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925"/>
  </bookViews>
  <sheets>
    <sheet name="客房床垫" sheetId="2" r:id="rId1"/>
    <sheet name="配置" sheetId="1" state="hidden" r:id="rId2"/>
  </sheets>
  <definedNames>
    <definedName name="_xlnm._FilterDatabase" localSheetId="0" hidden="1">客房床垫!$2:$50</definedName>
    <definedName name="_xlnm.Print_Area" localSheetId="0">客房床垫!$A$1:$L$50</definedName>
    <definedName name="_xlnm.Print_Area" localSheetId="1">配置!$A$1:$J$50</definedName>
    <definedName name="_xlnm.Print_Titles" localSheetId="0">客房床垫!$1:$2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0A44CDF97EA849A5BF9A0F5B141EAE37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2087880"/>
          <a:ext cx="1990725" cy="1333500"/>
        </a:xfrm>
        <a:prstGeom prst="rect">
          <a:avLst/>
        </a:prstGeom>
      </xdr:spPr>
    </xdr:pic>
  </etc:cellImage>
  <etc:cellImage>
    <xdr:pic>
      <xdr:nvPicPr>
        <xdr:cNvPr id="6" name="ID_A8E74E81EF404FF58DB6BBE65F63FF87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4640" y="4306570"/>
          <a:ext cx="1990725" cy="1333500"/>
        </a:xfrm>
        <a:prstGeom prst="rect">
          <a:avLst/>
        </a:prstGeom>
      </xdr:spPr>
    </xdr:pic>
  </etc:cellImage>
  <etc:cellImage>
    <xdr:pic>
      <xdr:nvPicPr>
        <xdr:cNvPr id="7" name="ID_9043778322FA4CDE82F0B45842657B94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705" y="6539865"/>
          <a:ext cx="1990725" cy="1333500"/>
        </a:xfrm>
        <a:prstGeom prst="rect">
          <a:avLst/>
        </a:prstGeom>
      </xdr:spPr>
    </xdr:pic>
  </etc:cellImage>
  <etc:cellImage>
    <xdr:pic>
      <xdr:nvPicPr>
        <xdr:cNvPr id="8" name="ID_DD63E3A012094F1AAB42DCD85EB16757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5275" y="8770620"/>
          <a:ext cx="1990725" cy="1333500"/>
        </a:xfrm>
        <a:prstGeom prst="rect">
          <a:avLst/>
        </a:prstGeom>
      </xdr:spPr>
    </xdr:pic>
  </etc:cellImage>
  <etc:cellImage>
    <xdr:pic>
      <xdr:nvPicPr>
        <xdr:cNvPr id="9" name="ID_027F4E1F9CC54BF7A10327D9188DB6A6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1155" y="11047095"/>
          <a:ext cx="1990725" cy="1333500"/>
        </a:xfrm>
        <a:prstGeom prst="rect">
          <a:avLst/>
        </a:prstGeom>
      </xdr:spPr>
    </xdr:pic>
  </etc:cellImage>
  <etc:cellImage>
    <xdr:pic>
      <xdr:nvPicPr>
        <xdr:cNvPr id="10" name="ID_68E784BE38334642BC77A92A632A0D49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17015" y="13433425"/>
          <a:ext cx="2112645" cy="1333500"/>
        </a:xfrm>
        <a:prstGeom prst="rect">
          <a:avLst/>
        </a:prstGeom>
      </xdr:spPr>
    </xdr:pic>
  </etc:cellImage>
  <etc:cellImage>
    <xdr:pic>
      <xdr:nvPicPr>
        <xdr:cNvPr id="11" name="ID_23E263D1BB454AAB98095598AFE90369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5910" y="15666720"/>
          <a:ext cx="1990725" cy="1333500"/>
        </a:xfrm>
        <a:prstGeom prst="rect">
          <a:avLst/>
        </a:prstGeom>
      </xdr:spPr>
    </xdr:pic>
  </etc:cellImage>
  <etc:cellImage>
    <xdr:pic>
      <xdr:nvPicPr>
        <xdr:cNvPr id="12" name="ID_58ECB564976346EDBE4AF7DF12029F3C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1315" y="17917160"/>
          <a:ext cx="1990725" cy="1333500"/>
        </a:xfrm>
        <a:prstGeom prst="rect">
          <a:avLst/>
        </a:prstGeom>
      </xdr:spPr>
    </xdr:pic>
  </etc:cellImage>
  <etc:cellImage>
    <xdr:pic>
      <xdr:nvPicPr>
        <xdr:cNvPr id="13" name="ID_E114223520FE4B8993824E71447C2FD3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2585" y="20335875"/>
          <a:ext cx="1990725" cy="1221740"/>
        </a:xfrm>
        <a:prstGeom prst="rect">
          <a:avLst/>
        </a:prstGeom>
      </xdr:spPr>
    </xdr:pic>
  </etc:cellImage>
  <etc:cellImage>
    <xdr:pic>
      <xdr:nvPicPr>
        <xdr:cNvPr id="14" name="ID_BC7A56B783D349FE803CB1A92419293E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07820" y="22560280"/>
          <a:ext cx="1990725" cy="1333500"/>
        </a:xfrm>
        <a:prstGeom prst="rect">
          <a:avLst/>
        </a:prstGeom>
      </xdr:spPr>
    </xdr:pic>
  </etc:cellImage>
  <etc:cellImage>
    <xdr:pic>
      <xdr:nvPicPr>
        <xdr:cNvPr id="15" name="ID_23D95514CEE442BFA6F53470877C1146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4165" y="24812625"/>
          <a:ext cx="1990725" cy="1333500"/>
        </a:xfrm>
        <a:prstGeom prst="rect">
          <a:avLst/>
        </a:prstGeom>
      </xdr:spPr>
    </xdr:pic>
  </etc:cellImage>
  <etc:cellImage>
    <xdr:pic>
      <xdr:nvPicPr>
        <xdr:cNvPr id="16" name="ID_0843A597D6524F2385DE797C60D196D9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09725" y="27045920"/>
          <a:ext cx="1990725" cy="1222375"/>
        </a:xfrm>
        <a:prstGeom prst="rect">
          <a:avLst/>
        </a:prstGeom>
      </xdr:spPr>
    </xdr:pic>
  </etc:cellImage>
  <etc:cellImage>
    <xdr:pic>
      <xdr:nvPicPr>
        <xdr:cNvPr id="17" name="ID_144D655E3280497C872569FF6B5335A8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63370" y="29287470"/>
          <a:ext cx="1990725" cy="1333500"/>
        </a:xfrm>
        <a:prstGeom prst="rect">
          <a:avLst/>
        </a:prstGeom>
      </xdr:spPr>
    </xdr:pic>
  </etc:cellImage>
  <etc:cellImage>
    <xdr:pic>
      <xdr:nvPicPr>
        <xdr:cNvPr id="18" name="ID_784CD6E2490C4B68B5C9FE73B441EEF9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8615" y="31452820"/>
          <a:ext cx="1990725" cy="1333500"/>
        </a:xfrm>
        <a:prstGeom prst="rect">
          <a:avLst/>
        </a:prstGeom>
      </xdr:spPr>
    </xdr:pic>
  </etc:cellImage>
  <etc:cellImage>
    <xdr:pic>
      <xdr:nvPicPr>
        <xdr:cNvPr id="19" name="ID_83368AF533224CF6B956FA4EB96E0AB2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9250" y="33681035"/>
          <a:ext cx="1990725" cy="1333500"/>
        </a:xfrm>
        <a:prstGeom prst="rect">
          <a:avLst/>
        </a:prstGeom>
      </xdr:spPr>
    </xdr:pic>
  </etc:cellImage>
  <etc:cellImage>
    <xdr:pic>
      <xdr:nvPicPr>
        <xdr:cNvPr id="20" name="ID_6D95FAB748094EB4AAB20C226CD0A548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84960" y="35895915"/>
          <a:ext cx="1990725" cy="1333500"/>
        </a:xfrm>
        <a:prstGeom prst="rect">
          <a:avLst/>
        </a:prstGeom>
      </xdr:spPr>
    </xdr:pic>
  </etc:cellImage>
  <etc:cellImage>
    <xdr:pic>
      <xdr:nvPicPr>
        <xdr:cNvPr id="21" name="ID_C661390AA750416DB95BF2710DCF6747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6390" y="38193345"/>
          <a:ext cx="1990725" cy="1333500"/>
        </a:xfrm>
        <a:prstGeom prst="rect">
          <a:avLst/>
        </a:prstGeom>
      </xdr:spPr>
    </xdr:pic>
  </etc:cellImage>
  <etc:cellImage>
    <xdr:pic>
      <xdr:nvPicPr>
        <xdr:cNvPr id="22" name="ID_7ED0990C7C144EB385F4860C48641FA6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4800" y="40391080"/>
          <a:ext cx="1990725" cy="1333500"/>
        </a:xfrm>
        <a:prstGeom prst="rect">
          <a:avLst/>
        </a:prstGeom>
      </xdr:spPr>
    </xdr:pic>
  </etc:cellImage>
  <etc:cellImage>
    <xdr:pic>
      <xdr:nvPicPr>
        <xdr:cNvPr id="23" name="ID_B924BA00095245679B35011DE6F0ACA9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145" y="42636440"/>
          <a:ext cx="1990725" cy="1333500"/>
        </a:xfrm>
        <a:prstGeom prst="rect">
          <a:avLst/>
        </a:prstGeom>
      </xdr:spPr>
    </xdr:pic>
  </etc:cellImage>
  <etc:cellImage>
    <xdr:pic>
      <xdr:nvPicPr>
        <xdr:cNvPr id="24" name="ID_B50DC60FC5924FE8ABA050C727450292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8615" y="44775755"/>
          <a:ext cx="1990725" cy="1333500"/>
        </a:xfrm>
        <a:prstGeom prst="rect">
          <a:avLst/>
        </a:prstGeom>
      </xdr:spPr>
    </xdr:pic>
  </etc:cellImage>
  <etc:cellImage>
    <xdr:pic>
      <xdr:nvPicPr>
        <xdr:cNvPr id="25" name="ID_FAC2ADD47201454C939FA62C89BDA1EA" descr="小风车P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8605" y="46520100"/>
          <a:ext cx="2112645" cy="1333500"/>
        </a:xfrm>
        <a:prstGeom prst="rect">
          <a:avLst/>
        </a:prstGeom>
      </xdr:spPr>
    </xdr:pic>
  </etc:cellImage>
  <etc:cellImage>
    <xdr:pic>
      <xdr:nvPicPr>
        <xdr:cNvPr id="3" name="ID_3114E95F498D49A0B089EA00A850E438" descr="彼得婴儿床"/>
        <xdr:cNvPicPr>
          <a:picLocks noChangeAspect="1"/>
        </xdr:cNvPicPr>
      </xdr:nvPicPr>
      <xdr:blipFill>
        <a:blip r:embed="rId2"/>
        <a:srcRect r="10805" b="3274"/>
        <a:stretch>
          <a:fillRect/>
        </a:stretch>
      </xdr:blipFill>
      <xdr:spPr>
        <a:xfrm>
          <a:off x="1628775" y="48710215"/>
          <a:ext cx="1824990" cy="1127760"/>
        </a:xfrm>
        <a:prstGeom prst="rect">
          <a:avLst/>
        </a:prstGeom>
      </xdr:spPr>
    </xdr:pic>
  </etc:cellImage>
  <etc:cellImage>
    <xdr:pic>
      <xdr:nvPicPr>
        <xdr:cNvPr id="2" name="ID_BBF4BC49A4F64FA980E8DB7865C6E79F" descr="7.HGI沙发床床垫图片-厚度12cm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29105" y="51083210"/>
          <a:ext cx="1540510" cy="164020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<sst xmlns="http://schemas.openxmlformats.org/spreadsheetml/2006/main" count="306" uniqueCount="146">
  <si>
    <t>安纳班纳深圳酒店床垫采购报价清单</t>
  </si>
  <si>
    <t>序号</t>
  </si>
  <si>
    <t>分部分项名称</t>
  </si>
  <si>
    <t>外形尺寸/项目特征</t>
  </si>
  <si>
    <t>规格尺寸
(W*D*H)(MM)</t>
  </si>
  <si>
    <t>材质</t>
  </si>
  <si>
    <t>品牌</t>
  </si>
  <si>
    <t>产地</t>
  </si>
  <si>
    <t>单位</t>
  </si>
  <si>
    <t>数量</t>
  </si>
  <si>
    <t>全费用综合单价</t>
  </si>
  <si>
    <t>含税合价</t>
  </si>
  <si>
    <t>备注</t>
  </si>
  <si>
    <t>一、A1-1户型（大床房）</t>
  </si>
  <si>
    <t>2米
床</t>
  </si>
  <si>
    <t>2000*2000*310</t>
  </si>
  <si>
    <t>采用高档进口阻燃面料，防霉、防菌、阻燃;
超柔绗缝层高密度真空发泡海绵(不含碳酸钙)，提供给宾客舒适柔和的包裹感;
高锰碳钢完全独立袋装弹簧床网，符合人体工学结构，静音、抗干扰;
M-Guard专利护边，提供扎实而敏锐的护边支撑系统;</t>
  </si>
  <si>
    <t>丝涟、斯林百兰、金可儿，参考以上品牌，不得低于同等档次</t>
  </si>
  <si>
    <t>件</t>
  </si>
  <si>
    <t>二、A1-2户型（大床房）</t>
  </si>
  <si>
    <t>三、A1-3户型（大床房）</t>
  </si>
  <si>
    <t>四、A1-4户型（大床房）</t>
  </si>
  <si>
    <t>五、A2-1户型（双床房）</t>
  </si>
  <si>
    <t>1.35米
床</t>
  </si>
  <si>
    <t>2000*1350*310</t>
  </si>
  <si>
    <t>六、A2-2、A2-3户型（双床房）</t>
  </si>
  <si>
    <t>七、A3-1户型（大床房）</t>
  </si>
  <si>
    <t>八、A3-2户型1（套房1）</t>
  </si>
  <si>
    <t>八、A3-2、A3-3户型（套房2、3）</t>
  </si>
  <si>
    <t>九、A5户型（大床房）</t>
  </si>
  <si>
    <t>十、B1户型（大床房）</t>
  </si>
  <si>
    <t>十一、B3-1户型（大床房）</t>
  </si>
  <si>
    <t>十二、B3-2户型（大床房）</t>
  </si>
  <si>
    <t>十三、B5户型（大床房）</t>
  </si>
  <si>
    <t>十四、B6户型（大床房）</t>
  </si>
  <si>
    <t>十五、D1户型（大床房）</t>
  </si>
  <si>
    <t>十六、D2户型（双床房）</t>
  </si>
  <si>
    <t>十七、D2-2户型（双床房）</t>
  </si>
  <si>
    <t>十八、D3户型（大床房）</t>
  </si>
  <si>
    <t>十九、备用</t>
  </si>
  <si>
    <t>二十、婴儿床（ 含床垫 ）</t>
  </si>
  <si>
    <t>婴儿床</t>
  </si>
  <si>
    <t>婴儿床外径74*126*92 cm                 内径床垫65*120*10cm</t>
  </si>
  <si>
    <t xml:space="preserve">采用澳洲进口南洋杉，实木纹理更加优美富有弹性；生物基科技涂装，360度保护木材，手感温润，且安全环保；专业活动护栏及底板，适用于0-3岁儿童，宝宝更安全，妈妈更省心；优质五金，巧妙设计，轻松简易安装。    </t>
  </si>
  <si>
    <t>二十一、沙发床（ 含沙发+床垫 ）</t>
  </si>
  <si>
    <t>沙发床</t>
  </si>
  <si>
    <t>沙发床垫1400*1900</t>
  </si>
  <si>
    <t>沙发可变换沙发床；沙发床垫12±1cm，迷你袋装地理袋装弹簧，高端针织阻燃面料，防霉、防螨、防菌</t>
  </si>
  <si>
    <t>含税总造价</t>
  </si>
  <si>
    <t>金可儿（上海）床具有限公司
KINGKOIL（SHANGHAI）SLEEP SYSTEM CO.，LTD                                 
床垫结构配置表</t>
  </si>
  <si>
    <t>产品名称：君亭款</t>
  </si>
  <si>
    <t>材料名称</t>
  </si>
  <si>
    <t>配  置</t>
  </si>
  <si>
    <t>系统编码</t>
  </si>
  <si>
    <t>规格/参数</t>
  </si>
  <si>
    <t>数 量</t>
  </si>
  <si>
    <t>高度
(mm)</t>
  </si>
  <si>
    <t>单价</t>
  </si>
  <si>
    <t>金额</t>
  </si>
  <si>
    <t>花型/结构</t>
  </si>
  <si>
    <r>
      <rPr>
        <sz val="11"/>
        <color theme="1"/>
        <rFont val="宋体"/>
        <charset val="134"/>
      </rPr>
      <t>备 注</t>
    </r>
  </si>
  <si>
    <r>
      <rPr>
        <b/>
        <sz val="11"/>
        <color theme="1"/>
        <rFont val="宋体"/>
        <charset val="134"/>
      </rPr>
      <t>一</t>
    </r>
    <r>
      <rPr>
        <b/>
        <sz val="11"/>
        <color theme="1"/>
        <rFont val="Times New Roman"/>
        <charset val="134"/>
      </rPr>
      <t>.</t>
    </r>
    <r>
      <rPr>
        <b/>
        <sz val="11"/>
        <color theme="1"/>
        <rFont val="宋体"/>
        <charset val="134"/>
      </rPr>
      <t>绗缝面料层</t>
    </r>
    <r>
      <rPr>
        <b/>
        <sz val="11"/>
        <color theme="1"/>
        <rFont val="Times New Roman"/>
        <charset val="134"/>
      </rPr>
      <t>-</t>
    </r>
    <r>
      <rPr>
        <b/>
        <sz val="11"/>
        <color theme="1"/>
        <rFont val="宋体"/>
        <charset val="134"/>
      </rPr>
      <t>单面</t>
    </r>
  </si>
  <si>
    <r>
      <rPr>
        <sz val="10"/>
        <color theme="1"/>
        <rFont val="宋体"/>
        <charset val="134"/>
      </rPr>
      <t>正面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层</t>
    </r>
  </si>
  <si>
    <r>
      <rPr>
        <sz val="10"/>
        <color theme="1"/>
        <rFont val="宋体"/>
        <charset val="134"/>
      </rPr>
      <t>布料</t>
    </r>
  </si>
  <si>
    <t>高档阻燃针织布</t>
  </si>
  <si>
    <t>1 layer</t>
  </si>
  <si>
    <t>阻燃、抗菌、防螨，符合国标阻燃标准</t>
  </si>
  <si>
    <r>
      <rPr>
        <sz val="10"/>
        <color theme="1"/>
        <rFont val="Times New Roman"/>
        <charset val="134"/>
      </rPr>
      <t xml:space="preserve">      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层</t>
    </r>
  </si>
  <si>
    <t>高密度无胶棉</t>
  </si>
  <si>
    <t>30mm</t>
  </si>
  <si>
    <t>舒适、蓬松，提供舒适睡感</t>
  </si>
  <si>
    <r>
      <rPr>
        <sz val="10"/>
        <color theme="1"/>
        <rFont val="Times New Roman"/>
        <charset val="134"/>
      </rPr>
      <t xml:space="preserve">      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层</t>
    </r>
  </si>
  <si>
    <t>高密度超柔海绵</t>
  </si>
  <si>
    <t>15mm</t>
  </si>
  <si>
    <t>真空发泡超柔海绵，提供舒适睡感</t>
  </si>
  <si>
    <r>
      <rPr>
        <sz val="10"/>
        <color theme="1"/>
        <rFont val="Times New Roman"/>
        <charset val="134"/>
      </rPr>
      <t xml:space="preserve">      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层</t>
    </r>
  </si>
  <si>
    <t>25mm</t>
  </si>
  <si>
    <r>
      <rPr>
        <sz val="10"/>
        <color theme="1"/>
        <rFont val="Times New Roman"/>
        <charset val="134"/>
      </rPr>
      <t xml:space="preserve">      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层</t>
    </r>
  </si>
  <si>
    <r>
      <rPr>
        <sz val="10"/>
        <color theme="1"/>
        <rFont val="宋体"/>
        <charset val="134"/>
      </rPr>
      <t>无纺布</t>
    </r>
  </si>
  <si>
    <t>白色无纺布，耐磨</t>
  </si>
  <si>
    <r>
      <rPr>
        <b/>
        <sz val="10"/>
        <color theme="1"/>
        <rFont val="宋体"/>
        <charset val="134"/>
      </rPr>
      <t>绗缝加工</t>
    </r>
    <r>
      <rPr>
        <b/>
        <sz val="10"/>
        <color theme="1"/>
        <rFont val="Times New Roman"/>
        <charset val="134"/>
      </rPr>
      <t>--</t>
    </r>
    <r>
      <rPr>
        <b/>
        <sz val="10"/>
        <color theme="1"/>
        <rFont val="宋体"/>
        <charset val="134"/>
      </rPr>
      <t>绗缝厚度</t>
    </r>
  </si>
  <si>
    <r>
      <rPr>
        <b/>
        <sz val="11"/>
        <color theme="1"/>
        <rFont val="宋体"/>
        <charset val="134"/>
      </rPr>
      <t>二</t>
    </r>
    <r>
      <rPr>
        <b/>
        <sz val="11"/>
        <color theme="1"/>
        <rFont val="Times New Roman"/>
        <charset val="134"/>
      </rPr>
      <t>.</t>
    </r>
    <r>
      <rPr>
        <b/>
        <sz val="11"/>
        <color theme="1"/>
        <rFont val="宋体"/>
        <charset val="134"/>
      </rPr>
      <t>绗缝边料层</t>
    </r>
  </si>
  <si>
    <r>
      <rPr>
        <sz val="10"/>
        <color theme="1"/>
        <rFont val="宋体"/>
        <charset val="134"/>
      </rPr>
      <t>内层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层</t>
    </r>
  </si>
  <si>
    <t>高弹平衡海绵</t>
  </si>
  <si>
    <t>10mm</t>
  </si>
  <si>
    <t>高弹平衡海绵，平衡睡感</t>
  </si>
  <si>
    <r>
      <rPr>
        <sz val="10"/>
        <rFont val="宋体"/>
        <charset val="134"/>
      </rPr>
      <t>无纺布</t>
    </r>
  </si>
  <si>
    <r>
      <rPr>
        <b/>
        <sz val="11"/>
        <color theme="1"/>
        <rFont val="宋体"/>
        <charset val="134"/>
      </rPr>
      <t>三</t>
    </r>
    <r>
      <rPr>
        <b/>
        <sz val="11"/>
        <color theme="1"/>
        <rFont val="Times New Roman"/>
        <charset val="134"/>
      </rPr>
      <t>.</t>
    </r>
    <r>
      <rPr>
        <b/>
        <sz val="11"/>
        <color theme="1"/>
        <rFont val="宋体"/>
        <charset val="134"/>
      </rPr>
      <t>绗缝夹料层</t>
    </r>
  </si>
  <si>
    <t>5mm</t>
  </si>
  <si>
    <r>
      <rPr>
        <b/>
        <sz val="11"/>
        <color theme="1"/>
        <rFont val="宋体"/>
        <charset val="134"/>
      </rPr>
      <t>四</t>
    </r>
    <r>
      <rPr>
        <b/>
        <sz val="11"/>
        <color theme="1"/>
        <rFont val="Times New Roman"/>
        <charset val="134"/>
      </rPr>
      <t>.</t>
    </r>
    <r>
      <rPr>
        <b/>
        <sz val="11"/>
        <color theme="1"/>
        <rFont val="宋体"/>
        <charset val="134"/>
      </rPr>
      <t>垫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层</t>
    </r>
  </si>
  <si>
    <r>
      <rPr>
        <sz val="10"/>
        <color theme="1"/>
        <rFont val="宋体"/>
        <charset val="134"/>
      </rPr>
      <t>绗缝面料层</t>
    </r>
  </si>
  <si>
    <r>
      <rPr>
        <sz val="10"/>
        <color theme="1"/>
        <rFont val="Times New Roman"/>
        <charset val="134"/>
      </rPr>
      <t xml:space="preserve">      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3层</t>
    </r>
  </si>
  <si>
    <t>高密度波浪海绵</t>
  </si>
  <si>
    <t>35mm</t>
  </si>
  <si>
    <t>高密度波浪海绵，不含碳酸钙</t>
  </si>
  <si>
    <r>
      <rPr>
        <sz val="10"/>
        <color theme="1"/>
        <rFont val="Times New Roman"/>
        <charset val="134"/>
      </rPr>
      <t xml:space="preserve">      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4层</t>
    </r>
  </si>
  <si>
    <t>纤维软毡</t>
  </si>
  <si>
    <t>7mm</t>
  </si>
  <si>
    <t>纤维棉毡，耐磨，平衡弹簧床网</t>
  </si>
  <si>
    <r>
      <rPr>
        <sz val="10"/>
        <color theme="1"/>
        <rFont val="Times New Roman"/>
        <charset val="134"/>
      </rPr>
      <t xml:space="preserve">      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5层</t>
    </r>
  </si>
  <si>
    <r>
      <rPr>
        <sz val="10"/>
        <rFont val="宋体"/>
        <charset val="134"/>
      </rPr>
      <t>独立袋网</t>
    </r>
  </si>
  <si>
    <t>一区</t>
  </si>
  <si>
    <t>完全独立袋装弹簧系统，静音、抗干扰，两次淬火，高锰碳钢，强支撑</t>
  </si>
  <si>
    <r>
      <rPr>
        <sz val="10"/>
        <color theme="1"/>
        <rFont val="Times New Roman"/>
        <charset val="134"/>
      </rPr>
      <t xml:space="preserve">      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6层</t>
    </r>
  </si>
  <si>
    <r>
      <rPr>
        <sz val="10"/>
        <color theme="1"/>
        <rFont val="Times New Roman"/>
        <charset val="134"/>
      </rPr>
      <t xml:space="preserve">      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7层</t>
    </r>
  </si>
  <si>
    <r>
      <rPr>
        <sz val="10"/>
        <color theme="1"/>
        <rFont val="Times New Roman"/>
        <charset val="134"/>
      </rPr>
      <t xml:space="preserve">      </t>
    </r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8层</t>
    </r>
  </si>
  <si>
    <r>
      <rPr>
        <sz val="10"/>
        <rFont val="宋体"/>
        <charset val="134"/>
      </rPr>
      <t>反面布料</t>
    </r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</si>
  <si>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款</t>
    </r>
    <r>
      <rPr>
        <sz val="10"/>
        <rFont val="Times New Roman"/>
        <charset val="134"/>
      </rPr>
      <t>KK</t>
    </r>
    <r>
      <rPr>
        <sz val="10"/>
        <rFont val="宋体"/>
        <charset val="134"/>
      </rPr>
      <t>通用底布</t>
    </r>
  </si>
  <si>
    <r>
      <rPr>
        <b/>
        <sz val="11"/>
        <color theme="1" tint="0.0499893185216834"/>
        <rFont val="宋体"/>
        <charset val="134"/>
      </rPr>
      <t>五</t>
    </r>
    <r>
      <rPr>
        <b/>
        <sz val="11"/>
        <color theme="1" tint="0.0499893185216834"/>
        <rFont val="Times New Roman"/>
        <charset val="134"/>
      </rPr>
      <t>.</t>
    </r>
    <r>
      <rPr>
        <b/>
        <sz val="11"/>
        <color theme="1" tint="0.0499893185216834"/>
        <rFont val="宋体"/>
        <charset val="134"/>
      </rPr>
      <t>弹簧系统</t>
    </r>
  </si>
  <si>
    <r>
      <rPr>
        <sz val="10"/>
        <rFont val="宋体"/>
        <charset val="134"/>
      </rPr>
      <t>线径：</t>
    </r>
    <r>
      <rPr>
        <sz val="10"/>
        <rFont val="Times New Roman"/>
        <charset val="134"/>
      </rPr>
      <t>2.0mm</t>
    </r>
    <r>
      <rPr>
        <sz val="10"/>
        <rFont val="宋体"/>
        <charset val="134"/>
      </rPr>
      <t>，边框：</t>
    </r>
    <r>
      <rPr>
        <sz val="10"/>
        <rFont val="Times New Roman"/>
        <charset val="134"/>
      </rPr>
      <t>5.0mm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M</t>
    </r>
    <r>
      <rPr>
        <sz val="10"/>
        <rFont val="宋体"/>
        <charset val="134"/>
      </rPr>
      <t>夹：</t>
    </r>
    <r>
      <rPr>
        <sz val="10"/>
        <rFont val="Times New Roman"/>
        <charset val="134"/>
      </rPr>
      <t>3.5mm</t>
    </r>
  </si>
  <si>
    <r>
      <rPr>
        <sz val="10"/>
        <rFont val="宋体"/>
        <charset val="134"/>
      </rPr>
      <t>成品尺寸</t>
    </r>
  </si>
  <si>
    <r>
      <rPr>
        <sz val="10"/>
        <rFont val="宋体"/>
        <charset val="134"/>
      </rPr>
      <t>弹簧个数</t>
    </r>
  </si>
  <si>
    <r>
      <rPr>
        <sz val="10"/>
        <color theme="1"/>
        <rFont val="宋体-简"/>
        <charset val="134"/>
      </rPr>
      <t>专利精钢护边双</t>
    </r>
    <r>
      <rPr>
        <sz val="10"/>
        <color theme="1"/>
        <rFont val="Times New Roman"/>
        <charset val="134"/>
      </rPr>
      <t>M</t>
    </r>
    <r>
      <rPr>
        <sz val="10"/>
        <color theme="1"/>
        <rFont val="宋体"/>
        <charset val="134"/>
      </rPr>
      <t>夹排列，充足边缘支撑</t>
    </r>
  </si>
  <si>
    <t>120*200</t>
  </si>
  <si>
    <t>(3+5)*2</t>
  </si>
  <si>
    <t>135*200</t>
  </si>
  <si>
    <t>150*200</t>
  </si>
  <si>
    <t>(4+5)*2</t>
  </si>
  <si>
    <t>180*200</t>
  </si>
  <si>
    <t>200*200</t>
  </si>
  <si>
    <t>(5+5)*2</t>
  </si>
  <si>
    <r>
      <rPr>
        <b/>
        <sz val="11"/>
        <color theme="1"/>
        <rFont val="宋体"/>
        <charset val="134"/>
      </rPr>
      <t>六</t>
    </r>
    <r>
      <rPr>
        <b/>
        <sz val="11"/>
        <color theme="1"/>
        <rFont val="Times New Roman"/>
        <charset val="134"/>
      </rPr>
      <t>.</t>
    </r>
    <r>
      <rPr>
        <b/>
        <sz val="11"/>
        <color theme="1"/>
        <rFont val="宋体"/>
        <charset val="134"/>
      </rPr>
      <t>附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件</t>
    </r>
  </si>
  <si>
    <r>
      <rPr>
        <sz val="10"/>
        <color theme="1"/>
        <rFont val="宋体"/>
        <charset val="134"/>
      </rPr>
      <t>床垫商标</t>
    </r>
  </si>
  <si>
    <r>
      <rPr>
        <sz val="10"/>
        <color rgb="FF000000"/>
        <rFont val="Times New Roman"/>
        <charset val="134"/>
      </rPr>
      <t>24</t>
    </r>
    <r>
      <rPr>
        <sz val="10"/>
        <color rgb="FF000000"/>
        <rFont val="宋体"/>
        <charset val="134"/>
      </rPr>
      <t>款</t>
    </r>
    <r>
      <rPr>
        <sz val="10"/>
        <color rgb="FF000000"/>
        <rFont val="Times New Roman"/>
        <charset val="134"/>
      </rPr>
      <t>Royal Majesty</t>
    </r>
  </si>
  <si>
    <t>1 pcs</t>
  </si>
  <si>
    <r>
      <rPr>
        <sz val="10"/>
        <color theme="1"/>
        <rFont val="宋体"/>
        <charset val="134"/>
      </rPr>
      <t>月份标签</t>
    </r>
  </si>
  <si>
    <r>
      <rPr>
        <sz val="10"/>
        <rFont val="Times New Roman"/>
        <charset val="134"/>
      </rPr>
      <t>KK</t>
    </r>
    <r>
      <rPr>
        <sz val="10"/>
        <rFont val="宋体"/>
        <charset val="134"/>
      </rPr>
      <t>免反转月份标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三月非烫金</t>
    </r>
  </si>
  <si>
    <t>1 set</t>
  </si>
  <si>
    <t>塑料透气孔</t>
  </si>
  <si>
    <r>
      <rPr>
        <sz val="10"/>
        <rFont val="Times New Roman"/>
        <charset val="134"/>
      </rPr>
      <t>KK</t>
    </r>
    <r>
      <rPr>
        <sz val="10"/>
        <rFont val="宋体"/>
        <charset val="134"/>
      </rPr>
      <t>塑料透气孔</t>
    </r>
  </si>
  <si>
    <t>4 pcs</t>
  </si>
  <si>
    <t>硬毡护角</t>
  </si>
  <si>
    <t>橡皮筋</t>
  </si>
  <si>
    <r>
      <rPr>
        <sz val="10"/>
        <color theme="1"/>
        <rFont val="宋体"/>
        <charset val="134"/>
      </rPr>
      <t>塑料包装袋</t>
    </r>
  </si>
  <si>
    <t>蓝白</t>
  </si>
  <si>
    <t>2 pcs</t>
  </si>
  <si>
    <r>
      <rPr>
        <sz val="10"/>
        <rFont val="宋体"/>
        <charset val="134"/>
      </rPr>
      <t>说明标</t>
    </r>
  </si>
  <si>
    <r>
      <rPr>
        <sz val="10"/>
        <rFont val="Times New Roman"/>
        <charset val="134"/>
      </rPr>
      <t>16</t>
    </r>
    <r>
      <rPr>
        <sz val="10"/>
        <rFont val="宋体"/>
        <charset val="134"/>
      </rPr>
      <t>款床垫通用说明标</t>
    </r>
  </si>
  <si>
    <r>
      <rPr>
        <sz val="10"/>
        <color theme="1"/>
        <rFont val="Times New Roman"/>
        <charset val="134"/>
      </rPr>
      <t>C</t>
    </r>
    <r>
      <rPr>
        <sz val="10"/>
        <color theme="1"/>
        <rFont val="宋体"/>
        <charset val="134"/>
      </rPr>
      <t>型钉</t>
    </r>
  </si>
  <si>
    <r>
      <rPr>
        <sz val="10"/>
        <color theme="1"/>
        <rFont val="宋体"/>
        <charset val="134"/>
      </rPr>
      <t>固定无纺布</t>
    </r>
  </si>
  <si>
    <r>
      <rPr>
        <sz val="10"/>
        <rFont val="宋体"/>
        <charset val="134"/>
      </rPr>
      <t>幅宽</t>
    </r>
    <r>
      <rPr>
        <sz val="10"/>
        <rFont val="Times New Roman"/>
        <charset val="134"/>
      </rPr>
      <t>13cm</t>
    </r>
  </si>
  <si>
    <r>
      <rPr>
        <sz val="10"/>
        <color theme="1"/>
        <rFont val="宋体"/>
        <charset val="134"/>
      </rPr>
      <t>包边带</t>
    </r>
  </si>
  <si>
    <r>
      <rPr>
        <sz val="10"/>
        <rFont val="宋体"/>
        <charset val="134"/>
      </rPr>
      <t>白色波浪</t>
    </r>
  </si>
  <si>
    <r>
      <rPr>
        <sz val="10"/>
        <color theme="1"/>
        <rFont val="宋体"/>
        <charset val="134"/>
      </rPr>
      <t>绗缝护角</t>
    </r>
  </si>
  <si>
    <r>
      <rPr>
        <sz val="10"/>
        <rFont val="宋体"/>
        <charset val="134"/>
      </rPr>
      <t>绗缝余料</t>
    </r>
  </si>
  <si>
    <r>
      <rPr>
        <b/>
        <sz val="11"/>
        <color theme="1"/>
        <rFont val="宋体"/>
        <charset val="134"/>
      </rPr>
      <t>床垫高度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</si>
</sst>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65">
    <font>
      <sz val="11"/>
      <color theme="1"/>
      <name val="宋体"/>
      <charset val="134"/>
      <scheme val="minor"/>
    </font>
    <font>
      <sz val="10"/>
      <color rgb="FFFF0000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indexed="8"/>
      <name val="宋体"/>
      <charset val="134"/>
    </font>
    <font>
      <b/>
      <sz val="12"/>
      <color theme="1"/>
      <name val="Times New Roman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宋体-简"/>
      <charset val="134"/>
    </font>
    <font>
      <sz val="10"/>
      <name val="Times New Roman"/>
      <charset val="134"/>
    </font>
    <font>
      <sz val="10"/>
      <color theme="1"/>
      <name val="宋体-简"/>
      <charset val="134"/>
    </font>
    <font>
      <sz val="11"/>
      <name val="Times New Roman"/>
      <charset val="134"/>
    </font>
    <font>
      <sz val="9"/>
      <color theme="1"/>
      <name val="Times New Roman"/>
      <charset val="134"/>
    </font>
    <font>
      <sz val="10"/>
      <name val="宋体"/>
      <charset val="134"/>
    </font>
    <font>
      <b/>
      <sz val="11"/>
      <color theme="1" tint="0.0499893185216834"/>
      <name val="Times New Roman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sz val="10"/>
      <color rgb="FFFF0000"/>
      <name val="Times New Roman"/>
      <charset val="134"/>
    </font>
    <font>
      <sz val="14"/>
      <color theme="1"/>
      <name val="华文细黑"/>
      <charset val="134"/>
    </font>
    <font>
      <b/>
      <sz val="12"/>
      <color theme="1"/>
      <name val="华文细黑"/>
      <charset val="134"/>
    </font>
    <font>
      <b/>
      <sz val="11"/>
      <color theme="1"/>
      <name val="华文细黑"/>
      <charset val="134"/>
    </font>
    <font>
      <sz val="11"/>
      <color theme="1"/>
      <name val="华文细黑"/>
      <charset val="134"/>
    </font>
    <font>
      <sz val="20"/>
      <color theme="1"/>
      <name val="华文细黑"/>
      <charset val="134"/>
    </font>
    <font>
      <sz val="12"/>
      <color theme="1"/>
      <name val="华文细黑"/>
      <charset val="134"/>
    </font>
    <font>
      <sz val="9"/>
      <color theme="1"/>
      <name val="华文细黑"/>
      <charset val="134"/>
    </font>
    <font>
      <b/>
      <sz val="24"/>
      <color theme="1"/>
      <name val="微软雅黑"/>
      <charset val="134"/>
    </font>
    <font>
      <b/>
      <u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华文细黑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b/>
      <sz val="11"/>
      <color theme="1" tint="0.049989318521683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3" borderId="44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45" applyNumberFormat="0" applyFill="0" applyAlignment="0" applyProtection="0">
      <alignment vertical="center"/>
    </xf>
    <xf numFmtId="0" fontId="47" fillId="0" borderId="45" applyNumberFormat="0" applyFill="0" applyAlignment="0" applyProtection="0">
      <alignment vertical="center"/>
    </xf>
    <xf numFmtId="0" fontId="48" fillId="0" borderId="46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" borderId="47" applyNumberFormat="0" applyAlignment="0" applyProtection="0">
      <alignment vertical="center"/>
    </xf>
    <xf numFmtId="0" fontId="50" fillId="5" borderId="48" applyNumberFormat="0" applyAlignment="0" applyProtection="0">
      <alignment vertical="center"/>
    </xf>
    <xf numFmtId="0" fontId="51" fillId="5" borderId="47" applyNumberFormat="0" applyAlignment="0" applyProtection="0">
      <alignment vertical="center"/>
    </xf>
    <xf numFmtId="0" fontId="52" fillId="6" borderId="49" applyNumberFormat="0" applyAlignment="0" applyProtection="0">
      <alignment vertical="center"/>
    </xf>
    <xf numFmtId="0" fontId="53" fillId="0" borderId="50" applyNumberFormat="0" applyFill="0" applyAlignment="0" applyProtection="0">
      <alignment vertical="center"/>
    </xf>
    <xf numFmtId="0" fontId="54" fillId="0" borderId="51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60" fillId="0" borderId="0"/>
    <xf numFmtId="0" fontId="61" fillId="0" borderId="0">
      <alignment vertical="center"/>
    </xf>
  </cellStyleXfs>
  <cellXfs count="20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>
      <alignment vertical="center"/>
    </xf>
    <xf numFmtId="0" fontId="10" fillId="2" borderId="14" xfId="0" applyFont="1" applyFill="1" applyBorder="1">
      <alignment vertical="center"/>
    </xf>
    <xf numFmtId="0" fontId="10" fillId="2" borderId="13" xfId="0" applyFont="1" applyFill="1" applyBorder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1" fillId="2" borderId="20" xfId="49" applyFont="1" applyFill="1" applyBorder="1" applyAlignment="1">
      <alignment horizontal="center" vertical="center"/>
    </xf>
    <xf numFmtId="0" fontId="12" fillId="2" borderId="20" xfId="49" applyFont="1" applyFill="1" applyBorder="1" applyAlignment="1">
      <alignment horizontal="center" vertical="center"/>
    </xf>
    <xf numFmtId="0" fontId="12" fillId="2" borderId="21" xfId="49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10" fillId="2" borderId="22" xfId="0" applyFont="1" applyFill="1" applyBorder="1">
      <alignment vertical="center"/>
    </xf>
    <xf numFmtId="0" fontId="10" fillId="2" borderId="23" xfId="0" applyFont="1" applyFill="1" applyBorder="1">
      <alignment vertical="center"/>
    </xf>
    <xf numFmtId="0" fontId="13" fillId="2" borderId="2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2" fillId="0" borderId="20" xfId="49" applyFont="1" applyBorder="1" applyAlignment="1">
      <alignment horizontal="center" vertical="center"/>
    </xf>
    <xf numFmtId="0" fontId="12" fillId="0" borderId="21" xfId="49" applyFont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14" fillId="0" borderId="26" xfId="49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0" fillId="2" borderId="5" xfId="0" applyFont="1" applyFill="1" applyBorder="1">
      <alignment vertical="center"/>
    </xf>
    <xf numFmtId="0" fontId="10" fillId="2" borderId="4" xfId="0" applyFont="1" applyFill="1" applyBorder="1">
      <alignment vertical="center"/>
    </xf>
    <xf numFmtId="0" fontId="10" fillId="2" borderId="27" xfId="0" applyFont="1" applyFill="1" applyBorder="1">
      <alignment vertical="center"/>
    </xf>
    <xf numFmtId="0" fontId="10" fillId="2" borderId="6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4" fillId="0" borderId="28" xfId="49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2" borderId="2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10" fillId="0" borderId="18" xfId="0" applyFont="1" applyBorder="1" applyAlignment="1">
      <alignment horizontal="center" vertical="center"/>
    </xf>
    <xf numFmtId="0" fontId="12" fillId="0" borderId="18" xfId="49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0" fillId="2" borderId="28" xfId="0" applyFont="1" applyFill="1" applyBorder="1" applyAlignment="1">
      <alignment horizontal="left" vertical="center"/>
    </xf>
    <xf numFmtId="0" fontId="12" fillId="0" borderId="28" xfId="49" applyFont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0" fillId="2" borderId="12" xfId="0" applyFont="1" applyFill="1" applyBorder="1">
      <alignment vertical="center"/>
    </xf>
    <xf numFmtId="0" fontId="10" fillId="2" borderId="13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0" fillId="2" borderId="18" xfId="0" applyFont="1" applyFill="1" applyBorder="1">
      <alignment vertical="center"/>
    </xf>
    <xf numFmtId="0" fontId="10" fillId="2" borderId="19" xfId="0" applyFont="1" applyFill="1" applyBorder="1">
      <alignment vertical="center"/>
    </xf>
    <xf numFmtId="0" fontId="10" fillId="0" borderId="19" xfId="0" applyFont="1" applyBorder="1" applyAlignment="1">
      <alignment horizontal="center" vertical="center"/>
    </xf>
    <xf numFmtId="0" fontId="10" fillId="2" borderId="29" xfId="0" applyFont="1" applyFill="1" applyBorder="1">
      <alignment vertical="center"/>
    </xf>
    <xf numFmtId="0" fontId="10" fillId="2" borderId="30" xfId="0" applyFont="1" applyFill="1" applyBorder="1">
      <alignment vertical="center"/>
    </xf>
    <xf numFmtId="0" fontId="10" fillId="2" borderId="31" xfId="0" applyFont="1" applyFill="1" applyBorder="1" applyAlignment="1">
      <alignment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0" fillId="2" borderId="20" xfId="0" applyFont="1" applyFill="1" applyBorder="1">
      <alignment vertical="center"/>
    </xf>
    <xf numFmtId="0" fontId="10" fillId="2" borderId="32" xfId="0" applyFont="1" applyFill="1" applyBorder="1">
      <alignment vertical="center"/>
    </xf>
    <xf numFmtId="0" fontId="13" fillId="2" borderId="33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left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21" xfId="5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left" vertical="center"/>
    </xf>
    <xf numFmtId="0" fontId="16" fillId="2" borderId="20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34" xfId="0" applyFont="1" applyFill="1" applyBorder="1">
      <alignment vertical="center"/>
    </xf>
    <xf numFmtId="0" fontId="10" fillId="2" borderId="35" xfId="0" applyFont="1" applyFill="1" applyBorder="1">
      <alignment vertical="center"/>
    </xf>
    <xf numFmtId="0" fontId="10" fillId="2" borderId="3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14" fillId="2" borderId="17" xfId="0" applyFont="1" applyFill="1" applyBorder="1">
      <alignment vertical="center"/>
    </xf>
    <xf numFmtId="0" fontId="14" fillId="2" borderId="15" xfId="0" applyFont="1" applyFill="1" applyBorder="1">
      <alignment vertical="center"/>
    </xf>
    <xf numFmtId="0" fontId="14" fillId="2" borderId="14" xfId="0" applyFont="1" applyFill="1" applyBorder="1">
      <alignment vertical="center"/>
    </xf>
    <xf numFmtId="0" fontId="14" fillId="2" borderId="15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38" xfId="0" applyFont="1" applyFill="1" applyBorder="1">
      <alignment vertical="center"/>
    </xf>
    <xf numFmtId="0" fontId="10" fillId="2" borderId="21" xfId="0" applyFont="1" applyFill="1" applyBorder="1">
      <alignment vertical="center"/>
    </xf>
    <xf numFmtId="0" fontId="18" fillId="0" borderId="20" xfId="0" applyFont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31" xfId="0" applyFont="1" applyFill="1" applyBorder="1">
      <alignment vertical="center"/>
    </xf>
    <xf numFmtId="0" fontId="17" fillId="2" borderId="26" xfId="0" applyFont="1" applyFill="1" applyBorder="1" applyAlignment="1">
      <alignment horizontal="center" vertical="center" wrapText="1"/>
    </xf>
    <xf numFmtId="0" fontId="10" fillId="2" borderId="25" xfId="0" applyFont="1" applyFill="1" applyBorder="1">
      <alignment vertical="center"/>
    </xf>
    <xf numFmtId="0" fontId="10" fillId="2" borderId="28" xfId="0" applyFont="1" applyFill="1" applyBorder="1">
      <alignment vertical="center"/>
    </xf>
    <xf numFmtId="0" fontId="18" fillId="0" borderId="28" xfId="0" applyFont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9" xfId="0" applyFont="1" applyFill="1" applyBorder="1">
      <alignment vertical="center"/>
    </xf>
    <xf numFmtId="0" fontId="10" fillId="2" borderId="36" xfId="0" applyFont="1" applyFill="1" applyBorder="1">
      <alignment vertical="center"/>
    </xf>
    <xf numFmtId="0" fontId="8" fillId="2" borderId="1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9" fillId="0" borderId="40" xfId="0" applyFont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41" xfId="0" applyFont="1" applyFill="1" applyBorder="1">
      <alignment vertical="center"/>
    </xf>
    <xf numFmtId="0" fontId="10" fillId="2" borderId="42" xfId="0" applyFont="1" applyFill="1" applyBorder="1">
      <alignment vertical="center"/>
    </xf>
    <xf numFmtId="0" fontId="8" fillId="2" borderId="3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2" fillId="2" borderId="40" xfId="49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16" fillId="2" borderId="21" xfId="49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 wrapText="1"/>
    </xf>
    <xf numFmtId="0" fontId="12" fillId="2" borderId="20" xfId="0" applyFont="1" applyFill="1" applyBorder="1" applyAlignment="1">
      <alignment horizontal="left" vertical="center" wrapText="1"/>
    </xf>
    <xf numFmtId="0" fontId="20" fillId="2" borderId="21" xfId="0" applyFont="1" applyFill="1" applyBorder="1" applyAlignment="1">
      <alignment horizontal="center" vertical="center"/>
    </xf>
    <xf numFmtId="0" fontId="20" fillId="2" borderId="29" xfId="0" applyFont="1" applyFill="1" applyBorder="1">
      <alignment vertical="center"/>
    </xf>
    <xf numFmtId="0" fontId="20" fillId="2" borderId="30" xfId="0" applyFont="1" applyFill="1" applyBorder="1">
      <alignment vertical="center"/>
    </xf>
    <xf numFmtId="0" fontId="20" fillId="2" borderId="31" xfId="0" applyFont="1" applyFill="1" applyBorder="1">
      <alignment vertical="center"/>
    </xf>
    <xf numFmtId="0" fontId="8" fillId="2" borderId="26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12" fillId="2" borderId="25" xfId="49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10" fillId="2" borderId="9" xfId="0" applyFont="1" applyFill="1" applyBorder="1">
      <alignment vertical="center"/>
    </xf>
    <xf numFmtId="0" fontId="10" fillId="2" borderId="10" xfId="0" applyFont="1" applyFill="1" applyBorder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0" fillId="2" borderId="8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10" fillId="2" borderId="43" xfId="0" applyFont="1" applyFill="1" applyBorder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176" fontId="26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176" fontId="28" fillId="0" borderId="0" xfId="0" applyNumberFormat="1" applyFont="1" applyAlignment="1">
      <alignment horizontal="center" vertical="center"/>
    </xf>
    <xf numFmtId="0" fontId="29" fillId="0" borderId="0" xfId="6" applyFont="1" applyFill="1" applyAlignment="1">
      <alignment horizontal="center" vertical="center"/>
    </xf>
    <xf numFmtId="0" fontId="30" fillId="0" borderId="24" xfId="0" applyFont="1" applyBorder="1" applyAlignment="1">
      <alignment horizontal="center" vertical="center" wrapText="1"/>
    </xf>
    <xf numFmtId="176" fontId="30" fillId="0" borderId="24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left" vertical="center" wrapText="1"/>
    </xf>
    <xf numFmtId="0" fontId="33" fillId="0" borderId="24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176" fontId="33" fillId="0" borderId="24" xfId="0" applyNumberFormat="1" applyFont="1" applyBorder="1" applyAlignment="1">
      <alignment horizontal="center" vertical="center" wrapText="1"/>
    </xf>
    <xf numFmtId="0" fontId="35" fillId="0" borderId="24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 wrapText="1"/>
    </xf>
    <xf numFmtId="0" fontId="35" fillId="0" borderId="24" xfId="0" applyFont="1" applyBorder="1" applyAlignment="1">
      <alignment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4" xfId="0" applyFont="1" applyBorder="1" applyAlignment="1">
      <alignment vertical="center" wrapText="1"/>
    </xf>
    <xf numFmtId="0" fontId="36" fillId="0" borderId="24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176" fontId="38" fillId="0" borderId="24" xfId="0" applyNumberFormat="1" applyFont="1" applyBorder="1" applyAlignment="1">
      <alignment horizontal="center" vertical="center"/>
    </xf>
    <xf numFmtId="176" fontId="39" fillId="0" borderId="24" xfId="0" applyNumberFormat="1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0" fillId="0" borderId="24" xfId="0" applyFont="1" applyBorder="1" applyAlignment="1">
      <alignment vertical="center" wrapText="1"/>
    </xf>
    <xf numFmtId="0" fontId="30" fillId="0" borderId="24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176" fontId="39" fillId="0" borderId="24" xfId="0" applyNumberFormat="1" applyFont="1" applyBorder="1" applyAlignment="1">
      <alignment horizontal="center" vertical="center"/>
    </xf>
    <xf numFmtId="0" fontId="40" fillId="0" borderId="0" xfId="0" applyFont="1">
      <alignment vertical="center"/>
    </xf>
    <xf numFmtId="0" fontId="26" fillId="0" borderId="0" xfId="0" applyFont="1">
      <alignment vertical="center"/>
    </xf>
    <xf numFmtId="176" fontId="38" fillId="0" borderId="24" xfId="0" applyNumberFormat="1" applyFont="1" applyFill="1" applyBorder="1" applyAlignment="1">
      <alignment horizontal="center" vertical="center"/>
    </xf>
    <xf numFmtId="0" fontId="39" fillId="0" borderId="24" xfId="0" applyFont="1" applyBorder="1" applyAlignment="1">
      <alignment horizontal="center" vertical="center" wrapText="1"/>
    </xf>
    <xf numFmtId="0" fontId="39" fillId="0" borderId="24" xfId="0" applyFont="1" applyBorder="1" applyAlignment="1">
      <alignment vertical="center" wrapText="1"/>
    </xf>
    <xf numFmtId="0" fontId="39" fillId="0" borderId="24" xfId="0" applyFont="1" applyBorder="1" applyAlignment="1">
      <alignment horizontal="center" vertical="center"/>
    </xf>
    <xf numFmtId="0" fontId="39" fillId="0" borderId="24" xfId="0" applyFont="1" applyBorder="1">
      <alignment vertical="center"/>
    </xf>
    <xf numFmtId="0" fontId="39" fillId="0" borderId="2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7.jpeg"/><Relationship Id="rId2" Type="http://schemas.openxmlformats.org/officeDocument/2006/relationships/image" Target="media/image6.png"/><Relationship Id="rId1" Type="http://schemas.openxmlformats.org/officeDocument/2006/relationships/image" Target="media/image5.jpe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219075</xdr:colOff>
      <xdr:row>4</xdr:row>
      <xdr:rowOff>0</xdr:rowOff>
    </xdr:from>
    <xdr:to>
      <xdr:col>0</xdr:col>
      <xdr:colOff>476250</xdr:colOff>
      <xdr:row>4</xdr:row>
      <xdr:rowOff>163729</xdr:rowOff>
    </xdr:to>
    <xdr:pic>
      <xdr:nvPicPr>
        <xdr:cNvPr id="2" name="图片 1" descr="brosur Celestial_Part1-02.jpg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219075" y="1031875"/>
          <a:ext cx="257175" cy="163195"/>
        </a:xfrm>
        <a:prstGeom prst="rect">
          <a:avLst/>
        </a:prstGeom>
      </xdr:spPr>
    </xdr:pic>
    <xdr:clientData/>
  </xdr:twoCellAnchor>
  <xdr:twoCellAnchor editAs="oneCell">
    <xdr:from>
      <xdr:col>8</xdr:col>
      <xdr:colOff>74392</xdr:colOff>
      <xdr:row>13</xdr:row>
      <xdr:rowOff>142875</xdr:rowOff>
    </xdr:from>
    <xdr:to>
      <xdr:col>8</xdr:col>
      <xdr:colOff>885824</xdr:colOff>
      <xdr:row>15</xdr:row>
      <xdr:rowOff>133964</xdr:rowOff>
    </xdr:to>
    <xdr:pic>
      <xdr:nvPicPr>
        <xdr:cNvPr id="44" name="Picture 14" descr="边料波浪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5598795" y="3355975"/>
          <a:ext cx="81089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66675</xdr:colOff>
      <xdr:row>18</xdr:row>
      <xdr:rowOff>161925</xdr:rowOff>
    </xdr:from>
    <xdr:to>
      <xdr:col>8</xdr:col>
      <xdr:colOff>878107</xdr:colOff>
      <xdr:row>20</xdr:row>
      <xdr:rowOff>153014</xdr:rowOff>
    </xdr:to>
    <xdr:pic>
      <xdr:nvPicPr>
        <xdr:cNvPr id="9" name="Picture 14" descr="边料波浪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5591175" y="4518025"/>
          <a:ext cx="81089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114301</xdr:colOff>
      <xdr:row>7</xdr:row>
      <xdr:rowOff>95250</xdr:rowOff>
    </xdr:from>
    <xdr:to>
      <xdr:col>8</xdr:col>
      <xdr:colOff>828825</xdr:colOff>
      <xdr:row>10</xdr:row>
      <xdr:rowOff>66675</xdr:rowOff>
    </xdr:to>
    <xdr:pic>
      <xdr:nvPicPr>
        <xdr:cNvPr id="7" name="Picture 378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5638800" y="1936750"/>
          <a:ext cx="714375" cy="657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276225</xdr:colOff>
      <xdr:row>38</xdr:row>
      <xdr:rowOff>38100</xdr:rowOff>
    </xdr:from>
    <xdr:to>
      <xdr:col>9</xdr:col>
      <xdr:colOff>784225</xdr:colOff>
      <xdr:row>44</xdr:row>
      <xdr:rowOff>49530</xdr:rowOff>
    </xdr:to>
    <xdr:pic>
      <xdr:nvPicPr>
        <xdr:cNvPr id="4" name="图片 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089525" y="9058275"/>
          <a:ext cx="2311400" cy="14401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2"/>
  <sheetViews>
    <sheetView tabSelected="1" view="pageBreakPreview" zoomScale="85" zoomScaleNormal="70" workbookViewId="0">
      <pane ySplit="2" topLeftCell="A3" activePane="bottomLeft" state="frozen"/>
      <selection/>
      <selection pane="bottomLeft" activeCell="F6" sqref="F6"/>
    </sheetView>
  </sheetViews>
  <sheetFormatPr defaultColWidth="9" defaultRowHeight="14.25"/>
  <cols>
    <col min="1" max="1" width="6.83333333333333" style="167" customWidth="1"/>
    <col min="2" max="2" width="12" style="168" customWidth="1"/>
    <col min="3" max="3" width="30.6666666666667" style="168" customWidth="1"/>
    <col min="4" max="4" width="19.1666666666667" style="169" customWidth="1"/>
    <col min="5" max="5" width="48.8333333333333" style="169" customWidth="1"/>
    <col min="6" max="7" width="12.6666666666667" style="169" customWidth="1"/>
    <col min="8" max="8" width="6.83333333333333" style="167" customWidth="1"/>
    <col min="9" max="9" width="8" style="167" customWidth="1"/>
    <col min="10" max="10" width="16.8333333333333" style="170" customWidth="1"/>
    <col min="11" max="11" width="21.3333333333333" style="170" customWidth="1"/>
    <col min="12" max="12" width="24.3333333333333" style="171" customWidth="1"/>
    <col min="13" max="16384" width="9" style="165"/>
  </cols>
  <sheetData>
    <row r="1" ht="61" customHeight="1" spans="1:14 16384:16384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3"/>
      <c r="K1" s="173"/>
      <c r="L1" s="172"/>
      <c r="M1" s="174"/>
      <c r="N1" s="174"/>
    </row>
    <row r="2" s="162" customFormat="1" ht="51" customHeight="1" spans="1:14 16384:16384">
      <c r="A2" s="175" t="s">
        <v>1</v>
      </c>
      <c r="B2" s="175" t="s">
        <v>2</v>
      </c>
      <c r="C2" s="175" t="s">
        <v>3</v>
      </c>
      <c r="D2" s="175" t="s">
        <v>4</v>
      </c>
      <c r="E2" s="175" t="s">
        <v>5</v>
      </c>
      <c r="F2" s="175" t="s">
        <v>6</v>
      </c>
      <c r="G2" s="175" t="s">
        <v>7</v>
      </c>
      <c r="H2" s="175" t="s">
        <v>8</v>
      </c>
      <c r="I2" s="175" t="s">
        <v>9</v>
      </c>
      <c r="J2" s="176" t="s">
        <v>10</v>
      </c>
      <c r="K2" s="176" t="s">
        <v>11</v>
      </c>
      <c r="L2" s="175" t="s">
        <v>12</v>
      </c>
      <c r="XFD2" s="177"/>
    </row>
    <row r="3" ht="44" customHeight="1" spans="1:14 16384:16384">
      <c r="A3" s="178"/>
      <c r="B3" s="179" t="s">
        <v>13</v>
      </c>
      <c r="C3" s="179"/>
      <c r="D3" s="180"/>
      <c r="E3" s="180"/>
      <c r="F3" s="180"/>
      <c r="G3" s="180"/>
      <c r="H3" s="180"/>
      <c r="I3" s="181"/>
      <c r="J3" s="182"/>
      <c r="K3" s="182"/>
      <c r="L3" s="180"/>
      <c r="XFD3" s="163"/>
    </row>
    <row r="4" s="163" customFormat="1" ht="131.25" spans="1:14 16384:16384">
      <c r="A4" s="183">
        <v>1</v>
      </c>
      <c r="B4" s="184" t="s">
        <v>14</v>
      </c>
      <c r="C4" s="185" t="str">
        <f>_xlfn.DISPIMG("ID_0A44CDF97EA849A5BF9A0F5B141EAE37",1)</f>
        <v>=DISPIMG("ID_0A44CDF97EA849A5BF9A0F5B141EAE37",1)</v>
      </c>
      <c r="D4" s="186" t="s">
        <v>15</v>
      </c>
      <c r="E4" s="187" t="s">
        <v>16</v>
      </c>
      <c r="F4" s="186" t="s">
        <v>17</v>
      </c>
      <c r="G4" s="186"/>
      <c r="H4" s="188" t="s">
        <v>18</v>
      </c>
      <c r="I4" s="189">
        <v>4</v>
      </c>
      <c r="J4" s="190"/>
      <c r="K4" s="190">
        <f>I4*J4</f>
        <v>0</v>
      </c>
      <c r="L4" s="175"/>
    </row>
    <row r="5" ht="44" customHeight="1" spans="1:14 16384:16384">
      <c r="A5" s="178"/>
      <c r="B5" s="179" t="s">
        <v>19</v>
      </c>
      <c r="C5" s="179"/>
      <c r="D5" s="175"/>
      <c r="E5" s="175"/>
      <c r="F5" s="175"/>
      <c r="G5" s="175"/>
      <c r="H5" s="175"/>
      <c r="I5" s="181"/>
      <c r="J5" s="191"/>
      <c r="K5" s="191"/>
      <c r="L5" s="175"/>
      <c r="XFD5" s="163"/>
    </row>
    <row r="6" ht="131.25" spans="1:14 16384:16384">
      <c r="A6" s="183">
        <v>2</v>
      </c>
      <c r="B6" s="184" t="s">
        <v>14</v>
      </c>
      <c r="C6" s="185" t="str">
        <f>_xlfn.DISPIMG("ID_A8E74E81EF404FF58DB6BBE65F63FF87",1)</f>
        <v>=DISPIMG("ID_A8E74E81EF404FF58DB6BBE65F63FF87",1)</v>
      </c>
      <c r="D6" s="186" t="s">
        <v>15</v>
      </c>
      <c r="E6" s="187" t="s">
        <v>16</v>
      </c>
      <c r="F6" s="186" t="s">
        <v>17</v>
      </c>
      <c r="G6" s="186"/>
      <c r="H6" s="188" t="s">
        <v>18</v>
      </c>
      <c r="I6" s="189">
        <v>4</v>
      </c>
      <c r="J6" s="190"/>
      <c r="K6" s="190">
        <f>I6*J6</f>
        <v>0</v>
      </c>
      <c r="L6" s="186"/>
    </row>
    <row r="7" ht="44" customHeight="1" spans="1:14 16384:16384">
      <c r="A7" s="183"/>
      <c r="B7" s="179" t="s">
        <v>20</v>
      </c>
      <c r="C7" s="179"/>
      <c r="D7" s="187"/>
      <c r="E7" s="187"/>
      <c r="F7" s="186"/>
      <c r="G7" s="186"/>
      <c r="H7" s="188"/>
      <c r="I7" s="189"/>
      <c r="J7" s="190"/>
      <c r="K7" s="190"/>
      <c r="L7" s="186"/>
    </row>
    <row r="8" ht="131.25" spans="1:14 16384:16384">
      <c r="A8" s="183">
        <v>3</v>
      </c>
      <c r="B8" s="184" t="s">
        <v>14</v>
      </c>
      <c r="C8" s="185" t="str">
        <f>_xlfn.DISPIMG("ID_9043778322FA4CDE82F0B45842657B94",1)</f>
        <v>=DISPIMG("ID_9043778322FA4CDE82F0B45842657B94",1)</v>
      </c>
      <c r="D8" s="186" t="s">
        <v>15</v>
      </c>
      <c r="E8" s="187" t="s">
        <v>16</v>
      </c>
      <c r="F8" s="186" t="s">
        <v>17</v>
      </c>
      <c r="G8" s="186"/>
      <c r="H8" s="188" t="s">
        <v>18</v>
      </c>
      <c r="I8" s="189">
        <v>4</v>
      </c>
      <c r="J8" s="190"/>
      <c r="K8" s="190">
        <f>I8*J8</f>
        <v>0</v>
      </c>
      <c r="L8" s="186"/>
    </row>
    <row r="9" ht="44" customHeight="1" spans="1:14 16384:16384">
      <c r="A9" s="183"/>
      <c r="B9" s="179" t="s">
        <v>21</v>
      </c>
      <c r="C9" s="179"/>
      <c r="D9" s="187"/>
      <c r="E9" s="187"/>
      <c r="F9" s="186"/>
      <c r="G9" s="186"/>
      <c r="H9" s="188"/>
      <c r="I9" s="189"/>
      <c r="J9" s="190"/>
      <c r="K9" s="190"/>
      <c r="L9" s="186"/>
    </row>
    <row r="10" ht="131.25" spans="1:14 16384:16384">
      <c r="A10" s="183">
        <v>4</v>
      </c>
      <c r="B10" s="184" t="s">
        <v>14</v>
      </c>
      <c r="C10" s="185" t="str">
        <f>_xlfn.DISPIMG("ID_DD63E3A012094F1AAB42DCD85EB16757",1)</f>
        <v>=DISPIMG("ID_DD63E3A012094F1AAB42DCD85EB16757",1)</v>
      </c>
      <c r="D10" s="186" t="s">
        <v>15</v>
      </c>
      <c r="E10" s="187" t="s">
        <v>16</v>
      </c>
      <c r="F10" s="186" t="s">
        <v>17</v>
      </c>
      <c r="G10" s="186"/>
      <c r="H10" s="188" t="s">
        <v>18</v>
      </c>
      <c r="I10" s="189">
        <v>4</v>
      </c>
      <c r="J10" s="190"/>
      <c r="K10" s="190">
        <f>I10*J10</f>
        <v>0</v>
      </c>
      <c r="L10" s="186"/>
    </row>
    <row r="11" ht="44" customHeight="1" spans="1:14 16384:16384">
      <c r="A11" s="183"/>
      <c r="B11" s="179" t="s">
        <v>22</v>
      </c>
      <c r="C11" s="179"/>
      <c r="D11" s="187"/>
      <c r="E11" s="187"/>
      <c r="F11" s="186"/>
      <c r="G11" s="186"/>
      <c r="H11" s="188"/>
      <c r="I11" s="189"/>
      <c r="J11" s="190"/>
      <c r="K11" s="190"/>
      <c r="L11" s="186"/>
    </row>
    <row r="12" ht="131.25" spans="1:14 16384:16384">
      <c r="A12" s="183">
        <v>5</v>
      </c>
      <c r="B12" s="184" t="s">
        <v>23</v>
      </c>
      <c r="C12" s="185" t="str">
        <f>_xlfn.DISPIMG("ID_027F4E1F9CC54BF7A10327D9188DB6A6",1)</f>
        <v>=DISPIMG("ID_027F4E1F9CC54BF7A10327D9188DB6A6",1)</v>
      </c>
      <c r="D12" s="186" t="s">
        <v>24</v>
      </c>
      <c r="E12" s="187" t="s">
        <v>16</v>
      </c>
      <c r="F12" s="186" t="s">
        <v>17</v>
      </c>
      <c r="G12" s="186"/>
      <c r="H12" s="188" t="s">
        <v>18</v>
      </c>
      <c r="I12" s="189">
        <f>4*2</f>
        <v>8</v>
      </c>
      <c r="J12" s="190"/>
      <c r="K12" s="190">
        <f>I12*J12</f>
        <v>0</v>
      </c>
      <c r="L12" s="186"/>
    </row>
    <row r="13" ht="59" customHeight="1" spans="1:14 16384:16384">
      <c r="A13" s="183"/>
      <c r="B13" s="179" t="s">
        <v>25</v>
      </c>
      <c r="C13" s="179"/>
      <c r="D13" s="187"/>
      <c r="E13" s="187"/>
      <c r="F13" s="186"/>
      <c r="G13" s="186"/>
      <c r="H13" s="188"/>
      <c r="I13" s="189"/>
      <c r="J13" s="190"/>
      <c r="K13" s="190"/>
      <c r="L13" s="186"/>
    </row>
    <row r="14" ht="131.25" spans="1:14 16384:16384">
      <c r="A14" s="183">
        <v>6</v>
      </c>
      <c r="B14" s="184" t="s">
        <v>23</v>
      </c>
      <c r="C14" s="185" t="str">
        <f>_xlfn.DISPIMG("ID_68E784BE38334642BC77A92A632A0D49",1)</f>
        <v>=DISPIMG("ID_68E784BE38334642BC77A92A632A0D49",1)</v>
      </c>
      <c r="D14" s="186" t="s">
        <v>24</v>
      </c>
      <c r="E14" s="187" t="s">
        <v>16</v>
      </c>
      <c r="F14" s="186" t="s">
        <v>17</v>
      </c>
      <c r="G14" s="186"/>
      <c r="H14" s="188" t="s">
        <v>18</v>
      </c>
      <c r="I14" s="189">
        <f>2*5</f>
        <v>10</v>
      </c>
      <c r="J14" s="190"/>
      <c r="K14" s="190">
        <f>I14*J14</f>
        <v>0</v>
      </c>
      <c r="L14" s="186"/>
    </row>
    <row r="15" s="164" customFormat="1" ht="44" customHeight="1" spans="1:14 16384:16384">
      <c r="A15" s="192"/>
      <c r="B15" s="179" t="s">
        <v>26</v>
      </c>
      <c r="C15" s="179"/>
      <c r="D15" s="193"/>
      <c r="E15" s="193"/>
      <c r="F15" s="175"/>
      <c r="G15" s="175"/>
      <c r="H15" s="194"/>
      <c r="I15" s="195"/>
      <c r="J15" s="196"/>
      <c r="K15" s="196"/>
      <c r="L15" s="175"/>
      <c r="XFD15" s="197"/>
    </row>
    <row r="16" ht="131.25" spans="1:14 16384:16384">
      <c r="A16" s="183">
        <v>7</v>
      </c>
      <c r="B16" s="184" t="s">
        <v>14</v>
      </c>
      <c r="C16" s="185" t="str">
        <f>_xlfn.DISPIMG("ID_23E263D1BB454AAB98095598AFE90369",1)</f>
        <v>=DISPIMG("ID_23E263D1BB454AAB98095598AFE90369",1)</v>
      </c>
      <c r="D16" s="186" t="s">
        <v>15</v>
      </c>
      <c r="E16" s="187" t="s">
        <v>16</v>
      </c>
      <c r="F16" s="186" t="s">
        <v>17</v>
      </c>
      <c r="G16" s="186"/>
      <c r="H16" s="188" t="s">
        <v>18</v>
      </c>
      <c r="I16" s="189">
        <v>1</v>
      </c>
      <c r="J16" s="190"/>
      <c r="K16" s="190">
        <f>I16*J16</f>
        <v>0</v>
      </c>
      <c r="L16" s="186"/>
    </row>
    <row r="17" s="164" customFormat="1" ht="44" customHeight="1" spans="1:12 16384:16384">
      <c r="A17" s="192"/>
      <c r="B17" s="179" t="s">
        <v>27</v>
      </c>
      <c r="C17" s="179"/>
      <c r="D17" s="193"/>
      <c r="E17" s="193"/>
      <c r="F17" s="175"/>
      <c r="G17" s="175"/>
      <c r="H17" s="194"/>
      <c r="I17" s="195"/>
      <c r="J17" s="196"/>
      <c r="K17" s="196"/>
      <c r="L17" s="175"/>
      <c r="XFD17" s="197"/>
    </row>
    <row r="18" ht="131.25" spans="1:12 16384:16384">
      <c r="A18" s="183">
        <v>8</v>
      </c>
      <c r="B18" s="184" t="s">
        <v>14</v>
      </c>
      <c r="C18" s="185" t="str">
        <f>_xlfn.DISPIMG("ID_58ECB564976346EDBE4AF7DF12029F3C",1)</f>
        <v>=DISPIMG("ID_58ECB564976346EDBE4AF7DF12029F3C",1)</v>
      </c>
      <c r="D18" s="186" t="s">
        <v>15</v>
      </c>
      <c r="E18" s="187" t="s">
        <v>16</v>
      </c>
      <c r="F18" s="186" t="s">
        <v>17</v>
      </c>
      <c r="G18" s="186"/>
      <c r="H18" s="188" t="s">
        <v>18</v>
      </c>
      <c r="I18" s="189">
        <v>1</v>
      </c>
      <c r="J18" s="190"/>
      <c r="K18" s="190">
        <f>I18*J18</f>
        <v>0</v>
      </c>
      <c r="L18" s="186"/>
    </row>
    <row r="19" ht="62" customHeight="1" spans="1:12 16384:16384">
      <c r="A19" s="192"/>
      <c r="B19" s="179" t="s">
        <v>28</v>
      </c>
      <c r="C19" s="179"/>
      <c r="D19" s="193"/>
      <c r="E19" s="193"/>
      <c r="F19" s="175"/>
      <c r="G19" s="175"/>
      <c r="H19" s="194"/>
      <c r="I19" s="195"/>
      <c r="J19" s="196"/>
      <c r="K19" s="196"/>
      <c r="L19" s="175"/>
    </row>
    <row r="20" s="164" customFormat="1" ht="131.25" spans="1:12 16384:16384">
      <c r="A20" s="183">
        <v>9</v>
      </c>
      <c r="B20" s="184" t="s">
        <v>14</v>
      </c>
      <c r="C20" s="185" t="str">
        <f>_xlfn.DISPIMG("ID_E114223520FE4B8993824E71447C2FD3",1)</f>
        <v>=DISPIMG("ID_E114223520FE4B8993824E71447C2FD3",1)</v>
      </c>
      <c r="D20" s="186" t="s">
        <v>15</v>
      </c>
      <c r="E20" s="187" t="s">
        <v>16</v>
      </c>
      <c r="F20" s="186" t="s">
        <v>17</v>
      </c>
      <c r="G20" s="186"/>
      <c r="H20" s="188" t="s">
        <v>18</v>
      </c>
      <c r="I20" s="189">
        <v>4</v>
      </c>
      <c r="J20" s="190"/>
      <c r="K20" s="190">
        <f>I20*J20</f>
        <v>0</v>
      </c>
      <c r="L20" s="186"/>
      <c r="XFD20" s="197"/>
    </row>
    <row r="21" ht="44" customHeight="1" spans="1:12 16384:16384">
      <c r="A21" s="183"/>
      <c r="B21" s="179" t="s">
        <v>29</v>
      </c>
      <c r="C21" s="179"/>
      <c r="D21" s="187"/>
      <c r="E21" s="187"/>
      <c r="F21" s="186"/>
      <c r="G21" s="186"/>
      <c r="H21" s="188"/>
      <c r="I21" s="189"/>
      <c r="J21" s="190"/>
      <c r="K21" s="190"/>
      <c r="L21" s="186"/>
    </row>
    <row r="22" ht="131.25" spans="1:12 16384:16384">
      <c r="A22" s="183">
        <v>10</v>
      </c>
      <c r="B22" s="184" t="s">
        <v>14</v>
      </c>
      <c r="C22" s="185" t="str">
        <f>_xlfn.DISPIMG("ID_BC7A56B783D349FE803CB1A92419293E",1)</f>
        <v>=DISPIMG("ID_BC7A56B783D349FE803CB1A92419293E",1)</v>
      </c>
      <c r="D22" s="186" t="s">
        <v>15</v>
      </c>
      <c r="E22" s="187" t="s">
        <v>16</v>
      </c>
      <c r="F22" s="186" t="s">
        <v>17</v>
      </c>
      <c r="G22" s="186"/>
      <c r="H22" s="188" t="s">
        <v>18</v>
      </c>
      <c r="I22" s="189">
        <v>3</v>
      </c>
      <c r="J22" s="190"/>
      <c r="K22" s="190">
        <f>I22*J22</f>
        <v>0</v>
      </c>
      <c r="L22" s="186"/>
    </row>
    <row r="23" ht="44" customHeight="1" spans="1:12 16384:16384">
      <c r="A23" s="192"/>
      <c r="B23" s="179" t="s">
        <v>30</v>
      </c>
      <c r="C23" s="179"/>
      <c r="D23" s="193"/>
      <c r="E23" s="193"/>
      <c r="F23" s="175"/>
      <c r="G23" s="175"/>
      <c r="H23" s="194"/>
      <c r="I23" s="195"/>
      <c r="J23" s="196"/>
      <c r="K23" s="196"/>
      <c r="L23" s="175"/>
    </row>
    <row r="24" ht="131.25" spans="1:12 16384:16384">
      <c r="A24" s="183">
        <v>11</v>
      </c>
      <c r="B24" s="184" t="s">
        <v>14</v>
      </c>
      <c r="C24" s="185" t="str">
        <f>_xlfn.DISPIMG("ID_23D95514CEE442BFA6F53470877C1146",1)</f>
        <v>=DISPIMG("ID_23D95514CEE442BFA6F53470877C1146",1)</v>
      </c>
      <c r="D24" s="186" t="s">
        <v>15</v>
      </c>
      <c r="E24" s="187" t="s">
        <v>16</v>
      </c>
      <c r="F24" s="186" t="s">
        <v>17</v>
      </c>
      <c r="G24" s="186"/>
      <c r="H24" s="188" t="s">
        <v>18</v>
      </c>
      <c r="I24" s="189">
        <v>12</v>
      </c>
      <c r="J24" s="190"/>
      <c r="K24" s="190">
        <f>I24*J24</f>
        <v>0</v>
      </c>
      <c r="L24" s="186"/>
    </row>
    <row r="25" ht="44" customHeight="1" spans="1:12 16384:16384">
      <c r="A25" s="183"/>
      <c r="B25" s="179" t="s">
        <v>31</v>
      </c>
      <c r="C25" s="179"/>
      <c r="D25" s="187"/>
      <c r="E25" s="187"/>
      <c r="F25" s="186"/>
      <c r="G25" s="186"/>
      <c r="H25" s="188"/>
      <c r="I25" s="189"/>
      <c r="J25" s="190"/>
      <c r="K25" s="190"/>
      <c r="L25" s="186"/>
    </row>
    <row r="26" ht="131.25" spans="1:12 16384:16384">
      <c r="A26" s="183">
        <v>12</v>
      </c>
      <c r="B26" s="184" t="s">
        <v>14</v>
      </c>
      <c r="C26" s="185" t="str">
        <f>_xlfn.DISPIMG("ID_0843A597D6524F2385DE797C60D196D9",1)</f>
        <v>=DISPIMG("ID_0843A597D6524F2385DE797C60D196D9",1)</v>
      </c>
      <c r="D26" s="186" t="s">
        <v>15</v>
      </c>
      <c r="E26" s="187" t="s">
        <v>16</v>
      </c>
      <c r="F26" s="186" t="s">
        <v>17</v>
      </c>
      <c r="G26" s="186"/>
      <c r="H26" s="188" t="s">
        <v>18</v>
      </c>
      <c r="I26" s="189">
        <v>1</v>
      </c>
      <c r="J26" s="190"/>
      <c r="K26" s="190">
        <f>I26*J26</f>
        <v>0</v>
      </c>
      <c r="L26" s="186"/>
      <c r="XFD26" s="198"/>
    </row>
    <row r="27" ht="44" customHeight="1" spans="1:12 16384:16384">
      <c r="A27" s="183"/>
      <c r="B27" s="179" t="s">
        <v>32</v>
      </c>
      <c r="C27" s="179"/>
      <c r="D27" s="187"/>
      <c r="E27" s="187"/>
      <c r="F27" s="186"/>
      <c r="G27" s="186"/>
      <c r="H27" s="188"/>
      <c r="I27" s="189"/>
      <c r="J27" s="190"/>
      <c r="K27" s="190"/>
      <c r="L27" s="186"/>
    </row>
    <row r="28" ht="131.25" spans="1:12 16384:16384">
      <c r="A28" s="183">
        <v>13</v>
      </c>
      <c r="B28" s="184" t="s">
        <v>14</v>
      </c>
      <c r="C28" s="185" t="str">
        <f>_xlfn.DISPIMG("ID_144D655E3280497C872569FF6B5335A8",1)</f>
        <v>=DISPIMG("ID_144D655E3280497C872569FF6B5335A8",1)</v>
      </c>
      <c r="D28" s="186" t="s">
        <v>15</v>
      </c>
      <c r="E28" s="187" t="s">
        <v>16</v>
      </c>
      <c r="F28" s="186" t="s">
        <v>17</v>
      </c>
      <c r="G28" s="186"/>
      <c r="H28" s="188" t="s">
        <v>18</v>
      </c>
      <c r="I28" s="189">
        <v>1</v>
      </c>
      <c r="J28" s="190"/>
      <c r="K28" s="190">
        <f>I28*J28</f>
        <v>0</v>
      </c>
      <c r="L28" s="186"/>
    </row>
    <row r="29" ht="44" customHeight="1" spans="1:12 16384:16384">
      <c r="A29" s="183"/>
      <c r="B29" s="179" t="s">
        <v>33</v>
      </c>
      <c r="C29" s="179"/>
      <c r="D29" s="187"/>
      <c r="E29" s="187"/>
      <c r="F29" s="186"/>
      <c r="G29" s="186"/>
      <c r="H29" s="188"/>
      <c r="I29" s="189"/>
      <c r="J29" s="190"/>
      <c r="K29" s="190"/>
      <c r="L29" s="186"/>
    </row>
    <row r="30" ht="131.25" spans="1:12 16384:16384">
      <c r="A30" s="183">
        <v>14</v>
      </c>
      <c r="B30" s="184" t="s">
        <v>14</v>
      </c>
      <c r="C30" s="185" t="str">
        <f>_xlfn.DISPIMG("ID_784CD6E2490C4B68B5C9FE73B441EEF9",1)</f>
        <v>=DISPIMG("ID_784CD6E2490C4B68B5C9FE73B441EEF9",1)</v>
      </c>
      <c r="D30" s="186" t="s">
        <v>15</v>
      </c>
      <c r="E30" s="187" t="s">
        <v>16</v>
      </c>
      <c r="F30" s="186" t="s">
        <v>17</v>
      </c>
      <c r="G30" s="186"/>
      <c r="H30" s="188" t="s">
        <v>18</v>
      </c>
      <c r="I30" s="189">
        <v>5</v>
      </c>
      <c r="J30" s="190"/>
      <c r="K30" s="190">
        <f>I30*J30</f>
        <v>0</v>
      </c>
      <c r="L30" s="186"/>
    </row>
    <row r="31" ht="44" customHeight="1" spans="1:12 16384:16384">
      <c r="A31" s="183"/>
      <c r="B31" s="179" t="s">
        <v>34</v>
      </c>
      <c r="C31" s="179"/>
      <c r="D31" s="187"/>
      <c r="E31" s="187"/>
      <c r="F31" s="186"/>
      <c r="G31" s="186"/>
      <c r="H31" s="188"/>
      <c r="I31" s="189"/>
      <c r="J31" s="190"/>
      <c r="K31" s="190"/>
      <c r="L31" s="186"/>
    </row>
    <row r="32" ht="131.25" spans="1:12 16384:16384">
      <c r="A32" s="183">
        <v>15</v>
      </c>
      <c r="B32" s="184" t="s">
        <v>14</v>
      </c>
      <c r="C32" s="185" t="str">
        <f>_xlfn.DISPIMG("ID_83368AF533224CF6B956FA4EB96E0AB2",1)</f>
        <v>=DISPIMG("ID_83368AF533224CF6B956FA4EB96E0AB2",1)</v>
      </c>
      <c r="D32" s="186" t="s">
        <v>15</v>
      </c>
      <c r="E32" s="187" t="s">
        <v>16</v>
      </c>
      <c r="F32" s="186" t="s">
        <v>17</v>
      </c>
      <c r="G32" s="186"/>
      <c r="H32" s="188" t="s">
        <v>18</v>
      </c>
      <c r="I32" s="189">
        <v>1</v>
      </c>
      <c r="J32" s="190"/>
      <c r="K32" s="190">
        <f>I32*J32</f>
        <v>0</v>
      </c>
      <c r="L32" s="186"/>
      <c r="XFD32" s="198"/>
    </row>
    <row r="33" s="165" customFormat="1" ht="44" customHeight="1" spans="1:12 16384:16384">
      <c r="A33" s="183"/>
      <c r="B33" s="179" t="s">
        <v>35</v>
      </c>
      <c r="C33" s="179"/>
      <c r="D33" s="187"/>
      <c r="E33" s="187"/>
      <c r="F33" s="186"/>
      <c r="G33" s="186"/>
      <c r="H33" s="188"/>
      <c r="I33" s="189"/>
      <c r="J33" s="190"/>
      <c r="K33" s="190"/>
      <c r="L33" s="186"/>
    </row>
    <row r="34" s="165" customFormat="1" ht="131.25" spans="1:12 16384:16384">
      <c r="A34" s="183">
        <v>16</v>
      </c>
      <c r="B34" s="184" t="s">
        <v>14</v>
      </c>
      <c r="C34" s="185" t="str">
        <f>_xlfn.DISPIMG("ID_6D95FAB748094EB4AAB20C226CD0A548",1)</f>
        <v>=DISPIMG("ID_6D95FAB748094EB4AAB20C226CD0A548",1)</v>
      </c>
      <c r="D34" s="186" t="s">
        <v>15</v>
      </c>
      <c r="E34" s="187" t="s">
        <v>16</v>
      </c>
      <c r="F34" s="186" t="s">
        <v>17</v>
      </c>
      <c r="G34" s="186"/>
      <c r="H34" s="188" t="s">
        <v>18</v>
      </c>
      <c r="I34" s="189">
        <v>7</v>
      </c>
      <c r="J34" s="190"/>
      <c r="K34" s="190">
        <f t="shared" ref="K34:K38" si="0">I34*J34</f>
        <v>0</v>
      </c>
      <c r="L34" s="186"/>
      <c r="XFD34" s="198"/>
    </row>
    <row r="35" s="165" customFormat="1" ht="44" customHeight="1" spans="1:12 16384:16384">
      <c r="A35" s="183"/>
      <c r="B35" s="179" t="s">
        <v>36</v>
      </c>
      <c r="C35" s="179"/>
      <c r="D35" s="187"/>
      <c r="E35" s="187"/>
      <c r="F35" s="186"/>
      <c r="G35" s="186"/>
      <c r="H35" s="188"/>
      <c r="I35" s="189"/>
      <c r="J35" s="190"/>
      <c r="K35" s="190"/>
      <c r="L35" s="186"/>
    </row>
    <row r="36" s="165" customFormat="1" ht="131.25" spans="1:12 16384:16384">
      <c r="A36" s="183">
        <v>17</v>
      </c>
      <c r="B36" s="184" t="s">
        <v>23</v>
      </c>
      <c r="C36" s="185" t="str">
        <f>_xlfn.DISPIMG("ID_C661390AA750416DB95BF2710DCF6747",1)</f>
        <v>=DISPIMG("ID_C661390AA750416DB95BF2710DCF6747",1)</v>
      </c>
      <c r="D36" s="186" t="s">
        <v>24</v>
      </c>
      <c r="E36" s="187" t="s">
        <v>16</v>
      </c>
      <c r="F36" s="186" t="s">
        <v>17</v>
      </c>
      <c r="G36" s="186"/>
      <c r="H36" s="188" t="s">
        <v>18</v>
      </c>
      <c r="I36" s="189">
        <f>2*26</f>
        <v>52</v>
      </c>
      <c r="J36" s="190"/>
      <c r="K36" s="190">
        <f t="shared" si="0"/>
        <v>0</v>
      </c>
      <c r="L36" s="186"/>
      <c r="XFD36" s="198"/>
    </row>
    <row r="37" s="165" customFormat="1" ht="44" customHeight="1" spans="1:12 16384:16384">
      <c r="A37" s="183"/>
      <c r="B37" s="179" t="s">
        <v>37</v>
      </c>
      <c r="C37" s="179"/>
      <c r="D37" s="187"/>
      <c r="E37" s="187"/>
      <c r="F37" s="186"/>
      <c r="G37" s="186"/>
      <c r="H37" s="188"/>
      <c r="I37" s="189"/>
      <c r="J37" s="190"/>
      <c r="K37" s="190"/>
      <c r="L37" s="186"/>
    </row>
    <row r="38" s="165" customFormat="1" ht="131.25" spans="1:12 16384:16384">
      <c r="A38" s="183">
        <v>17</v>
      </c>
      <c r="B38" s="184" t="s">
        <v>23</v>
      </c>
      <c r="C38" s="185" t="str">
        <f>_xlfn.DISPIMG("ID_7ED0990C7C144EB385F4860C48641FA6",1)</f>
        <v>=DISPIMG("ID_7ED0990C7C144EB385F4860C48641FA6",1)</v>
      </c>
      <c r="D38" s="186" t="s">
        <v>24</v>
      </c>
      <c r="E38" s="187" t="s">
        <v>16</v>
      </c>
      <c r="F38" s="186" t="s">
        <v>17</v>
      </c>
      <c r="G38" s="186"/>
      <c r="H38" s="188" t="s">
        <v>18</v>
      </c>
      <c r="I38" s="189">
        <f>2</f>
        <v>2</v>
      </c>
      <c r="J38" s="190"/>
      <c r="K38" s="190">
        <f t="shared" si="0"/>
        <v>0</v>
      </c>
      <c r="L38" s="186"/>
      <c r="XFD38" s="198"/>
    </row>
    <row r="39" ht="44" customHeight="1" spans="1:12 16384:16384">
      <c r="A39" s="183"/>
      <c r="B39" s="179" t="s">
        <v>38</v>
      </c>
      <c r="C39" s="179"/>
      <c r="D39" s="187"/>
      <c r="E39" s="187"/>
      <c r="F39" s="186"/>
      <c r="G39" s="186"/>
      <c r="H39" s="188"/>
      <c r="I39" s="189"/>
      <c r="J39" s="190"/>
      <c r="K39" s="190"/>
      <c r="L39" s="186"/>
    </row>
    <row r="40" ht="131.25" spans="1:12 16384:16384">
      <c r="A40" s="183">
        <v>18</v>
      </c>
      <c r="B40" s="184" t="s">
        <v>14</v>
      </c>
      <c r="C40" s="185" t="str">
        <f>_xlfn.DISPIMG("ID_B924BA00095245679B35011DE6F0ACA9",1)</f>
        <v>=DISPIMG("ID_B924BA00095245679B35011DE6F0ACA9",1)</v>
      </c>
      <c r="D40" s="186" t="s">
        <v>15</v>
      </c>
      <c r="E40" s="187" t="s">
        <v>16</v>
      </c>
      <c r="F40" s="186" t="s">
        <v>17</v>
      </c>
      <c r="G40" s="186"/>
      <c r="H40" s="188" t="s">
        <v>18</v>
      </c>
      <c r="I40" s="189">
        <v>3</v>
      </c>
      <c r="J40" s="190"/>
      <c r="K40" s="190">
        <f t="shared" ref="K40:K43" si="1">I40*J40</f>
        <v>0</v>
      </c>
      <c r="L40" s="186"/>
    </row>
    <row r="41" customFormat="1" ht="44" customHeight="1" spans="1:12 16384:16384">
      <c r="A41" s="183"/>
      <c r="B41" s="179" t="s">
        <v>39</v>
      </c>
      <c r="C41" s="179"/>
      <c r="D41" s="187"/>
      <c r="E41" s="187"/>
      <c r="F41" s="186"/>
      <c r="G41" s="186"/>
      <c r="H41" s="188"/>
      <c r="I41" s="189"/>
      <c r="J41" s="190"/>
      <c r="K41" s="190"/>
      <c r="L41" s="186"/>
    </row>
    <row r="42" customFormat="1" ht="131.25" spans="1:12 16384:16384">
      <c r="A42" s="183">
        <v>18</v>
      </c>
      <c r="B42" s="184" t="s">
        <v>14</v>
      </c>
      <c r="C42" s="185" t="str">
        <f>_xlfn.DISPIMG("ID_B50DC60FC5924FE8ABA050C727450292",1)</f>
        <v>=DISPIMG("ID_B50DC60FC5924FE8ABA050C727450292",1)</v>
      </c>
      <c r="D42" s="186" t="s">
        <v>15</v>
      </c>
      <c r="E42" s="187" t="s">
        <v>16</v>
      </c>
      <c r="F42" s="186" t="s">
        <v>17</v>
      </c>
      <c r="G42" s="186"/>
      <c r="H42" s="188" t="s">
        <v>18</v>
      </c>
      <c r="I42" s="189">
        <v>3</v>
      </c>
      <c r="J42" s="190"/>
      <c r="K42" s="190">
        <f t="shared" si="1"/>
        <v>0</v>
      </c>
      <c r="L42" s="186"/>
    </row>
    <row r="43" customFormat="1" ht="131.25" spans="1:12 16384:16384">
      <c r="A43" s="183">
        <v>18</v>
      </c>
      <c r="B43" s="184" t="s">
        <v>23</v>
      </c>
      <c r="C43" s="185" t="str">
        <f>_xlfn.DISPIMG("ID_FAC2ADD47201454C939FA62C89BDA1EA",1)</f>
        <v>=DISPIMG("ID_FAC2ADD47201454C939FA62C89BDA1EA",1)</v>
      </c>
      <c r="D43" s="186" t="s">
        <v>24</v>
      </c>
      <c r="E43" s="187" t="s">
        <v>16</v>
      </c>
      <c r="F43" s="186" t="s">
        <v>17</v>
      </c>
      <c r="G43" s="186"/>
      <c r="H43" s="188" t="s">
        <v>18</v>
      </c>
      <c r="I43" s="189">
        <v>2</v>
      </c>
      <c r="J43" s="190"/>
      <c r="K43" s="190">
        <f t="shared" si="1"/>
        <v>0</v>
      </c>
      <c r="L43" s="186"/>
    </row>
    <row r="44" customFormat="1" ht="25.5" spans="1:12 16384:16384">
      <c r="A44" s="183"/>
      <c r="B44" s="179" t="s">
        <v>40</v>
      </c>
      <c r="C44" s="179"/>
      <c r="D44" s="187"/>
      <c r="E44" s="187"/>
      <c r="F44" s="186"/>
      <c r="G44" s="186"/>
      <c r="H44" s="188"/>
      <c r="I44" s="189"/>
      <c r="J44" s="190"/>
      <c r="K44" s="190"/>
      <c r="L44" s="186"/>
    </row>
    <row r="45" customFormat="1" ht="154" customHeight="1" spans="1:12 16384:16384">
      <c r="A45" s="183">
        <v>19</v>
      </c>
      <c r="B45" s="184" t="s">
        <v>41</v>
      </c>
      <c r="C45" s="185" t="str">
        <f>_xlfn.DISPIMG("ID_3114E95F498D49A0B089EA00A850E438",1)</f>
        <v>=DISPIMG("ID_3114E95F498D49A0B089EA00A850E438",1)</v>
      </c>
      <c r="D45" s="186" t="s">
        <v>42</v>
      </c>
      <c r="E45" s="187" t="s">
        <v>43</v>
      </c>
      <c r="F45" s="186" t="s">
        <v>17</v>
      </c>
      <c r="G45" s="186"/>
      <c r="H45" s="188" t="s">
        <v>18</v>
      </c>
      <c r="I45" s="189">
        <v>2</v>
      </c>
      <c r="J45" s="199"/>
      <c r="K45" s="190">
        <f>I45*J45</f>
        <v>0</v>
      </c>
      <c r="L45" s="186"/>
    </row>
    <row r="46" customFormat="1" ht="52" customHeight="1" spans="1:12 16384:16384">
      <c r="A46" s="183"/>
      <c r="B46" s="179" t="s">
        <v>44</v>
      </c>
      <c r="C46" s="179"/>
      <c r="D46" s="187"/>
      <c r="E46" s="187"/>
      <c r="F46" s="186"/>
      <c r="G46" s="186"/>
      <c r="H46" s="188"/>
      <c r="I46" s="189"/>
      <c r="J46" s="199"/>
      <c r="K46" s="190"/>
      <c r="L46" s="186"/>
    </row>
    <row r="47" customFormat="1" ht="154" customHeight="1" spans="1:12 16384:16384">
      <c r="A47" s="183">
        <v>20</v>
      </c>
      <c r="B47" s="184" t="s">
        <v>45</v>
      </c>
      <c r="C47" s="185" t="str">
        <f>_xlfn.DISPIMG("ID_BBF4BC49A4F64FA980E8DB7865C6E79F",1)</f>
        <v>=DISPIMG("ID_BBF4BC49A4F64FA980E8DB7865C6E79F",1)</v>
      </c>
      <c r="D47" s="186" t="s">
        <v>46</v>
      </c>
      <c r="E47" s="187" t="s">
        <v>47</v>
      </c>
      <c r="F47" s="186" t="s">
        <v>17</v>
      </c>
      <c r="G47" s="186"/>
      <c r="H47" s="188" t="s">
        <v>18</v>
      </c>
      <c r="I47" s="189">
        <v>3</v>
      </c>
      <c r="J47" s="199"/>
      <c r="K47" s="190">
        <f>I47*J47</f>
        <v>0</v>
      </c>
      <c r="L47" s="186"/>
    </row>
    <row r="48" customFormat="1" ht="25.5" spans="1:12 16384:16384">
      <c r="A48" s="183"/>
      <c r="B48" s="184"/>
      <c r="C48" s="185"/>
      <c r="D48" s="186"/>
      <c r="E48" s="187"/>
      <c r="F48" s="186"/>
      <c r="G48" s="186"/>
      <c r="H48" s="188"/>
      <c r="I48" s="189"/>
      <c r="J48" s="190"/>
      <c r="K48" s="190"/>
      <c r="L48" s="186"/>
    </row>
    <row r="49" customFormat="1" ht="25.5" spans="1:12">
      <c r="A49" s="183"/>
      <c r="B49" s="184"/>
      <c r="C49" s="185"/>
      <c r="D49" s="186"/>
      <c r="E49" s="187"/>
      <c r="F49" s="186"/>
      <c r="G49" s="186"/>
      <c r="H49" s="188"/>
      <c r="I49" s="189"/>
      <c r="J49" s="190"/>
      <c r="K49" s="190"/>
      <c r="L49" s="186"/>
    </row>
    <row r="50" s="166" customFormat="1" ht="46" customHeight="1" spans="1:12">
      <c r="A50" s="200" t="s">
        <v>48</v>
      </c>
      <c r="B50" s="200"/>
      <c r="C50" s="200"/>
      <c r="D50" s="200"/>
      <c r="E50" s="201"/>
      <c r="F50" s="201"/>
      <c r="G50" s="201"/>
      <c r="H50" s="202"/>
      <c r="I50" s="202">
        <f>SUM(I3:I47)</f>
        <v>137</v>
      </c>
      <c r="J50" s="203"/>
      <c r="K50" s="202">
        <f>SUM(K3:K47)</f>
        <v>0</v>
      </c>
      <c r="L50" s="204"/>
    </row>
    <row r="51" s="165" customFormat="1" spans="1:12">
      <c r="A51" s="167"/>
      <c r="B51" s="168"/>
      <c r="C51" s="168"/>
      <c r="D51" s="169"/>
      <c r="E51" s="169"/>
      <c r="F51" s="169"/>
      <c r="G51" s="169"/>
      <c r="H51" s="167"/>
      <c r="I51" s="167"/>
      <c r="J51" s="170"/>
      <c r="K51" s="170"/>
      <c r="L51" s="171"/>
    </row>
    <row r="52" s="165" customFormat="1" spans="1:12">
      <c r="A52" s="167"/>
      <c r="B52" s="168"/>
      <c r="C52" s="168"/>
      <c r="D52" s="169"/>
      <c r="E52" s="169"/>
      <c r="F52" s="169"/>
      <c r="G52" s="169"/>
      <c r="H52" s="167"/>
      <c r="I52" s="167"/>
      <c r="J52" s="170"/>
      <c r="K52" s="170"/>
      <c r="L52" s="171"/>
    </row>
  </sheetData>
  <mergeCells count="25">
    <mergeCell ref="A1:L1"/>
    <mergeCell ref="M1:N1"/>
    <mergeCell ref="B3:C3"/>
    <mergeCell ref="B5:C5"/>
    <mergeCell ref="B7:C7"/>
    <mergeCell ref="B9:C9"/>
    <mergeCell ref="B11:C11"/>
    <mergeCell ref="B13:C13"/>
    <mergeCell ref="B15:C15"/>
    <mergeCell ref="B17:C17"/>
    <mergeCell ref="B19:C19"/>
    <mergeCell ref="B21:C21"/>
    <mergeCell ref="B23:C23"/>
    <mergeCell ref="B25:C25"/>
    <mergeCell ref="B27:C27"/>
    <mergeCell ref="B29:C29"/>
    <mergeCell ref="B31:C31"/>
    <mergeCell ref="B33:C33"/>
    <mergeCell ref="B35:C35"/>
    <mergeCell ref="B37:C37"/>
    <mergeCell ref="B39:C39"/>
    <mergeCell ref="B41:C41"/>
    <mergeCell ref="B44:C44"/>
    <mergeCell ref="B46:C46"/>
    <mergeCell ref="A50:D50"/>
  </mergeCells>
  <hyperlinks>
    <hyperlink ref="M1:N1" location="汇总表!A1"/>
  </hyperlinks>
  <pageMargins left="0.511805555555556" right="0.236111111111111" top="0.354166666666667" bottom="0.236111111111111" header="0.236111111111111" footer="0.118055555555556"/>
  <pageSetup paperSize="9" scale="64" fitToHeight="0" orientation="landscape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63"/>
  <sheetViews>
    <sheetView showGridLines="0" workbookViewId="0">
      <selection activeCell="D8" sqref="D8"/>
    </sheetView>
  </sheetViews>
  <sheetFormatPr defaultColWidth="9" defaultRowHeight="12"/>
  <cols>
    <col min="1" max="1" width="9.83333333333333" style="2" customWidth="1"/>
    <col min="2" max="2" width="18.5" style="3" customWidth="1"/>
    <col min="3" max="3" width="8.33333333333333" style="3" customWidth="1"/>
    <col min="4" max="4" width="18.3333333333333" style="3" customWidth="1"/>
    <col min="5" max="5" width="8.16666666666667" style="2" customWidth="1"/>
    <col min="6" max="6" width="9.33333333333333" style="4" customWidth="1"/>
    <col min="7" max="8" width="4.66666666666667" style="3" hidden="1" customWidth="1"/>
    <col min="9" max="9" width="14.3333333333333" style="3" customWidth="1"/>
    <col min="10" max="10" width="37.8333333333333" style="5" customWidth="1"/>
    <col min="11" max="16384" width="9" style="3"/>
  </cols>
  <sheetData>
    <row r="1" ht="2.25" customHeight="1"/>
    <row r="2" ht="16.5" customHeight="1" spans="1:10">
      <c r="A2" s="6" t="s">
        <v>49</v>
      </c>
      <c r="B2" s="7"/>
      <c r="C2" s="7"/>
      <c r="D2" s="7"/>
      <c r="E2" s="7"/>
      <c r="F2" s="7"/>
      <c r="G2" s="7"/>
      <c r="H2" s="7"/>
      <c r="I2" s="7"/>
      <c r="J2" s="8"/>
    </row>
    <row r="3" ht="43" customHeight="1" spans="1:10">
      <c r="A3" s="9"/>
      <c r="B3" s="10"/>
      <c r="C3" s="10"/>
      <c r="D3" s="10"/>
      <c r="E3" s="10"/>
      <c r="F3" s="10"/>
      <c r="G3" s="10"/>
      <c r="H3" s="10"/>
      <c r="I3" s="10"/>
      <c r="J3" s="11"/>
    </row>
    <row r="4" ht="19.5" customHeight="1" spans="1:10">
      <c r="A4" s="12" t="s">
        <v>50</v>
      </c>
      <c r="B4" s="13"/>
      <c r="C4" s="14"/>
      <c r="D4" s="14"/>
      <c r="E4" s="14"/>
      <c r="F4" s="14"/>
      <c r="G4" s="14"/>
      <c r="H4" s="14"/>
      <c r="I4" s="14"/>
      <c r="J4" s="15"/>
    </row>
    <row r="5" ht="27.75" customHeight="1" spans="1:10">
      <c r="A5" s="16" t="s">
        <v>51</v>
      </c>
      <c r="B5" s="17" t="s">
        <v>52</v>
      </c>
      <c r="C5" s="18" t="s">
        <v>53</v>
      </c>
      <c r="D5" s="18" t="s">
        <v>54</v>
      </c>
      <c r="E5" s="18" t="s">
        <v>55</v>
      </c>
      <c r="F5" s="17" t="s">
        <v>56</v>
      </c>
      <c r="G5" s="19" t="s">
        <v>57</v>
      </c>
      <c r="H5" s="20" t="s">
        <v>58</v>
      </c>
      <c r="I5" s="21" t="s">
        <v>59</v>
      </c>
      <c r="J5" s="17" t="s">
        <v>60</v>
      </c>
    </row>
    <row r="6" ht="18" customHeight="1" spans="1:10">
      <c r="A6" s="22" t="s">
        <v>61</v>
      </c>
      <c r="B6" s="23"/>
      <c r="C6" s="24"/>
      <c r="D6" s="24"/>
      <c r="E6" s="24"/>
      <c r="F6" s="25"/>
      <c r="G6" s="26"/>
      <c r="H6" s="27"/>
      <c r="I6" s="28"/>
      <c r="J6" s="29"/>
    </row>
    <row r="7" ht="18" customHeight="1" spans="1:10">
      <c r="A7" s="30" t="s">
        <v>62</v>
      </c>
      <c r="B7" s="31" t="s">
        <v>63</v>
      </c>
      <c r="C7" s="32"/>
      <c r="D7" s="33" t="s">
        <v>64</v>
      </c>
      <c r="E7" s="34" t="s">
        <v>65</v>
      </c>
      <c r="F7" s="35"/>
      <c r="G7" s="36"/>
      <c r="H7" s="37"/>
      <c r="I7" s="38"/>
      <c r="J7" s="39" t="s">
        <v>66</v>
      </c>
    </row>
    <row r="8" ht="18" customHeight="1" spans="1:10">
      <c r="A8" s="32" t="s">
        <v>67</v>
      </c>
      <c r="B8" s="40" t="s">
        <v>68</v>
      </c>
      <c r="C8" s="32"/>
      <c r="D8" s="34" t="s">
        <v>69</v>
      </c>
      <c r="E8" s="34" t="s">
        <v>65</v>
      </c>
      <c r="F8" s="35">
        <v>10</v>
      </c>
      <c r="G8" s="36"/>
      <c r="H8" s="37"/>
      <c r="I8" s="38"/>
      <c r="J8" s="39" t="s">
        <v>70</v>
      </c>
    </row>
    <row r="9" ht="18" customHeight="1" spans="1:10">
      <c r="A9" s="32" t="s">
        <v>71</v>
      </c>
      <c r="B9" s="40" t="s">
        <v>72</v>
      </c>
      <c r="C9" s="32"/>
      <c r="D9" s="34" t="s">
        <v>73</v>
      </c>
      <c r="E9" s="34" t="s">
        <v>65</v>
      </c>
      <c r="F9" s="35">
        <v>15</v>
      </c>
      <c r="G9" s="36"/>
      <c r="H9" s="37"/>
      <c r="I9" s="38"/>
      <c r="J9" s="39" t="s">
        <v>74</v>
      </c>
    </row>
    <row r="10" ht="18" customHeight="1" spans="1:10">
      <c r="A10" s="32" t="s">
        <v>75</v>
      </c>
      <c r="B10" s="40" t="s">
        <v>72</v>
      </c>
      <c r="C10" s="32"/>
      <c r="D10" s="34" t="s">
        <v>76</v>
      </c>
      <c r="E10" s="34" t="s">
        <v>65</v>
      </c>
      <c r="F10" s="35">
        <v>25</v>
      </c>
      <c r="G10" s="36"/>
      <c r="H10" s="37"/>
      <c r="I10" s="38"/>
      <c r="J10" s="39" t="s">
        <v>74</v>
      </c>
    </row>
    <row r="11" ht="18" customHeight="1" spans="1:10">
      <c r="A11" s="32" t="s">
        <v>77</v>
      </c>
      <c r="B11" s="41" t="s">
        <v>78</v>
      </c>
      <c r="C11" s="42"/>
      <c r="D11" s="43" t="s">
        <v>78</v>
      </c>
      <c r="E11" s="44" t="s">
        <v>65</v>
      </c>
      <c r="F11" s="45"/>
      <c r="G11" s="36"/>
      <c r="H11" s="37"/>
      <c r="I11" s="38"/>
      <c r="J11" s="39" t="s">
        <v>79</v>
      </c>
    </row>
    <row r="12" ht="18" customHeight="1" spans="1:10">
      <c r="A12" s="46" t="s">
        <v>80</v>
      </c>
      <c r="B12" s="47"/>
      <c r="C12" s="48"/>
      <c r="D12" s="49"/>
      <c r="E12" s="50"/>
      <c r="F12" s="51">
        <f>SUM(F8:F11)</f>
        <v>50</v>
      </c>
      <c r="G12" s="52"/>
      <c r="H12" s="53"/>
      <c r="I12" s="54"/>
      <c r="J12" s="55"/>
    </row>
    <row r="13" ht="18" customHeight="1" spans="1:10">
      <c r="A13" s="22" t="s">
        <v>81</v>
      </c>
      <c r="B13" s="23"/>
      <c r="C13" s="56"/>
      <c r="D13" s="56"/>
      <c r="E13" s="56"/>
      <c r="F13" s="57"/>
      <c r="G13" s="26"/>
      <c r="H13" s="27"/>
      <c r="I13" s="28"/>
      <c r="J13" s="29"/>
    </row>
    <row r="14" ht="18" customHeight="1" spans="1:10">
      <c r="A14" s="30" t="s">
        <v>82</v>
      </c>
      <c r="B14" s="31" t="s">
        <v>63</v>
      </c>
      <c r="C14" s="42"/>
      <c r="D14" s="44" t="str">
        <f>D7</f>
        <v>高档阻燃针织布</v>
      </c>
      <c r="E14" s="58" t="s">
        <v>65</v>
      </c>
      <c r="F14" s="59"/>
      <c r="G14" s="36"/>
      <c r="H14" s="37"/>
      <c r="I14" s="38"/>
      <c r="J14" s="39" t="s">
        <v>66</v>
      </c>
    </row>
    <row r="15" ht="18" customHeight="1" spans="1:10">
      <c r="A15" s="32" t="s">
        <v>67</v>
      </c>
      <c r="B15" s="40" t="s">
        <v>83</v>
      </c>
      <c r="C15" s="42"/>
      <c r="D15" s="44" t="s">
        <v>84</v>
      </c>
      <c r="E15" s="58" t="s">
        <v>65</v>
      </c>
      <c r="F15" s="59">
        <v>10</v>
      </c>
      <c r="G15" s="36"/>
      <c r="H15" s="37"/>
      <c r="I15" s="38"/>
      <c r="J15" s="39" t="s">
        <v>85</v>
      </c>
    </row>
    <row r="16" ht="18" customHeight="1" spans="1:10">
      <c r="A16" s="32" t="s">
        <v>71</v>
      </c>
      <c r="B16" s="41" t="s">
        <v>78</v>
      </c>
      <c r="C16" s="42"/>
      <c r="D16" s="44" t="s">
        <v>86</v>
      </c>
      <c r="E16" s="58" t="s">
        <v>65</v>
      </c>
      <c r="F16" s="59"/>
      <c r="G16" s="36"/>
      <c r="H16" s="37"/>
      <c r="I16" s="38"/>
      <c r="J16" s="39" t="s">
        <v>79</v>
      </c>
    </row>
    <row r="17" ht="18" customHeight="1" spans="1:10">
      <c r="A17" s="46" t="s">
        <v>80</v>
      </c>
      <c r="B17" s="47"/>
      <c r="C17" s="60"/>
      <c r="D17" s="61"/>
      <c r="E17" s="62"/>
      <c r="F17" s="51"/>
      <c r="G17" s="52"/>
      <c r="H17" s="53"/>
      <c r="I17" s="54"/>
      <c r="J17" s="55"/>
    </row>
    <row r="18" ht="18" customHeight="1" spans="1:10">
      <c r="A18" s="22" t="s">
        <v>87</v>
      </c>
      <c r="B18" s="23"/>
      <c r="C18" s="63"/>
      <c r="D18" s="64"/>
      <c r="E18" s="64"/>
      <c r="F18" s="57"/>
      <c r="G18" s="65"/>
      <c r="H18" s="66"/>
      <c r="I18" s="67"/>
      <c r="J18" s="29"/>
    </row>
    <row r="19" ht="18" customHeight="1" spans="1:10">
      <c r="A19" s="30" t="s">
        <v>82</v>
      </c>
      <c r="B19" s="31" t="s">
        <v>63</v>
      </c>
      <c r="C19" s="68"/>
      <c r="D19" s="69" t="str">
        <f>D7</f>
        <v>高档阻燃针织布</v>
      </c>
      <c r="E19" s="70" t="s">
        <v>65</v>
      </c>
      <c r="F19" s="70"/>
      <c r="G19" s="36"/>
      <c r="H19" s="37"/>
      <c r="I19" s="38"/>
      <c r="J19" s="39" t="s">
        <v>66</v>
      </c>
    </row>
    <row r="20" ht="18" customHeight="1" spans="1:10">
      <c r="A20" s="32" t="s">
        <v>67</v>
      </c>
      <c r="B20" s="40" t="s">
        <v>83</v>
      </c>
      <c r="C20" s="42"/>
      <c r="D20" s="44" t="s">
        <v>88</v>
      </c>
      <c r="E20" s="58" t="s">
        <v>65</v>
      </c>
      <c r="F20" s="58">
        <v>5</v>
      </c>
      <c r="G20" s="36"/>
      <c r="H20" s="37"/>
      <c r="I20" s="38"/>
      <c r="J20" s="39" t="s">
        <v>85</v>
      </c>
    </row>
    <row r="21" ht="18" customHeight="1" spans="1:10">
      <c r="A21" s="71" t="s">
        <v>71</v>
      </c>
      <c r="B21" s="41" t="s">
        <v>78</v>
      </c>
      <c r="C21" s="42"/>
      <c r="D21" s="44" t="s">
        <v>86</v>
      </c>
      <c r="E21" s="58" t="s">
        <v>65</v>
      </c>
      <c r="F21" s="58"/>
      <c r="G21" s="36"/>
      <c r="H21" s="37"/>
      <c r="I21" s="38"/>
      <c r="J21" s="39" t="s">
        <v>79</v>
      </c>
    </row>
    <row r="22" ht="18" customHeight="1" spans="1:10">
      <c r="A22" s="46" t="s">
        <v>80</v>
      </c>
      <c r="B22" s="47"/>
      <c r="C22" s="60"/>
      <c r="D22" s="61"/>
      <c r="E22" s="72"/>
      <c r="F22" s="61"/>
      <c r="G22" s="52"/>
      <c r="H22" s="53"/>
      <c r="I22" s="54"/>
      <c r="J22" s="55"/>
    </row>
    <row r="23" ht="18" customHeight="1" spans="1:10">
      <c r="A23" s="73" t="s">
        <v>89</v>
      </c>
      <c r="B23" s="74"/>
      <c r="C23" s="75"/>
      <c r="D23" s="76"/>
      <c r="E23" s="76"/>
      <c r="F23" s="77"/>
      <c r="G23" s="65"/>
      <c r="H23" s="78"/>
      <c r="I23" s="79"/>
      <c r="J23" s="80"/>
    </row>
    <row r="24" ht="18" customHeight="1" spans="1:10">
      <c r="A24" s="81" t="s">
        <v>82</v>
      </c>
      <c r="B24" s="82" t="s">
        <v>90</v>
      </c>
      <c r="C24" s="70"/>
      <c r="D24" s="68"/>
      <c r="E24" s="68"/>
      <c r="F24" s="83">
        <f>F12</f>
        <v>50</v>
      </c>
      <c r="G24" s="84"/>
      <c r="H24" s="85"/>
      <c r="I24" s="86"/>
      <c r="J24" s="87"/>
    </row>
    <row r="25" ht="18" customHeight="1" spans="1:10">
      <c r="A25" s="88" t="s">
        <v>67</v>
      </c>
      <c r="B25" s="41" t="s">
        <v>78</v>
      </c>
      <c r="C25" s="42"/>
      <c r="D25" s="43" t="s">
        <v>78</v>
      </c>
      <c r="E25" s="44" t="s">
        <v>65</v>
      </c>
      <c r="F25" s="45"/>
      <c r="G25" s="36"/>
      <c r="H25" s="37"/>
      <c r="I25" s="89"/>
      <c r="J25" s="90" t="s">
        <v>79</v>
      </c>
    </row>
    <row r="26" ht="18" customHeight="1" spans="1:10">
      <c r="A26" s="88" t="s">
        <v>91</v>
      </c>
      <c r="B26" s="91" t="s">
        <v>92</v>
      </c>
      <c r="C26" s="92"/>
      <c r="D26" s="93" t="s">
        <v>93</v>
      </c>
      <c r="E26" s="93" t="s">
        <v>65</v>
      </c>
      <c r="F26" s="94">
        <v>35</v>
      </c>
      <c r="G26" s="84"/>
      <c r="H26" s="85"/>
      <c r="I26" s="86"/>
      <c r="J26" s="90" t="s">
        <v>94</v>
      </c>
    </row>
    <row r="27" ht="18" customHeight="1" spans="1:10">
      <c r="A27" s="88" t="s">
        <v>95</v>
      </c>
      <c r="B27" s="91" t="s">
        <v>96</v>
      </c>
      <c r="C27" s="92"/>
      <c r="D27" s="93" t="s">
        <v>97</v>
      </c>
      <c r="E27" s="93" t="s">
        <v>65</v>
      </c>
      <c r="F27" s="94">
        <v>7</v>
      </c>
      <c r="G27" s="84"/>
      <c r="H27" s="85"/>
      <c r="I27" s="86"/>
      <c r="J27" s="95" t="s">
        <v>98</v>
      </c>
    </row>
    <row r="28" ht="29" customHeight="1" spans="1:10">
      <c r="A28" s="88" t="s">
        <v>99</v>
      </c>
      <c r="B28" s="96" t="s">
        <v>100</v>
      </c>
      <c r="C28" s="92"/>
      <c r="D28" s="97" t="s">
        <v>101</v>
      </c>
      <c r="E28" s="93" t="s">
        <v>65</v>
      </c>
      <c r="F28" s="94">
        <v>170</v>
      </c>
      <c r="G28" s="84"/>
      <c r="H28" s="85"/>
      <c r="I28" s="86"/>
      <c r="J28" s="95" t="s">
        <v>102</v>
      </c>
    </row>
    <row r="29" ht="18" customHeight="1" spans="1:10">
      <c r="A29" s="88" t="s">
        <v>103</v>
      </c>
      <c r="B29" s="91" t="s">
        <v>96</v>
      </c>
      <c r="C29" s="92"/>
      <c r="D29" s="93" t="s">
        <v>73</v>
      </c>
      <c r="E29" s="93" t="s">
        <v>65</v>
      </c>
      <c r="F29" s="94">
        <v>15</v>
      </c>
      <c r="G29" s="84"/>
      <c r="H29" s="85"/>
      <c r="I29" s="86"/>
      <c r="J29" s="95" t="s">
        <v>98</v>
      </c>
    </row>
    <row r="30" ht="18" customHeight="1" spans="1:10">
      <c r="A30" s="88" t="s">
        <v>104</v>
      </c>
      <c r="B30" s="91" t="s">
        <v>96</v>
      </c>
      <c r="C30" s="92"/>
      <c r="D30" s="93" t="s">
        <v>69</v>
      </c>
      <c r="E30" s="93" t="s">
        <v>65</v>
      </c>
      <c r="F30" s="94">
        <v>30</v>
      </c>
      <c r="G30" s="84"/>
      <c r="H30" s="85"/>
      <c r="I30" s="86"/>
      <c r="J30" s="95" t="s">
        <v>98</v>
      </c>
    </row>
    <row r="31" ht="18" customHeight="1" spans="1:10">
      <c r="A31" s="88" t="s">
        <v>105</v>
      </c>
      <c r="B31" s="98" t="s">
        <v>106</v>
      </c>
      <c r="C31" s="99"/>
      <c r="D31" s="100" t="s">
        <v>107</v>
      </c>
      <c r="E31" s="100" t="s">
        <v>65</v>
      </c>
      <c r="F31" s="101"/>
      <c r="G31" s="102"/>
      <c r="H31" s="103"/>
      <c r="I31" s="104"/>
      <c r="J31" s="105"/>
    </row>
    <row r="32" ht="18" customHeight="1" spans="1:10">
      <c r="A32" s="106" t="s">
        <v>108</v>
      </c>
      <c r="B32" s="107" t="s">
        <v>109</v>
      </c>
      <c r="C32" s="108"/>
      <c r="D32" s="108"/>
      <c r="E32" s="109"/>
      <c r="F32" s="110"/>
      <c r="G32" s="109"/>
      <c r="H32" s="111"/>
      <c r="I32" s="110"/>
      <c r="J32" s="112"/>
    </row>
    <row r="33" ht="18" customHeight="1" spans="1:10">
      <c r="A33" s="113"/>
      <c r="B33" s="114" t="s">
        <v>110</v>
      </c>
      <c r="C33" s="81"/>
      <c r="D33" s="115" t="s">
        <v>111</v>
      </c>
      <c r="E33" s="115"/>
      <c r="F33" s="116"/>
      <c r="G33" s="84"/>
      <c r="H33" s="117"/>
      <c r="I33" s="86"/>
      <c r="J33" s="95" t="s">
        <v>112</v>
      </c>
    </row>
    <row r="34" ht="17.25" customHeight="1" spans="1:10">
      <c r="A34" s="113"/>
      <c r="B34" s="118" t="s">
        <v>113</v>
      </c>
      <c r="C34" s="88"/>
      <c r="D34" s="119">
        <v>640</v>
      </c>
      <c r="E34" s="120"/>
      <c r="F34" s="116"/>
      <c r="G34" s="84"/>
      <c r="H34" s="117"/>
      <c r="I34" s="121"/>
      <c r="J34" s="116" t="s">
        <v>114</v>
      </c>
    </row>
    <row r="35" ht="17.25" customHeight="1" spans="1:10">
      <c r="A35" s="113"/>
      <c r="B35" s="118" t="s">
        <v>115</v>
      </c>
      <c r="C35" s="88"/>
      <c r="D35" s="119">
        <v>704</v>
      </c>
      <c r="E35" s="120"/>
      <c r="F35" s="116"/>
      <c r="G35" s="84"/>
      <c r="H35" s="117"/>
      <c r="I35" s="121"/>
      <c r="J35" s="116" t="s">
        <v>114</v>
      </c>
    </row>
    <row r="36" ht="17.25" customHeight="1" spans="1:10">
      <c r="A36" s="113"/>
      <c r="B36" s="118" t="s">
        <v>116</v>
      </c>
      <c r="C36" s="88"/>
      <c r="D36" s="119">
        <v>800</v>
      </c>
      <c r="E36" s="120"/>
      <c r="F36" s="116"/>
      <c r="G36" s="84"/>
      <c r="H36" s="117"/>
      <c r="I36" s="121"/>
      <c r="J36" s="116" t="s">
        <v>117</v>
      </c>
    </row>
    <row r="37" ht="17.25" customHeight="1" spans="1:10">
      <c r="A37" s="113"/>
      <c r="B37" s="118" t="s">
        <v>118</v>
      </c>
      <c r="C37" s="88"/>
      <c r="D37" s="119">
        <v>960</v>
      </c>
      <c r="E37" s="120"/>
      <c r="F37" s="116"/>
      <c r="G37" s="84"/>
      <c r="H37" s="117"/>
      <c r="I37" s="121"/>
      <c r="J37" s="116" t="s">
        <v>117</v>
      </c>
    </row>
    <row r="38" ht="17.25" customHeight="1" spans="1:10">
      <c r="A38" s="122"/>
      <c r="B38" s="123" t="s">
        <v>119</v>
      </c>
      <c r="C38" s="124"/>
      <c r="D38" s="125">
        <v>1056</v>
      </c>
      <c r="E38" s="126"/>
      <c r="F38" s="101"/>
      <c r="G38" s="102"/>
      <c r="H38" s="127"/>
      <c r="I38" s="128"/>
      <c r="J38" s="101" t="s">
        <v>120</v>
      </c>
    </row>
    <row r="39" ht="18.75" customHeight="1" spans="1:10">
      <c r="A39" s="129" t="s">
        <v>121</v>
      </c>
      <c r="B39" s="130" t="s">
        <v>122</v>
      </c>
      <c r="C39" s="131"/>
      <c r="D39" s="132" t="s">
        <v>123</v>
      </c>
      <c r="E39" s="133" t="s">
        <v>124</v>
      </c>
      <c r="F39" s="134"/>
      <c r="G39" s="26"/>
      <c r="H39" s="135"/>
      <c r="I39" s="136"/>
      <c r="J39" s="134"/>
    </row>
    <row r="40" ht="18.75" customHeight="1" spans="1:10">
      <c r="A40" s="137"/>
      <c r="B40" s="138" t="s">
        <v>125</v>
      </c>
      <c r="C40" s="139"/>
      <c r="D40" s="140" t="s">
        <v>126</v>
      </c>
      <c r="E40" s="93" t="s">
        <v>127</v>
      </c>
      <c r="F40" s="116"/>
      <c r="G40" s="84"/>
      <c r="H40" s="85"/>
      <c r="I40" s="121"/>
      <c r="J40" s="116"/>
    </row>
    <row r="41" ht="18.75" customHeight="1" spans="1:10">
      <c r="A41" s="137"/>
      <c r="B41" s="141" t="s">
        <v>128</v>
      </c>
      <c r="C41" s="139"/>
      <c r="D41" s="35" t="s">
        <v>129</v>
      </c>
      <c r="E41" s="93" t="s">
        <v>130</v>
      </c>
      <c r="F41" s="116"/>
      <c r="G41" s="84"/>
      <c r="H41" s="85"/>
      <c r="I41" s="121"/>
      <c r="J41" s="116"/>
    </row>
    <row r="42" ht="18.75" customHeight="1" spans="1:10">
      <c r="A42" s="137"/>
      <c r="B42" s="141" t="s">
        <v>131</v>
      </c>
      <c r="C42" s="139"/>
      <c r="D42" s="35"/>
      <c r="E42" s="93" t="s">
        <v>130</v>
      </c>
      <c r="F42" s="116"/>
      <c r="G42" s="84"/>
      <c r="H42" s="85"/>
      <c r="I42" s="121"/>
      <c r="J42" s="116"/>
    </row>
    <row r="43" ht="18.75" customHeight="1" spans="1:10">
      <c r="A43" s="137"/>
      <c r="B43" s="141" t="s">
        <v>132</v>
      </c>
      <c r="C43" s="139"/>
      <c r="D43" s="35"/>
      <c r="E43" s="93" t="s">
        <v>127</v>
      </c>
      <c r="F43" s="116"/>
      <c r="G43" s="84"/>
      <c r="H43" s="85"/>
      <c r="I43" s="121"/>
      <c r="J43" s="116"/>
    </row>
    <row r="44" ht="18.75" customHeight="1" spans="1:10">
      <c r="A44" s="137"/>
      <c r="B44" s="138" t="s">
        <v>133</v>
      </c>
      <c r="C44" s="139"/>
      <c r="D44" s="142" t="s">
        <v>134</v>
      </c>
      <c r="E44" s="93" t="s">
        <v>135</v>
      </c>
      <c r="F44" s="116"/>
      <c r="G44" s="84"/>
      <c r="H44" s="85"/>
      <c r="I44" s="121"/>
      <c r="J44" s="116"/>
    </row>
    <row r="45" s="1" customFormat="1" ht="18.75" customHeight="1" spans="1:10">
      <c r="A45" s="137"/>
      <c r="B45" s="143" t="s">
        <v>136</v>
      </c>
      <c r="C45" s="144"/>
      <c r="D45" s="35" t="s">
        <v>137</v>
      </c>
      <c r="E45" s="93" t="s">
        <v>124</v>
      </c>
      <c r="F45" s="145"/>
      <c r="G45" s="146"/>
      <c r="H45" s="147"/>
      <c r="I45" s="148"/>
      <c r="J45" s="145"/>
    </row>
    <row r="46" ht="18.75" customHeight="1" spans="1:10">
      <c r="A46" s="137"/>
      <c r="B46" s="138" t="s">
        <v>138</v>
      </c>
      <c r="C46" s="139"/>
      <c r="D46" s="35"/>
      <c r="E46" s="93" t="s">
        <v>127</v>
      </c>
      <c r="F46" s="116"/>
      <c r="G46" s="84"/>
      <c r="H46" s="85"/>
      <c r="I46" s="121"/>
      <c r="J46" s="116"/>
    </row>
    <row r="47" ht="18.75" customHeight="1" spans="1:10">
      <c r="A47" s="137"/>
      <c r="B47" s="138" t="s">
        <v>139</v>
      </c>
      <c r="C47" s="139"/>
      <c r="D47" s="35" t="s">
        <v>140</v>
      </c>
      <c r="E47" s="93" t="s">
        <v>127</v>
      </c>
      <c r="F47" s="116"/>
      <c r="G47" s="84"/>
      <c r="H47" s="85"/>
      <c r="I47" s="121"/>
      <c r="J47" s="116"/>
    </row>
    <row r="48" ht="18.75" customHeight="1" spans="1:10">
      <c r="A48" s="137"/>
      <c r="B48" s="138" t="s">
        <v>141</v>
      </c>
      <c r="C48" s="139"/>
      <c r="D48" s="35" t="s">
        <v>142</v>
      </c>
      <c r="E48" s="93" t="s">
        <v>127</v>
      </c>
      <c r="F48" s="116"/>
      <c r="G48" s="84"/>
      <c r="H48" s="85"/>
      <c r="I48" s="121"/>
      <c r="J48" s="116"/>
    </row>
    <row r="49" ht="18.75" customHeight="1" spans="1:10">
      <c r="A49" s="149"/>
      <c r="B49" s="150" t="s">
        <v>143</v>
      </c>
      <c r="C49" s="151"/>
      <c r="D49" s="152" t="s">
        <v>144</v>
      </c>
      <c r="E49" s="100" t="s">
        <v>130</v>
      </c>
      <c r="F49" s="101"/>
      <c r="G49" s="102"/>
      <c r="H49" s="103"/>
      <c r="I49" s="128"/>
      <c r="J49" s="101"/>
    </row>
    <row r="50" ht="16.5" customHeight="1" spans="1:10">
      <c r="A50" s="153" t="s">
        <v>145</v>
      </c>
      <c r="B50" s="154"/>
      <c r="C50" s="155"/>
      <c r="D50" s="156"/>
      <c r="E50" s="157"/>
      <c r="F50" s="158">
        <f>SUM(F24:F31)</f>
        <v>307</v>
      </c>
      <c r="G50" s="159"/>
      <c r="H50" s="160"/>
      <c r="I50" s="161"/>
      <c r="J50" s="156"/>
    </row>
    <row r="56" spans="1:10">
      <c r="A56" s="3"/>
      <c r="E56" s="3"/>
      <c r="F56" s="3"/>
    </row>
    <row r="57" spans="1:10">
      <c r="A57" s="3"/>
      <c r="E57" s="3"/>
      <c r="F57" s="3"/>
    </row>
    <row r="58" spans="1:10">
      <c r="A58" s="3"/>
      <c r="E58" s="3"/>
      <c r="F58" s="3"/>
    </row>
    <row r="59" spans="1:10">
      <c r="A59" s="3"/>
      <c r="E59" s="3"/>
      <c r="F59" s="3"/>
    </row>
    <row r="60" spans="1:10">
      <c r="A60" s="3"/>
      <c r="E60" s="3"/>
      <c r="F60" s="3"/>
    </row>
    <row r="61" spans="1:10">
      <c r="A61" s="3"/>
      <c r="E61" s="3"/>
      <c r="F61" s="3"/>
    </row>
    <row r="62" spans="1:10">
      <c r="A62" s="3"/>
      <c r="E62" s="3"/>
      <c r="F62" s="3"/>
    </row>
    <row r="63" spans="1:10">
      <c r="A63" s="3"/>
      <c r="E63" s="3"/>
      <c r="F63" s="3"/>
    </row>
  </sheetData>
  <sheetProtection selectLockedCells="1" selectUnlockedCells="1"/>
  <mergeCells count="13">
    <mergeCell ref="A6:B6"/>
    <mergeCell ref="A12:B12"/>
    <mergeCell ref="A13:B13"/>
    <mergeCell ref="A17:B17"/>
    <mergeCell ref="A18:B18"/>
    <mergeCell ref="C18:F18"/>
    <mergeCell ref="A22:B22"/>
    <mergeCell ref="A23:B23"/>
    <mergeCell ref="C23:F23"/>
    <mergeCell ref="B32:D32"/>
    <mergeCell ref="A32:A38"/>
    <mergeCell ref="A39:A49"/>
    <mergeCell ref="A2:J3"/>
  </mergeCells>
  <printOptions horizontalCentered="1"/>
  <pageMargins left="0" right="0" top="0.393055555555556" bottom="0.118055555555556" header="0.156944444444444" footer="0"/>
  <pageSetup paperSize="9" scale="80" orientation="portrait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客房床垫</vt:lpstr>
      <vt:lpstr>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amy</cp:lastModifiedBy>
  <dcterms:created xsi:type="dcterms:W3CDTF">2015-10-22T06:56:00Z</dcterms:created>
  <cp:lastPrinted>2017-05-13T02:29:00Z</cp:lastPrinted>
  <dcterms:modified xsi:type="dcterms:W3CDTF">2026-09-11T07:46:37Z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A25281C74E4C67331CA74F6A05AD3DAB_43</vt:lpwstr>
  </property>
  <property fmtid="{D5CDD505-2E9C-101B-9397-08002B2CF9AE}" pid="4" name="CalculationRule">
    <vt:i4>0</vt:i4>
  </property>
</Properties>
</file>