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205" firstSheet="2" activeTab="2"/>
  </bookViews>
  <sheets>
    <sheet name="原版-评估明细表 " sheetId="6" state="hidden" r:id="rId1"/>
    <sheet name="汇总表" sheetId="12" state="hidden" r:id="rId2"/>
    <sheet name="评估明细表" sheetId="9" r:id="rId3"/>
  </sheets>
  <externalReferences>
    <externalReference r:id="rId4"/>
  </externalReferences>
  <definedNames>
    <definedName name="_xlnm._FilterDatabase" localSheetId="0" hidden="1">'原版-评估明细表 '!$A$4:$M$319</definedName>
    <definedName name="_xlnm._FilterDatabase" localSheetId="2" hidden="1">评估明细表!$A$2:$L$14</definedName>
    <definedName name="_xlnm.Print_Area" localSheetId="0">'原版-评估明细表 '!$A$1:$L$319</definedName>
    <definedName name="_xlnm.Print_Titles" localSheetId="0">'原版-评估明细表 '!$1:$4</definedName>
    <definedName name="_xlnm.Print_Area" localSheetId="2">评估明细表!$A$1:$K$20</definedName>
    <definedName name="_xlnm.Print_Titles" localSheetId="2">评估明细表!$1:$2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<sst xmlns="http://schemas.openxmlformats.org/spreadsheetml/2006/main" count="1996" uniqueCount="509">
  <si>
    <t>废旧物资评估明细表</t>
  </si>
  <si>
    <t>评估基准日：2026年1月15日</t>
  </si>
  <si>
    <t>产权持有人：广东邮电职业技术学院</t>
  </si>
  <si>
    <t>金额单位：人民币元</t>
  </si>
  <si>
    <t>序号</t>
  </si>
  <si>
    <t>资产编码</t>
  </si>
  <si>
    <t>资产名称</t>
  </si>
  <si>
    <t>规格型号</t>
  </si>
  <si>
    <t>单位</t>
  </si>
  <si>
    <t>数量</t>
  </si>
  <si>
    <t>账面原值</t>
  </si>
  <si>
    <t>账面净值</t>
  </si>
  <si>
    <t>评估价值
（不含税）</t>
  </si>
  <si>
    <t>增减值额</t>
  </si>
  <si>
    <t>增减值率</t>
  </si>
  <si>
    <t>资产状态</t>
  </si>
  <si>
    <t>S003-285</t>
  </si>
  <si>
    <t>瘦终端机</t>
  </si>
  <si>
    <t>擎联, X6620</t>
  </si>
  <si>
    <t>套</t>
  </si>
  <si>
    <t>-</t>
  </si>
  <si>
    <t>历史已报废</t>
  </si>
  <si>
    <t>S003-285-拆57</t>
  </si>
  <si>
    <t>S003-285-拆56</t>
  </si>
  <si>
    <t>S003-285-拆55</t>
  </si>
  <si>
    <t>S003-285-拆54</t>
  </si>
  <si>
    <t>S003-285-拆53</t>
  </si>
  <si>
    <t>S003-285-拆52</t>
  </si>
  <si>
    <t>S003-285-拆51</t>
  </si>
  <si>
    <t>S003-285-拆50</t>
  </si>
  <si>
    <t>S003-285-拆49</t>
  </si>
  <si>
    <t>S003-285-拆48</t>
  </si>
  <si>
    <t>S003-285-拆47</t>
  </si>
  <si>
    <t>S003-285-拆46</t>
  </si>
  <si>
    <t>S003-285-拆45</t>
  </si>
  <si>
    <t>S003-285-拆44</t>
  </si>
  <si>
    <t>S003-285-拆43</t>
  </si>
  <si>
    <t>S003-285-拆42</t>
  </si>
  <si>
    <t>S003-285-拆41</t>
  </si>
  <si>
    <t>S003-285-拆40</t>
  </si>
  <si>
    <t>S003-285-拆39</t>
  </si>
  <si>
    <t>S003-285-拆38</t>
  </si>
  <si>
    <t>S003-285-拆37</t>
  </si>
  <si>
    <t>S003-285-拆36</t>
  </si>
  <si>
    <t>S003-285-拆35</t>
  </si>
  <si>
    <t>S003-285-拆34</t>
  </si>
  <si>
    <t>S003-285-拆33</t>
  </si>
  <si>
    <t>S003-285-拆32</t>
  </si>
  <si>
    <t>S003-285-拆31</t>
  </si>
  <si>
    <t>S003-285-拆30</t>
  </si>
  <si>
    <t>S003-285-拆29</t>
  </si>
  <si>
    <t>S003-285-拆28</t>
  </si>
  <si>
    <t>S003-285-拆26</t>
  </si>
  <si>
    <t>S003-285-拆25</t>
  </si>
  <si>
    <t>S003-285-拆24</t>
  </si>
  <si>
    <t>S003-285-拆23</t>
  </si>
  <si>
    <t>S003-285-拆22</t>
  </si>
  <si>
    <t>S003-285-拆21</t>
  </si>
  <si>
    <t>S003-285-拆20</t>
  </si>
  <si>
    <t>S003-285-拆19</t>
  </si>
  <si>
    <t>S003-285-拆18</t>
  </si>
  <si>
    <t>S003-285-拆17</t>
  </si>
  <si>
    <t>S003-285-拆16</t>
  </si>
  <si>
    <t>S003-285-拆15</t>
  </si>
  <si>
    <t>S003-285-拆14</t>
  </si>
  <si>
    <t>S003-285-拆13</t>
  </si>
  <si>
    <t>S003-285-拆12</t>
  </si>
  <si>
    <t>S003-285-拆11</t>
  </si>
  <si>
    <t>S003-285-拆10</t>
  </si>
  <si>
    <t>S003-285-拆9</t>
  </si>
  <si>
    <t>S003-285-拆8</t>
  </si>
  <si>
    <t>S003-285-拆7</t>
  </si>
  <si>
    <t>S003-285-拆6</t>
  </si>
  <si>
    <t>S003-285-拆5</t>
  </si>
  <si>
    <t>S003-285-拆4</t>
  </si>
  <si>
    <t>S003-285-拆3</t>
  </si>
  <si>
    <t>S003-285-拆2</t>
  </si>
  <si>
    <t>S003-285-拆1</t>
  </si>
  <si>
    <t>S003-284</t>
  </si>
  <si>
    <t>S003-284-拆59</t>
  </si>
  <si>
    <t>S003-284-拆58</t>
  </si>
  <si>
    <t>S003-284-拆57</t>
  </si>
  <si>
    <t>S003-284-拆56</t>
  </si>
  <si>
    <t>S003-284-拆55</t>
  </si>
  <si>
    <t>S003-284-拆54</t>
  </si>
  <si>
    <t>S003-284-拆53</t>
  </si>
  <si>
    <t>S003-284-拆52</t>
  </si>
  <si>
    <t>S003-284-拆51</t>
  </si>
  <si>
    <t>S003-284-拆50</t>
  </si>
  <si>
    <t>S003-284-拆49</t>
  </si>
  <si>
    <t>S003-284-拆48</t>
  </si>
  <si>
    <t>S003-284-拆47</t>
  </si>
  <si>
    <t>S003-284-拆46</t>
  </si>
  <si>
    <t>S003-284-拆45</t>
  </si>
  <si>
    <t>S003-284-拆44</t>
  </si>
  <si>
    <t>S003-284-拆43</t>
  </si>
  <si>
    <t>S003-284-拆42</t>
  </si>
  <si>
    <t>S003-284-拆41</t>
  </si>
  <si>
    <t>S003-284-拆40</t>
  </si>
  <si>
    <t>S003-284-拆39</t>
  </si>
  <si>
    <t>S003-284-拆38</t>
  </si>
  <si>
    <t>S003-284-拆37</t>
  </si>
  <si>
    <t>S003-284-拆36</t>
  </si>
  <si>
    <t>S003-284-拆35</t>
  </si>
  <si>
    <t>S003-284-拆34</t>
  </si>
  <si>
    <t>S003-284-拆33</t>
  </si>
  <si>
    <t>S003-284-拆32</t>
  </si>
  <si>
    <t>S003-284-拆31</t>
  </si>
  <si>
    <t>S003-284-拆30</t>
  </si>
  <si>
    <t>S003-284-拆29</t>
  </si>
  <si>
    <t>S003-284-拆28</t>
  </si>
  <si>
    <t>S003-284-拆27</t>
  </si>
  <si>
    <t>S003-284-拆26</t>
  </si>
  <si>
    <t>S003-284-拆25</t>
  </si>
  <si>
    <t>S003-284-拆24</t>
  </si>
  <si>
    <t>S003-284-拆23</t>
  </si>
  <si>
    <t>S003-284-拆22</t>
  </si>
  <si>
    <t>S003-284-拆21</t>
  </si>
  <si>
    <t>S003-284-拆20</t>
  </si>
  <si>
    <t>S003-284-拆19</t>
  </si>
  <si>
    <t>S003-284-拆18</t>
  </si>
  <si>
    <t>S003-284-拆17</t>
  </si>
  <si>
    <t>S003-284-拆16</t>
  </si>
  <si>
    <t>S003-284-拆15</t>
  </si>
  <si>
    <t>S003-284-拆14</t>
  </si>
  <si>
    <t>S003-284-拆13</t>
  </si>
  <si>
    <t>S003-284-拆12</t>
  </si>
  <si>
    <t>S003-284-拆11</t>
  </si>
  <si>
    <t>S003-284-拆10</t>
  </si>
  <si>
    <t>S003-284-拆9</t>
  </si>
  <si>
    <t>S003-284-拆8</t>
  </si>
  <si>
    <t>S003-284-拆7</t>
  </si>
  <si>
    <t>S003-284-拆6</t>
  </si>
  <si>
    <t>S003-284-拆5</t>
  </si>
  <si>
    <t>S003-284-拆4</t>
  </si>
  <si>
    <t>S003-284-拆3</t>
  </si>
  <si>
    <t>S003-284-拆2</t>
  </si>
  <si>
    <t>S003-284-拆1</t>
  </si>
  <si>
    <t>S022-2187</t>
  </si>
  <si>
    <t>投影机</t>
  </si>
  <si>
    <t>投影机2100XN+投影幕/K710</t>
  </si>
  <si>
    <t>台</t>
  </si>
  <si>
    <t>S031-0279</t>
  </si>
  <si>
    <t>台式电脑</t>
  </si>
  <si>
    <t>HP8380MT</t>
  </si>
  <si>
    <t>S006-001</t>
  </si>
  <si>
    <t>家具一批</t>
  </si>
  <si>
    <t>木质+布艺</t>
  </si>
  <si>
    <t>S006-001-拆41</t>
  </si>
  <si>
    <t>S006-001-拆40</t>
  </si>
  <si>
    <t>S006-001-拆39</t>
  </si>
  <si>
    <t>S006-001-拆38</t>
  </si>
  <si>
    <t>S006-001-拆37</t>
  </si>
  <si>
    <t>S006-001-拆36</t>
  </si>
  <si>
    <t>S006-001-拆35</t>
  </si>
  <si>
    <t>S006-001-拆34</t>
  </si>
  <si>
    <t>S006-001-拆33</t>
  </si>
  <si>
    <t>S006-001-拆32</t>
  </si>
  <si>
    <t>S006-001-拆31</t>
  </si>
  <si>
    <t>S006-001-拆30</t>
  </si>
  <si>
    <t>S006-001-拆29</t>
  </si>
  <si>
    <t>S006-001-拆28</t>
  </si>
  <si>
    <t>S006-001-拆27</t>
  </si>
  <si>
    <t>S006-001-拆26</t>
  </si>
  <si>
    <t>S006-001-拆25</t>
  </si>
  <si>
    <t>S006-001-拆24</t>
  </si>
  <si>
    <t>S006-001-拆23</t>
  </si>
  <si>
    <t>S006-001-拆22</t>
  </si>
  <si>
    <t>S006-001-拆21</t>
  </si>
  <si>
    <t>S006-001-拆20</t>
  </si>
  <si>
    <t>S006-001-拆19</t>
  </si>
  <si>
    <t>S006-001-拆18</t>
  </si>
  <si>
    <t>S006-001-拆17</t>
  </si>
  <si>
    <t>S006-001-拆16</t>
  </si>
  <si>
    <t>S006-001-拆15</t>
  </si>
  <si>
    <t>S006-001-拆14</t>
  </si>
  <si>
    <t>S006-001-拆13</t>
  </si>
  <si>
    <t>S006-001-拆12</t>
  </si>
  <si>
    <t>S006-001-拆11</t>
  </si>
  <si>
    <t>S006-001-拆10</t>
  </si>
  <si>
    <t>S006-001-拆9</t>
  </si>
  <si>
    <t>S006-001-拆8</t>
  </si>
  <si>
    <t>S006-001-拆7</t>
  </si>
  <si>
    <t>S006-001-拆6</t>
  </si>
  <si>
    <t>S006-001-拆5</t>
  </si>
  <si>
    <t>S006-001-拆4</t>
  </si>
  <si>
    <t>S006-001-拆3</t>
  </si>
  <si>
    <t>S006-001-拆2</t>
  </si>
  <si>
    <t>S006-001-拆1</t>
  </si>
  <si>
    <t>S006-002</t>
  </si>
  <si>
    <t>S006-002-拆1</t>
  </si>
  <si>
    <t>S022-2160</t>
  </si>
  <si>
    <t>索尼照相机</t>
  </si>
  <si>
    <t>索尼DSC-HX30</t>
  </si>
  <si>
    <t>S031-1320</t>
  </si>
  <si>
    <t>笔记本电脑</t>
  </si>
  <si>
    <t>HP PROBOOK 430 G1</t>
  </si>
  <si>
    <t>003-105</t>
  </si>
  <si>
    <t>课室设备（调音台）</t>
  </si>
  <si>
    <t>雅马哈MG12XU</t>
  </si>
  <si>
    <t>S003-565</t>
  </si>
  <si>
    <t>同方超越E500-6240</t>
  </si>
  <si>
    <t>S003-960-7</t>
  </si>
  <si>
    <t>惠普笔记本Probook430 G6</t>
  </si>
  <si>
    <t>S017-0002</t>
  </si>
  <si>
    <t>液压升降平台</t>
  </si>
  <si>
    <t>电动 GTC-10</t>
  </si>
  <si>
    <t>s022-1292</t>
  </si>
  <si>
    <t>电子计算机</t>
  </si>
  <si>
    <t>启天M693E</t>
  </si>
  <si>
    <t>S022-1686</t>
  </si>
  <si>
    <t>HP4431S</t>
  </si>
  <si>
    <t>S022-1685</t>
  </si>
  <si>
    <t>S022-1700</t>
  </si>
  <si>
    <t>健伍对讲机</t>
  </si>
  <si>
    <t>健伍TK3107</t>
  </si>
  <si>
    <t>s050-218</t>
  </si>
  <si>
    <t>交换机</t>
  </si>
  <si>
    <t>惠普</t>
  </si>
  <si>
    <t>S031-0113</t>
  </si>
  <si>
    <t>云存储服务器</t>
  </si>
  <si>
    <t>HP DL388P</t>
  </si>
  <si>
    <t>S031-0273</t>
  </si>
  <si>
    <t>扫描仪</t>
  </si>
  <si>
    <t>EPSON V33扫描仪</t>
  </si>
  <si>
    <t>S031-0437</t>
  </si>
  <si>
    <t>千兆多模光纤收发器</t>
  </si>
  <si>
    <t>APTTEKAPT-1124M11MC千兆多模光纤收发器</t>
  </si>
  <si>
    <t>S031-0436</t>
  </si>
  <si>
    <t>S031-0430</t>
  </si>
  <si>
    <t>联想Thinkpad X230-23068CC</t>
  </si>
  <si>
    <t>S031-0911</t>
  </si>
  <si>
    <t>S031-0926</t>
  </si>
  <si>
    <t>S031-1353</t>
  </si>
  <si>
    <t>无线手持麦克风</t>
  </si>
  <si>
    <t>舒尔BSM58话筒配备BLX2手持式发射机BLX4无线接收机</t>
  </si>
  <si>
    <t>个</t>
  </si>
  <si>
    <t>S031-1371-拆4</t>
  </si>
  <si>
    <t>模块</t>
  </si>
  <si>
    <t>H3C 多模模块</t>
  </si>
  <si>
    <t>S031-1371-拆3</t>
  </si>
  <si>
    <t>S031-1371-拆2</t>
  </si>
  <si>
    <t>S031-1370-拆4</t>
  </si>
  <si>
    <t>H3C LS-5120-28P-LI</t>
  </si>
  <si>
    <t>003-045</t>
  </si>
  <si>
    <t>清华同方，超越E500-2036</t>
  </si>
  <si>
    <t>003-052-拆3</t>
  </si>
  <si>
    <t>创维电视</t>
  </si>
  <si>
    <t>创维42E361W，含安装吊架</t>
  </si>
  <si>
    <t>003-052-拆2</t>
  </si>
  <si>
    <t>003-050</t>
  </si>
  <si>
    <t>课室音响系统</t>
  </si>
  <si>
    <t>003-048</t>
  </si>
  <si>
    <t>003-056</t>
  </si>
  <si>
    <t>网络视频会议系统</t>
  </si>
  <si>
    <t>见附属设备清单</t>
  </si>
  <si>
    <t>003-075-拆3</t>
  </si>
  <si>
    <t>宏碁Travelmate P246-4067</t>
  </si>
  <si>
    <t>003-081</t>
  </si>
  <si>
    <t>惠普HPelitebook  820 G2-19015000013</t>
  </si>
  <si>
    <t>003-085-拆1</t>
  </si>
  <si>
    <t>运动摄像机</t>
  </si>
  <si>
    <t>G0Pro HER04 Silver</t>
  </si>
  <si>
    <t>003-085</t>
  </si>
  <si>
    <t>003-084</t>
  </si>
  <si>
    <t>联想工作站</t>
  </si>
  <si>
    <t>P300</t>
  </si>
  <si>
    <t>003-093</t>
  </si>
  <si>
    <t>WLAN测试研究设备</t>
  </si>
  <si>
    <t>华为</t>
  </si>
  <si>
    <t>批</t>
  </si>
  <si>
    <t>S003-013-拆3</t>
  </si>
  <si>
    <t>联想昭阳E31-80笔记本电脑</t>
  </si>
  <si>
    <t>S003-044-拆1</t>
  </si>
  <si>
    <t>台式工作站</t>
  </si>
  <si>
    <t>联想P410</t>
  </si>
  <si>
    <t>S003-044</t>
  </si>
  <si>
    <t>S003-070</t>
  </si>
  <si>
    <t>戴尔 Latitude 3470 05121</t>
  </si>
  <si>
    <t>S003-099</t>
  </si>
  <si>
    <t>宝利通音视频会议系统电话机</t>
  </si>
  <si>
    <t>宝利通（POLYCOM)音视频会议系统电话机S偶读Station</t>
  </si>
  <si>
    <t>S003-249</t>
  </si>
  <si>
    <t>学生饭堂服务器</t>
  </si>
  <si>
    <t>SMT-LPORT-ARM-24W/IP</t>
  </si>
  <si>
    <t>S003-262</t>
  </si>
  <si>
    <t>联想ThinPad x270-25</t>
  </si>
  <si>
    <t>S003-315</t>
  </si>
  <si>
    <t>网络机柜</t>
  </si>
  <si>
    <t>神州机柜T6.6622</t>
  </si>
  <si>
    <t>S003-308</t>
  </si>
  <si>
    <t>功放</t>
  </si>
  <si>
    <t>佳音捷KB-240</t>
  </si>
  <si>
    <t>S003-307</t>
  </si>
  <si>
    <t>S003-314</t>
  </si>
  <si>
    <t>无线AP</t>
  </si>
  <si>
    <t>锐捷RG-AP730(TR)</t>
  </si>
  <si>
    <t>S003-313</t>
  </si>
  <si>
    <t>S003-312</t>
  </si>
  <si>
    <t>S003-310</t>
  </si>
  <si>
    <t>反馈器</t>
  </si>
  <si>
    <t>佳音捷KF-3000</t>
  </si>
  <si>
    <t>S003-295</t>
  </si>
  <si>
    <t>爱普生CB-2265U+幕布</t>
  </si>
  <si>
    <t>S003-555</t>
  </si>
  <si>
    <t>华硕P5340UA855C85X2</t>
  </si>
  <si>
    <t>S003-554</t>
  </si>
  <si>
    <t>S003-559</t>
  </si>
  <si>
    <t>S003-567</t>
  </si>
  <si>
    <t>S003-603</t>
  </si>
  <si>
    <t>IC卡读写机</t>
  </si>
  <si>
    <t>SMTSFMF-C 25/G/IP</t>
  </si>
  <si>
    <t>S003-603-拆31</t>
  </si>
  <si>
    <t>S003-603-拆30</t>
  </si>
  <si>
    <t>S003-603-拆29</t>
  </si>
  <si>
    <t>S003-603-拆28</t>
  </si>
  <si>
    <t>S003-603-拆27</t>
  </si>
  <si>
    <t>S003-603-拆26</t>
  </si>
  <si>
    <t>S003-603-拆25</t>
  </si>
  <si>
    <t>S003-603-拆24</t>
  </si>
  <si>
    <t>S003-603-拆23</t>
  </si>
  <si>
    <t>S003-603-拆22</t>
  </si>
  <si>
    <t>S003-603-拆21</t>
  </si>
  <si>
    <t>S003-603-拆20</t>
  </si>
  <si>
    <t>S003-603-拆19</t>
  </si>
  <si>
    <t>S003-603-拆18</t>
  </si>
  <si>
    <t>S003-603-拆17</t>
  </si>
  <si>
    <t>S003-603-拆16</t>
  </si>
  <si>
    <t>S003-603-拆15</t>
  </si>
  <si>
    <t>S003-603-拆14</t>
  </si>
  <si>
    <t>S003-603-拆13</t>
  </si>
  <si>
    <t>S003-603-拆12</t>
  </si>
  <si>
    <t>S003-603-拆11</t>
  </si>
  <si>
    <t>S003-603-拆10</t>
  </si>
  <si>
    <t>S003-603-拆9</t>
  </si>
  <si>
    <t>S003-603-拆8</t>
  </si>
  <si>
    <t>S003-603-拆7</t>
  </si>
  <si>
    <t>S003-603-拆6</t>
  </si>
  <si>
    <t>S003-603-拆5</t>
  </si>
  <si>
    <t>S003-603-拆4</t>
  </si>
  <si>
    <t>S003-603-拆3</t>
  </si>
  <si>
    <t>S003-603-拆2</t>
  </si>
  <si>
    <t>S003-603-拆1</t>
  </si>
  <si>
    <t>S003-624-拆4</t>
  </si>
  <si>
    <t>惠普348G4</t>
  </si>
  <si>
    <t>S003-662</t>
  </si>
  <si>
    <t>SMTZYGCD-C22/G/IP</t>
  </si>
  <si>
    <t>S003-730</t>
  </si>
  <si>
    <t>清华同方超越E500-63820</t>
  </si>
  <si>
    <t>S003-748</t>
  </si>
  <si>
    <t>惠普笔记本电脑</t>
  </si>
  <si>
    <t>惠普（HP）Probook 430 G5</t>
  </si>
  <si>
    <t>S003-792</t>
  </si>
  <si>
    <t>S003-816</t>
  </si>
  <si>
    <t>S003-819</t>
  </si>
  <si>
    <t>S003-823</t>
  </si>
  <si>
    <t>S003-781</t>
  </si>
  <si>
    <t>联想ThinkPad L380-75</t>
  </si>
  <si>
    <t>S003-771</t>
  </si>
  <si>
    <t>S003-773</t>
  </si>
  <si>
    <t>S003-783</t>
  </si>
  <si>
    <t>S003-780</t>
  </si>
  <si>
    <t>S003-785</t>
  </si>
  <si>
    <t>S003-775</t>
  </si>
  <si>
    <t>S003-870</t>
  </si>
  <si>
    <t>电脑</t>
  </si>
  <si>
    <t>HP 690-07XX</t>
  </si>
  <si>
    <t>050-3150</t>
  </si>
  <si>
    <t>彩电</t>
  </si>
  <si>
    <t>长虹彩电LT42600</t>
  </si>
  <si>
    <t>050-3149</t>
  </si>
  <si>
    <t>长虹彩电LT40600</t>
  </si>
  <si>
    <t>002-585</t>
  </si>
  <si>
    <t>豆浆机</t>
  </si>
  <si>
    <t>080-2810</t>
  </si>
  <si>
    <t>百利冷柜</t>
  </si>
  <si>
    <t>D860L4-A</t>
  </si>
  <si>
    <t>092-2731</t>
  </si>
  <si>
    <t>厨房设备（豆浆机、</t>
  </si>
  <si>
    <t>双碟MJF135A豆浆机、1台旧风机、62㎡楼顶风管、83.84㎡厨房风管、1台净化器</t>
  </si>
  <si>
    <t>组</t>
  </si>
  <si>
    <t>002-009-拆3</t>
  </si>
  <si>
    <t>HP笔记本电脑</t>
  </si>
  <si>
    <t>惠普Elitebook 820 G1</t>
  </si>
  <si>
    <t>002-034</t>
  </si>
  <si>
    <t>基本型中央控制器(813会议音响系统）</t>
  </si>
  <si>
    <t>DCN-CCUB2</t>
  </si>
  <si>
    <t>项</t>
  </si>
  <si>
    <t>002-036</t>
  </si>
  <si>
    <t>声反馈抑制器(813会议音响系统）</t>
  </si>
  <si>
    <t>LBB1968/00</t>
  </si>
  <si>
    <t>002-036-拆1</t>
  </si>
  <si>
    <t>002-037</t>
  </si>
  <si>
    <t>YAMAHA功率放大器(813会议音响系统）</t>
  </si>
  <si>
    <t>002-037-拆1</t>
  </si>
  <si>
    <t>002-038</t>
  </si>
  <si>
    <t>音柱(813会议音响系统）</t>
  </si>
  <si>
    <t>JBL CBT 50LA线阵列音柱（白色）</t>
  </si>
  <si>
    <t>002-038-拆1</t>
  </si>
  <si>
    <t>002-043</t>
  </si>
  <si>
    <t>813会议室音箱及附件(813会议音响系统）</t>
  </si>
  <si>
    <t>见附件清单</t>
  </si>
  <si>
    <t>002-058</t>
  </si>
  <si>
    <t>打印机</t>
  </si>
  <si>
    <t>HPlaserjetM401dne</t>
  </si>
  <si>
    <t>002-093</t>
  </si>
  <si>
    <t>速印机</t>
  </si>
  <si>
    <t>理想SF5330C</t>
  </si>
  <si>
    <t>002-130</t>
  </si>
  <si>
    <t>智能航拍无人机</t>
  </si>
  <si>
    <t>大疆精灵Phantom4 Pro智能航拍无人机</t>
  </si>
  <si>
    <t>002-164</t>
  </si>
  <si>
    <t>电视机</t>
  </si>
  <si>
    <t>创维42E361S</t>
  </si>
  <si>
    <t>002-188</t>
  </si>
  <si>
    <t>惠普黑白MFPM427fdw</t>
  </si>
  <si>
    <t>002-308</t>
  </si>
  <si>
    <t>联想启天M620</t>
  </si>
  <si>
    <t>002-328</t>
  </si>
  <si>
    <t>002-329</t>
  </si>
  <si>
    <t>002-338</t>
  </si>
  <si>
    <t>002-339</t>
  </si>
  <si>
    <t>002-372</t>
  </si>
  <si>
    <t>002-376</t>
  </si>
  <si>
    <t>Dell Latitude3400</t>
  </si>
  <si>
    <t>002-403</t>
  </si>
  <si>
    <t>HP288ProG4MT</t>
  </si>
  <si>
    <t>002-405</t>
  </si>
  <si>
    <t>002-413</t>
  </si>
  <si>
    <t>050-108</t>
  </si>
  <si>
    <t>碎纸机</t>
  </si>
  <si>
    <t>KX-700-CN</t>
  </si>
  <si>
    <t>050-3344</t>
  </si>
  <si>
    <t>激光打印机</t>
  </si>
  <si>
    <t>HP LJP1008</t>
  </si>
  <si>
    <t>080-2792</t>
  </si>
  <si>
    <t>H3C交换机</t>
  </si>
  <si>
    <t>080-2794</t>
  </si>
  <si>
    <t>080-2795</t>
  </si>
  <si>
    <t>080-2796</t>
  </si>
  <si>
    <t>004-079</t>
  </si>
  <si>
    <t>PP脚轮平板手推车</t>
  </si>
  <si>
    <t>4415BK</t>
  </si>
  <si>
    <t>柜式离心通风机</t>
  </si>
  <si>
    <t>DT25-3-B 11KW</t>
  </si>
  <si>
    <t>三相异步电动机</t>
  </si>
  <si>
    <t>Y160M-4 11KW</t>
  </si>
  <si>
    <t>DT28-3-B 7.5KW</t>
  </si>
  <si>
    <t>Y160 7.5KW</t>
  </si>
  <si>
    <t>水泵控制箱</t>
  </si>
  <si>
    <t>BZK-X2-3 2X3KW</t>
  </si>
  <si>
    <t>变频调速恒压给水设备控制箱</t>
  </si>
  <si>
    <t>MVWS</t>
  </si>
  <si>
    <t>Y180M2 22KW</t>
  </si>
  <si>
    <t>多级离心清水泵</t>
  </si>
  <si>
    <t>100D16X6 22KW</t>
  </si>
  <si>
    <t>YE2-160M2 15KW</t>
  </si>
  <si>
    <t>Y180M-2 22KW</t>
  </si>
  <si>
    <t>Y100L-2 3KW</t>
  </si>
  <si>
    <t>水泵控制柜</t>
  </si>
  <si>
    <t>GZ02-22Y-X 22KW</t>
  </si>
  <si>
    <t>合计</t>
  </si>
  <si>
    <t>废旧物资评估汇总表</t>
  </si>
  <si>
    <t>计算口径</t>
  </si>
  <si>
    <t>重量（T）</t>
  </si>
  <si>
    <t>涉及材质</t>
  </si>
  <si>
    <t>评估单价
（元/吨、元/台）</t>
  </si>
  <si>
    <t>评估价值
(不含税）</t>
  </si>
  <si>
    <t>税点</t>
  </si>
  <si>
    <t>评估价值
(含税）</t>
  </si>
  <si>
    <t>备注</t>
  </si>
  <si>
    <t>重量×评估单价</t>
  </si>
  <si>
    <t>废铁</t>
  </si>
  <si>
    <t>废铜</t>
  </si>
  <si>
    <t>废电机</t>
  </si>
  <si>
    <t>废不锈钢</t>
  </si>
  <si>
    <t>空调</t>
  </si>
  <si>
    <t>废塑</t>
  </si>
  <si>
    <t>数量×评估单价</t>
  </si>
  <si>
    <t>显示器、电脑等</t>
  </si>
  <si>
    <t>深圳市深圳港海洋发展有限公司蓝色未来科技园11栋10部废弃自动扶梯拆除处置项目回收报价单</t>
  </si>
  <si>
    <t>出厂编号</t>
  </si>
  <si>
    <t>抬升高度</t>
  </si>
  <si>
    <t>梯级宽度</t>
  </si>
  <si>
    <t>额定速度</t>
  </si>
  <si>
    <t>主要材质</t>
  </si>
  <si>
    <t>报价</t>
  </si>
  <si>
    <t>自动扶梯1#</t>
  </si>
  <si>
    <t>FPL35</t>
  </si>
  <si>
    <t>6000mm</t>
  </si>
  <si>
    <t>1000mm</t>
  </si>
  <si>
    <t>0.5m/s</t>
  </si>
  <si>
    <t>条</t>
  </si>
  <si>
    <t>钢化玻璃、钢材、铝合金</t>
  </si>
  <si>
    <t>自动扶梯2#</t>
  </si>
  <si>
    <t>自动扶梯3#</t>
  </si>
  <si>
    <t>5000mm</t>
  </si>
  <si>
    <t>自动扶梯4#</t>
  </si>
  <si>
    <t>自动扶梯5#</t>
  </si>
  <si>
    <t>自动扶梯6#</t>
  </si>
  <si>
    <t>自动扶梯7#</t>
  </si>
  <si>
    <t>4600mm</t>
  </si>
  <si>
    <t>自动扶梯8#</t>
  </si>
  <si>
    <t>自动扶梯9#</t>
  </si>
  <si>
    <t>自动扶梯10#</t>
  </si>
  <si>
    <t>备注：1.经专业评估机构评估，10部废弃自动扶梯设置回收底价为106600元（含税），回收报价不得低于底价，否则为无效报价。
2.回收报价包括完成电梯拆除、清运及验收移交所需的一切费用，包括但不限于所有拆卸人工费、设备机具及耗材费、垃圾清运费、装卸费、保险费用，以及办理小散工程备案及施工所需全部行政审批手续的费用。</t>
  </si>
  <si>
    <t>报价单位（公章）：</t>
  </si>
  <si>
    <t>联系人及联系电话：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</si>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</sst>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[$-F800]dddd\,\ mmmm\ dd\,\ yyyy"/>
    <numFmt numFmtId="179" formatCode="#,##0.00000_ "/>
    <numFmt numFmtId="180" formatCode="#,##0.0000_ "/>
    <numFmt numFmtId="181" formatCode="[DBNum2][$RMB]General;[Red][DBNum2][$RMB]General"/>
    <numFmt numFmtId="182" formatCode="0;[Red]0"/>
  </numFmts>
  <fonts count="34">
    <font>
      <sz val="11"/>
      <color theme="1"/>
      <name val="等线"/>
      <charset val="134"/>
      <scheme val="minor"/>
    </font>
    <font>
      <sz val="11"/>
      <color indexed="8"/>
      <name val="等线 Light"/>
      <charset val="134"/>
      <scheme val="major"/>
    </font>
    <font>
      <sz val="10"/>
      <name val="等线 Light"/>
      <charset val="134"/>
      <scheme val="major"/>
    </font>
    <font>
      <b/>
      <sz val="22.5"/>
      <name val="仿宋"/>
      <charset val="134"/>
    </font>
    <font>
      <sz val="10"/>
      <name val="仿宋"/>
      <charset val="134"/>
    </font>
    <font>
      <sz val="10"/>
      <color indexed="8"/>
      <name val="等线 Light"/>
      <charset val="134"/>
      <scheme val="major"/>
    </font>
    <font>
      <b/>
      <sz val="10"/>
      <color indexed="8"/>
      <name val="仿宋"/>
      <charset val="134"/>
    </font>
    <font>
      <sz val="11"/>
      <color indexed="8"/>
      <name val="宋体"/>
      <charset val="134"/>
    </font>
    <font>
      <b/>
      <sz val="22.5"/>
      <color indexed="8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6" applyNumberFormat="0" applyAlignment="0" applyProtection="0">
      <alignment vertical="center"/>
    </xf>
    <xf numFmtId="0" fontId="24" fillId="4" borderId="27" applyNumberFormat="0" applyAlignment="0" applyProtection="0">
      <alignment vertical="center"/>
    </xf>
    <xf numFmtId="0" fontId="25" fillId="4" borderId="26" applyNumberFormat="0" applyAlignment="0" applyProtection="0">
      <alignment vertical="center"/>
    </xf>
    <xf numFmtId="0" fontId="26" fillId="5" borderId="28" applyNumberFormat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2" fillId="0" borderId="0" xfId="51" applyFont="1" applyFill="1">
      <alignment vertical="center"/>
    </xf>
    <xf numFmtId="0" fontId="2" fillId="0" borderId="0" xfId="51" applyFont="1" applyFill="1" applyAlignment="1">
      <alignment horizontal="center" vertical="center"/>
    </xf>
    <xf numFmtId="49" fontId="1" fillId="0" borderId="0" xfId="51" applyNumberFormat="1" applyFont="1" applyFill="1">
      <alignment vertical="center"/>
    </xf>
    <xf numFmtId="0" fontId="1" fillId="0" borderId="0" xfId="51" applyFont="1" applyFill="1" applyAlignment="1">
      <alignment horizontal="left" vertical="center"/>
    </xf>
    <xf numFmtId="176" fontId="1" fillId="0" borderId="0" xfId="51" applyNumberFormat="1" applyFont="1" applyFill="1" applyAlignment="1">
      <alignment horizontal="left" vertical="center"/>
    </xf>
    <xf numFmtId="10" fontId="1" fillId="0" borderId="0" xfId="51" applyNumberFormat="1" applyFont="1" applyFill="1" applyAlignment="1">
      <alignment horizontal="left" vertical="center"/>
    </xf>
    <xf numFmtId="0" fontId="3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43" fontId="4" fillId="0" borderId="1" xfId="51" applyNumberFormat="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10" fontId="2" fillId="0" borderId="0" xfId="51" applyNumberFormat="1" applyFont="1" applyFill="1" applyAlignment="1">
      <alignment horizontal="left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/>
    </xf>
    <xf numFmtId="177" fontId="2" fillId="0" borderId="0" xfId="51" applyNumberFormat="1" applyFont="1" applyFill="1" applyAlignment="1">
      <alignment horizontal="left" vertical="center"/>
    </xf>
    <xf numFmtId="10" fontId="5" fillId="0" borderId="0" xfId="51" applyNumberFormat="1" applyFont="1" applyFill="1" applyAlignment="1">
      <alignment horizontal="left" vertical="center"/>
    </xf>
    <xf numFmtId="0" fontId="6" fillId="0" borderId="1" xfId="51" applyFont="1" applyFill="1" applyBorder="1" applyAlignment="1">
      <alignment horizontal="center" vertical="center"/>
    </xf>
    <xf numFmtId="177" fontId="6" fillId="0" borderId="1" xfId="51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left" vertical="center" wrapText="1"/>
    </xf>
    <xf numFmtId="179" fontId="4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10" fontId="7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vertical="center"/>
    </xf>
    <xf numFmtId="0" fontId="8" fillId="0" borderId="0" xfId="52" applyFont="1" applyFill="1" applyAlignment="1">
      <alignment horizontal="center" vertical="center"/>
    </xf>
    <xf numFmtId="0" fontId="9" fillId="0" borderId="0" xfId="52" applyFont="1" applyFill="1" applyAlignment="1">
      <alignment horizontal="center" vertical="center"/>
    </xf>
    <xf numFmtId="0" fontId="9" fillId="0" borderId="0" xfId="52" applyFont="1" applyFill="1" applyAlignment="1">
      <alignment horizontal="left" vertical="center"/>
    </xf>
    <xf numFmtId="177" fontId="7" fillId="0" borderId="0" xfId="52" applyNumberFormat="1" applyFill="1" applyAlignment="1">
      <alignment horizontal="center" vertical="center"/>
    </xf>
    <xf numFmtId="0" fontId="7" fillId="0" borderId="0" xfId="52" applyFill="1" applyAlignment="1">
      <alignment horizontal="center" vertical="center"/>
    </xf>
    <xf numFmtId="10" fontId="7" fillId="0" borderId="0" xfId="52" applyNumberFormat="1" applyFill="1" applyAlignment="1">
      <alignment horizontal="center" vertical="center"/>
    </xf>
    <xf numFmtId="0" fontId="7" fillId="0" borderId="0" xfId="52" applyFill="1" applyAlignment="1">
      <alignment horizontal="right" vertical="center"/>
    </xf>
    <xf numFmtId="0" fontId="10" fillId="0" borderId="2" xfId="52" applyFont="1" applyFill="1" applyBorder="1" applyAlignment="1">
      <alignment horizontal="center" vertical="center"/>
    </xf>
    <xf numFmtId="0" fontId="10" fillId="0" borderId="3" xfId="52" applyFont="1" applyFill="1" applyBorder="1" applyAlignment="1">
      <alignment horizontal="center" vertical="center"/>
    </xf>
    <xf numFmtId="177" fontId="10" fillId="0" borderId="3" xfId="52" applyNumberFormat="1" applyFont="1" applyFill="1" applyBorder="1" applyAlignment="1">
      <alignment horizontal="center" vertical="center"/>
    </xf>
    <xf numFmtId="0" fontId="10" fillId="0" borderId="3" xfId="52" applyFont="1" applyFill="1" applyBorder="1" applyAlignment="1">
      <alignment horizontal="center" vertical="center" wrapText="1"/>
    </xf>
    <xf numFmtId="10" fontId="10" fillId="0" borderId="3" xfId="52" applyNumberFormat="1" applyFont="1" applyFill="1" applyBorder="1" applyAlignment="1">
      <alignment horizontal="center" vertical="center" wrapText="1"/>
    </xf>
    <xf numFmtId="10" fontId="10" fillId="0" borderId="4" xfId="52" applyNumberFormat="1" applyFont="1" applyFill="1" applyBorder="1" applyAlignment="1">
      <alignment horizontal="center" vertical="center"/>
    </xf>
    <xf numFmtId="0" fontId="10" fillId="0" borderId="5" xfId="52" applyFont="1" applyFill="1" applyBorder="1" applyAlignment="1">
      <alignment horizontal="center" vertical="center"/>
    </xf>
    <xf numFmtId="0" fontId="10" fillId="0" borderId="6" xfId="52" applyFont="1" applyFill="1" applyBorder="1" applyAlignment="1">
      <alignment horizontal="center" vertical="center" wrapText="1"/>
    </xf>
    <xf numFmtId="0" fontId="10" fillId="0" borderId="7" xfId="52" applyFont="1" applyFill="1" applyBorder="1" applyAlignment="1">
      <alignment horizontal="center" vertical="center" wrapText="1"/>
    </xf>
    <xf numFmtId="0" fontId="7" fillId="0" borderId="7" xfId="52" applyNumberFormat="1" applyFill="1" applyBorder="1" applyAlignment="1">
      <alignment horizontal="center" vertical="center"/>
    </xf>
    <xf numFmtId="180" fontId="7" fillId="0" borderId="8" xfId="52" applyNumberFormat="1" applyFill="1" applyBorder="1" applyAlignment="1">
      <alignment horizontal="center" vertical="center"/>
    </xf>
    <xf numFmtId="177" fontId="7" fillId="0" borderId="8" xfId="52" applyNumberFormat="1" applyFill="1" applyBorder="1" applyAlignment="1">
      <alignment horizontal="center" vertical="center"/>
    </xf>
    <xf numFmtId="43" fontId="7" fillId="0" borderId="7" xfId="52" applyNumberFormat="1" applyFill="1" applyBorder="1" applyAlignment="1">
      <alignment horizontal="center" vertical="center"/>
    </xf>
    <xf numFmtId="177" fontId="7" fillId="0" borderId="8" xfId="52" applyNumberFormat="1" applyFont="1" applyFill="1" applyBorder="1" applyAlignment="1">
      <alignment horizontal="right" vertical="center"/>
    </xf>
    <xf numFmtId="177" fontId="7" fillId="0" borderId="7" xfId="52" applyNumberFormat="1" applyFill="1" applyBorder="1" applyAlignment="1">
      <alignment horizontal="right" vertical="center"/>
    </xf>
    <xf numFmtId="10" fontId="7" fillId="0" borderId="9" xfId="52" applyNumberFormat="1" applyFill="1" applyBorder="1" applyAlignment="1">
      <alignment horizontal="center" vertical="center"/>
    </xf>
    <xf numFmtId="177" fontId="7" fillId="0" borderId="9" xfId="52" applyNumberFormat="1" applyFill="1" applyBorder="1" applyAlignment="1">
      <alignment horizontal="center" vertical="center"/>
    </xf>
    <xf numFmtId="0" fontId="7" fillId="0" borderId="10" xfId="52" applyFill="1" applyBorder="1" applyAlignment="1">
      <alignment horizontal="center" vertical="center"/>
    </xf>
    <xf numFmtId="0" fontId="10" fillId="0" borderId="11" xfId="52" applyFont="1" applyFill="1" applyBorder="1" applyAlignment="1">
      <alignment horizontal="center" vertical="center" wrapText="1"/>
    </xf>
    <xf numFmtId="0" fontId="10" fillId="0" borderId="12" xfId="52" applyFont="1" applyFill="1" applyBorder="1" applyAlignment="1">
      <alignment horizontal="center" vertical="center" wrapText="1"/>
    </xf>
    <xf numFmtId="0" fontId="7" fillId="0" borderId="13" xfId="52" applyNumberFormat="1" applyFill="1" applyBorder="1" applyAlignment="1">
      <alignment horizontal="center" vertical="center"/>
    </xf>
    <xf numFmtId="43" fontId="7" fillId="0" borderId="13" xfId="52" applyNumberFormat="1" applyFill="1" applyBorder="1" applyAlignment="1">
      <alignment horizontal="center" vertical="center"/>
    </xf>
    <xf numFmtId="177" fontId="7" fillId="0" borderId="13" xfId="52" applyNumberFormat="1" applyFill="1" applyBorder="1" applyAlignment="1">
      <alignment horizontal="right" vertical="center"/>
    </xf>
    <xf numFmtId="10" fontId="7" fillId="0" borderId="14" xfId="52" applyNumberFormat="1" applyFill="1" applyBorder="1" applyAlignment="1">
      <alignment horizontal="center" vertical="center"/>
    </xf>
    <xf numFmtId="177" fontId="7" fillId="0" borderId="14" xfId="52" applyNumberFormat="1" applyFill="1" applyBorder="1" applyAlignment="1">
      <alignment horizontal="center" vertical="center"/>
    </xf>
    <xf numFmtId="180" fontId="7" fillId="0" borderId="0" xfId="0" applyNumberFormat="1" applyFont="1" applyFill="1" applyAlignment="1">
      <alignment vertical="center"/>
    </xf>
    <xf numFmtId="0" fontId="7" fillId="0" borderId="8" xfId="52" applyNumberFormat="1" applyFill="1" applyBorder="1" applyAlignment="1">
      <alignment horizontal="center" vertical="center"/>
    </xf>
    <xf numFmtId="43" fontId="7" fillId="0" borderId="8" xfId="52" applyNumberFormat="1" applyFill="1" applyBorder="1" applyAlignment="1">
      <alignment horizontal="center" vertical="center"/>
    </xf>
    <xf numFmtId="177" fontId="7" fillId="0" borderId="8" xfId="52" applyNumberFormat="1" applyFill="1" applyBorder="1" applyAlignment="1">
      <alignment horizontal="right" vertical="center"/>
    </xf>
    <xf numFmtId="0" fontId="10" fillId="0" borderId="15" xfId="52" applyFont="1" applyFill="1" applyBorder="1" applyAlignment="1">
      <alignment horizontal="center" vertical="center" wrapText="1"/>
    </xf>
    <xf numFmtId="0" fontId="10" fillId="0" borderId="13" xfId="52" applyFont="1" applyFill="1" applyBorder="1" applyAlignment="1">
      <alignment horizontal="center" vertical="center" wrapText="1"/>
    </xf>
    <xf numFmtId="179" fontId="4" fillId="0" borderId="8" xfId="0" applyNumberFormat="1" applyFont="1" applyFill="1" applyBorder="1" applyAlignment="1">
      <alignment horizontal="center" vertical="center"/>
    </xf>
    <xf numFmtId="0" fontId="10" fillId="0" borderId="16" xfId="52" applyFont="1" applyFill="1" applyBorder="1" applyAlignment="1">
      <alignment horizontal="center" vertical="center" wrapText="1"/>
    </xf>
    <xf numFmtId="0" fontId="10" fillId="0" borderId="8" xfId="52" applyFont="1" applyFill="1" applyBorder="1" applyAlignment="1">
      <alignment horizontal="center" vertical="center" wrapText="1"/>
    </xf>
    <xf numFmtId="177" fontId="7" fillId="0" borderId="8" xfId="52" applyNumberFormat="1" applyFill="1" applyBorder="1" applyAlignment="1">
      <alignment horizontal="center" vertical="center" wrapText="1"/>
    </xf>
    <xf numFmtId="10" fontId="7" fillId="0" borderId="17" xfId="52" applyNumberFormat="1" applyFill="1" applyBorder="1" applyAlignment="1">
      <alignment horizontal="center" vertical="center"/>
    </xf>
    <xf numFmtId="177" fontId="7" fillId="0" borderId="17" xfId="52" applyNumberFormat="1" applyFill="1" applyBorder="1" applyAlignment="1">
      <alignment horizontal="center" vertical="center"/>
    </xf>
    <xf numFmtId="0" fontId="10" fillId="0" borderId="18" xfId="52" applyFont="1" applyFill="1" applyBorder="1" applyAlignment="1">
      <alignment horizontal="center" vertical="center"/>
    </xf>
    <xf numFmtId="0" fontId="10" fillId="0" borderId="19" xfId="52" applyFont="1" applyFill="1" applyBorder="1" applyAlignment="1">
      <alignment horizontal="center" vertical="center"/>
    </xf>
    <xf numFmtId="0" fontId="10" fillId="0" borderId="19" xfId="52" applyNumberFormat="1" applyFont="1" applyFill="1" applyBorder="1" applyAlignment="1">
      <alignment horizontal="center" vertical="center"/>
    </xf>
    <xf numFmtId="43" fontId="10" fillId="0" borderId="19" xfId="52" applyNumberFormat="1" applyFont="1" applyFill="1" applyBorder="1" applyAlignment="1">
      <alignment horizontal="center" vertical="center"/>
    </xf>
    <xf numFmtId="177" fontId="10" fillId="0" borderId="19" xfId="52" applyNumberFormat="1" applyFont="1" applyFill="1" applyBorder="1" applyAlignment="1">
      <alignment horizontal="right" vertical="center"/>
    </xf>
    <xf numFmtId="10" fontId="10" fillId="0" borderId="20" xfId="52" applyNumberFormat="1" applyFont="1" applyFill="1" applyBorder="1" applyAlignment="1">
      <alignment horizontal="center" vertical="center"/>
    </xf>
    <xf numFmtId="177" fontId="10" fillId="0" borderId="20" xfId="52" applyNumberFormat="1" applyFont="1" applyFill="1" applyBorder="1" applyAlignment="1">
      <alignment horizontal="right" vertical="center"/>
    </xf>
    <xf numFmtId="0" fontId="10" fillId="0" borderId="21" xfId="52" applyFont="1" applyFill="1" applyBorder="1" applyAlignment="1">
      <alignment horizontal="center" vertical="center"/>
    </xf>
    <xf numFmtId="181" fontId="7" fillId="0" borderId="0" xfId="0" applyNumberFormat="1" applyFont="1" applyFill="1" applyAlignment="1">
      <alignment vertical="center"/>
    </xf>
    <xf numFmtId="181" fontId="7" fillId="0" borderId="0" xfId="0" applyNumberFormat="1" applyFont="1" applyFill="1" applyAlignment="1">
      <alignment horizontal="center" vertical="center"/>
    </xf>
    <xf numFmtId="43" fontId="5" fillId="0" borderId="0" xfId="51" applyNumberFormat="1" applyFont="1" applyFill="1" applyAlignment="1">
      <alignment horizontal="center" vertical="center"/>
    </xf>
    <xf numFmtId="177" fontId="5" fillId="0" borderId="0" xfId="51" applyNumberFormat="1" applyFont="1" applyFill="1" applyAlignment="1">
      <alignment horizontal="center" vertical="center"/>
    </xf>
    <xf numFmtId="0" fontId="5" fillId="0" borderId="0" xfId="51" applyFont="1" applyFill="1" applyAlignment="1">
      <alignment horizontal="left" vertical="center"/>
    </xf>
    <xf numFmtId="177" fontId="1" fillId="0" borderId="0" xfId="51" applyNumberFormat="1" applyFont="1" applyFill="1">
      <alignment vertical="center"/>
    </xf>
    <xf numFmtId="0" fontId="3" fillId="0" borderId="0" xfId="51" applyFont="1" applyFill="1" applyAlignment="1">
      <alignment horizontal="center" vertical="center"/>
    </xf>
    <xf numFmtId="177" fontId="3" fillId="0" borderId="0" xfId="51" applyNumberFormat="1" applyFont="1" applyFill="1" applyAlignment="1">
      <alignment horizontal="center" vertical="center"/>
    </xf>
    <xf numFmtId="0" fontId="11" fillId="0" borderId="0" xfId="51" applyFont="1" applyFill="1" applyAlignment="1">
      <alignment horizontal="center" vertical="center"/>
    </xf>
    <xf numFmtId="177" fontId="11" fillId="0" borderId="0" xfId="51" applyNumberFormat="1" applyFont="1" applyFill="1" applyAlignment="1">
      <alignment horizontal="center" vertical="center"/>
    </xf>
    <xf numFmtId="0" fontId="11" fillId="0" borderId="22" xfId="51" applyFont="1" applyFill="1" applyBorder="1" applyAlignment="1">
      <alignment horizontal="left" vertical="center"/>
    </xf>
    <xf numFmtId="49" fontId="11" fillId="0" borderId="22" xfId="51" applyNumberFormat="1" applyFont="1" applyFill="1" applyBorder="1" applyAlignment="1">
      <alignment horizontal="left" vertical="center"/>
    </xf>
    <xf numFmtId="0" fontId="12" fillId="0" borderId="22" xfId="51" applyFont="1" applyFill="1" applyBorder="1" applyAlignment="1">
      <alignment horizontal="center" vertical="center"/>
    </xf>
    <xf numFmtId="176" fontId="12" fillId="0" borderId="22" xfId="51" applyNumberFormat="1" applyFont="1" applyFill="1" applyBorder="1" applyAlignment="1">
      <alignment horizontal="center" vertical="center"/>
    </xf>
    <xf numFmtId="43" fontId="13" fillId="0" borderId="22" xfId="51" applyNumberFormat="1" applyFont="1" applyFill="1" applyBorder="1" applyAlignment="1">
      <alignment horizontal="center" vertical="center"/>
    </xf>
    <xf numFmtId="177" fontId="13" fillId="0" borderId="22" xfId="51" applyNumberFormat="1" applyFont="1" applyFill="1" applyBorder="1" applyAlignment="1">
      <alignment horizontal="center" vertical="center"/>
    </xf>
    <xf numFmtId="0" fontId="11" fillId="0" borderId="22" xfId="51" applyFont="1" applyFill="1" applyBorder="1" applyAlignment="1">
      <alignment horizontal="right" vertical="center"/>
    </xf>
    <xf numFmtId="0" fontId="4" fillId="0" borderId="2" xfId="51" applyFont="1" applyFill="1" applyBorder="1" applyAlignment="1">
      <alignment horizontal="center" vertical="center" wrapText="1"/>
    </xf>
    <xf numFmtId="49" fontId="4" fillId="0" borderId="3" xfId="51" applyNumberFormat="1" applyFont="1" applyFill="1" applyBorder="1" applyAlignment="1">
      <alignment horizontal="center" vertical="center" wrapText="1"/>
    </xf>
    <xf numFmtId="0" fontId="4" fillId="0" borderId="3" xfId="51" applyFont="1" applyFill="1" applyBorder="1" applyAlignment="1">
      <alignment horizontal="center" vertical="center" wrapText="1"/>
    </xf>
    <xf numFmtId="176" fontId="4" fillId="0" borderId="3" xfId="51" applyNumberFormat="1" applyFont="1" applyFill="1" applyBorder="1" applyAlignment="1">
      <alignment horizontal="center" vertical="center" wrapText="1"/>
    </xf>
    <xf numFmtId="43" fontId="4" fillId="0" borderId="3" xfId="51" applyNumberFormat="1" applyFont="1" applyFill="1" applyBorder="1" applyAlignment="1">
      <alignment horizontal="center" vertical="center" wrapText="1"/>
    </xf>
    <xf numFmtId="177" fontId="4" fillId="0" borderId="3" xfId="51" applyNumberFormat="1" applyFont="1" applyFill="1" applyBorder="1" applyAlignment="1">
      <alignment horizontal="center" vertical="center" wrapText="1"/>
    </xf>
    <xf numFmtId="0" fontId="4" fillId="0" borderId="5" xfId="51" applyFont="1" applyFill="1" applyBorder="1" applyAlignment="1">
      <alignment horizontal="center" vertical="center" wrapText="1"/>
    </xf>
    <xf numFmtId="177" fontId="2" fillId="0" borderId="0" xfId="51" applyNumberFormat="1" applyFont="1" applyFill="1">
      <alignment vertical="center"/>
    </xf>
    <xf numFmtId="0" fontId="4" fillId="0" borderId="16" xfId="5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right" vertical="center"/>
    </xf>
    <xf numFmtId="41" fontId="4" fillId="0" borderId="8" xfId="0" applyNumberFormat="1" applyFont="1" applyFill="1" applyBorder="1" applyAlignment="1">
      <alignment horizontal="center" vertical="center"/>
    </xf>
    <xf numFmtId="177" fontId="4" fillId="0" borderId="8" xfId="51" applyNumberFormat="1" applyFont="1" applyFill="1" applyBorder="1" applyAlignment="1">
      <alignment horizontal="center" vertical="center"/>
    </xf>
    <xf numFmtId="177" fontId="4" fillId="0" borderId="8" xfId="51" applyNumberFormat="1" applyFont="1" applyFill="1" applyBorder="1" applyAlignment="1">
      <alignment vertical="center"/>
    </xf>
    <xf numFmtId="10" fontId="4" fillId="0" borderId="8" xfId="51" applyNumberFormat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 wrapText="1"/>
    </xf>
    <xf numFmtId="177" fontId="2" fillId="0" borderId="0" xfId="51" applyNumberFormat="1" applyFont="1" applyFill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178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82" fontId="4" fillId="0" borderId="10" xfId="0" applyNumberFormat="1" applyFont="1" applyFill="1" applyBorder="1" applyAlignment="1">
      <alignment horizontal="center" vertical="center" wrapText="1"/>
    </xf>
    <xf numFmtId="41" fontId="4" fillId="0" borderId="8" xfId="0" applyNumberFormat="1" applyFont="1" applyFill="1" applyBorder="1" applyAlignment="1">
      <alignment horizontal="right" vertical="center"/>
    </xf>
    <xf numFmtId="0" fontId="14" fillId="0" borderId="18" xfId="51" applyFont="1" applyFill="1" applyBorder="1" applyAlignment="1">
      <alignment horizontal="center" vertical="center"/>
    </xf>
    <xf numFmtId="0" fontId="14" fillId="0" borderId="19" xfId="51" applyFont="1" applyFill="1" applyBorder="1" applyAlignment="1">
      <alignment horizontal="center" vertical="center"/>
    </xf>
    <xf numFmtId="0" fontId="14" fillId="0" borderId="19" xfId="51" applyFont="1" applyFill="1" applyBorder="1" applyAlignment="1">
      <alignment horizontal="left" vertical="center"/>
    </xf>
    <xf numFmtId="176" fontId="14" fillId="0" borderId="19" xfId="51" applyNumberFormat="1" applyFont="1" applyFill="1" applyBorder="1" applyAlignment="1">
      <alignment horizontal="left" vertical="center"/>
    </xf>
    <xf numFmtId="43" fontId="14" fillId="0" borderId="19" xfId="51" applyNumberFormat="1" applyFont="1" applyFill="1" applyBorder="1" applyAlignment="1">
      <alignment horizontal="center" vertical="center"/>
    </xf>
    <xf numFmtId="43" fontId="14" fillId="0" borderId="19" xfId="51" applyNumberFormat="1" applyFont="1" applyFill="1" applyBorder="1" applyAlignment="1">
      <alignment horizontal="right" vertical="center"/>
    </xf>
    <xf numFmtId="177" fontId="14" fillId="0" borderId="19" xfId="51" applyNumberFormat="1" applyFont="1" applyFill="1" applyBorder="1" applyAlignment="1">
      <alignment horizontal="center" vertical="center"/>
    </xf>
    <xf numFmtId="177" fontId="4" fillId="0" borderId="19" xfId="51" applyNumberFormat="1" applyFont="1" applyFill="1" applyBorder="1" applyAlignment="1">
      <alignment horizontal="right" vertical="center"/>
    </xf>
    <xf numFmtId="10" fontId="4" fillId="0" borderId="19" xfId="51" applyNumberFormat="1" applyFont="1" applyFill="1" applyBorder="1" applyAlignment="1">
      <alignment horizontal="right" vertical="center"/>
    </xf>
    <xf numFmtId="0" fontId="14" fillId="0" borderId="21" xfId="51" applyFont="1" applyFill="1" applyBorder="1" applyAlignment="1">
      <alignment horizontal="left" vertical="center"/>
    </xf>
    <xf numFmtId="181" fontId="5" fillId="0" borderId="0" xfId="51" applyNumberFormat="1" applyFont="1" applyFill="1" applyAlignment="1">
      <alignment horizontal="center" vertical="center"/>
    </xf>
    <xf numFmtId="181" fontId="1" fillId="0" borderId="0" xfId="51" applyNumberFormat="1" applyFont="1" applyFill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  <cellStyle name="常规 5" xfId="51"/>
    <cellStyle name="常规 2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xwechat_files\wxid_zjrzf17va8d422_315c\msg\file\2026-05\&#35780;&#20272;&#28165;&#21333;&#27719;&#24635;&#8212;20260115%20-%20&#26356;&#26032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 (修改前)"/>
      <sheetName val="评估清单（事业账）"/>
      <sheetName val="评估清单（企业账）"/>
      <sheetName val="Sheet1"/>
    </sheetNames>
    <sheetDataSet>
      <sheetData sheetId="0"/>
      <sheetData sheetId="1">
        <row r="3">
          <cell r="D3" t="str">
            <v>瘦终端机</v>
          </cell>
        </row>
        <row r="4">
          <cell r="D4" t="str">
            <v>瘦终端机</v>
          </cell>
        </row>
        <row r="5">
          <cell r="D5" t="str">
            <v>瘦终端机</v>
          </cell>
        </row>
        <row r="6">
          <cell r="D6" t="str">
            <v>瘦终端机</v>
          </cell>
        </row>
        <row r="7">
          <cell r="D7" t="str">
            <v>瘦终端机</v>
          </cell>
        </row>
        <row r="8">
          <cell r="D8" t="str">
            <v>瘦终端机</v>
          </cell>
        </row>
        <row r="9">
          <cell r="D9" t="str">
            <v>瘦终端机</v>
          </cell>
        </row>
        <row r="10">
          <cell r="D10" t="str">
            <v>瘦终端机</v>
          </cell>
        </row>
        <row r="11">
          <cell r="D11" t="str">
            <v>瘦终端机</v>
          </cell>
        </row>
        <row r="12">
          <cell r="D12" t="str">
            <v>瘦终端机</v>
          </cell>
        </row>
        <row r="13">
          <cell r="D13" t="str">
            <v>瘦终端机</v>
          </cell>
        </row>
        <row r="14">
          <cell r="D14" t="str">
            <v>瘦终端机</v>
          </cell>
        </row>
        <row r="15">
          <cell r="D15" t="str">
            <v>瘦终端机</v>
          </cell>
        </row>
        <row r="16">
          <cell r="D16" t="str">
            <v>瘦终端机</v>
          </cell>
        </row>
        <row r="17">
          <cell r="D17" t="str">
            <v>瘦终端机</v>
          </cell>
        </row>
        <row r="18">
          <cell r="D18" t="str">
            <v>瘦终端机</v>
          </cell>
        </row>
        <row r="19">
          <cell r="D19" t="str">
            <v>瘦终端机</v>
          </cell>
        </row>
        <row r="20">
          <cell r="D20" t="str">
            <v>瘦终端机</v>
          </cell>
        </row>
        <row r="21">
          <cell r="D21" t="str">
            <v>瘦终端机</v>
          </cell>
        </row>
        <row r="22">
          <cell r="D22" t="str">
            <v>瘦终端机</v>
          </cell>
        </row>
        <row r="23">
          <cell r="D23" t="str">
            <v>瘦终端机</v>
          </cell>
        </row>
        <row r="24">
          <cell r="D24" t="str">
            <v>瘦终端机</v>
          </cell>
        </row>
        <row r="25">
          <cell r="D25" t="str">
            <v>瘦终端机</v>
          </cell>
        </row>
        <row r="26">
          <cell r="D26" t="str">
            <v>瘦终端机</v>
          </cell>
        </row>
        <row r="27">
          <cell r="D27" t="str">
            <v>瘦终端机</v>
          </cell>
        </row>
        <row r="28">
          <cell r="D28" t="str">
            <v>瘦终端机</v>
          </cell>
        </row>
        <row r="29">
          <cell r="D29" t="str">
            <v>瘦终端机</v>
          </cell>
        </row>
        <row r="30">
          <cell r="D30" t="str">
            <v>瘦终端机</v>
          </cell>
        </row>
        <row r="31">
          <cell r="D31" t="str">
            <v>瘦终端机</v>
          </cell>
        </row>
        <row r="32">
          <cell r="D32" t="str">
            <v>瘦终端机</v>
          </cell>
        </row>
        <row r="33">
          <cell r="D33" t="str">
            <v>瘦终端机</v>
          </cell>
        </row>
        <row r="34">
          <cell r="D34" t="str">
            <v>瘦终端机</v>
          </cell>
        </row>
        <row r="35">
          <cell r="D35" t="str">
            <v>瘦终端机</v>
          </cell>
        </row>
        <row r="36">
          <cell r="D36" t="str">
            <v>瘦终端机</v>
          </cell>
        </row>
        <row r="37">
          <cell r="D37" t="str">
            <v>瘦终端机</v>
          </cell>
        </row>
        <row r="38">
          <cell r="D38" t="str">
            <v>瘦终端机</v>
          </cell>
        </row>
        <row r="39">
          <cell r="D39" t="str">
            <v>瘦终端机</v>
          </cell>
        </row>
        <row r="40">
          <cell r="D40" t="str">
            <v>瘦终端机</v>
          </cell>
        </row>
        <row r="41">
          <cell r="D41" t="str">
            <v>瘦终端机</v>
          </cell>
        </row>
        <row r="42">
          <cell r="D42" t="str">
            <v>瘦终端机</v>
          </cell>
        </row>
        <row r="43">
          <cell r="D43" t="str">
            <v>瘦终端机</v>
          </cell>
        </row>
        <row r="44">
          <cell r="D44" t="str">
            <v>瘦终端机</v>
          </cell>
        </row>
        <row r="45">
          <cell r="D45" t="str">
            <v>瘦终端机</v>
          </cell>
        </row>
        <row r="46">
          <cell r="D46" t="str">
            <v>瘦终端机</v>
          </cell>
        </row>
        <row r="47">
          <cell r="D47" t="str">
            <v>瘦终端机</v>
          </cell>
        </row>
        <row r="48">
          <cell r="D48" t="str">
            <v>瘦终端机</v>
          </cell>
        </row>
        <row r="49">
          <cell r="D49" t="str">
            <v>瘦终端机</v>
          </cell>
        </row>
        <row r="50">
          <cell r="D50" t="str">
            <v>瘦终端机</v>
          </cell>
        </row>
        <row r="51">
          <cell r="D51" t="str">
            <v>瘦终端机</v>
          </cell>
        </row>
        <row r="52">
          <cell r="D52" t="str">
            <v>瘦终端机</v>
          </cell>
        </row>
        <row r="53">
          <cell r="D53" t="str">
            <v>瘦终端机</v>
          </cell>
        </row>
        <row r="54">
          <cell r="D54" t="str">
            <v>瘦终端机</v>
          </cell>
        </row>
        <row r="55">
          <cell r="D55" t="str">
            <v>瘦终端机</v>
          </cell>
        </row>
        <row r="56">
          <cell r="D56" t="str">
            <v>瘦终端机</v>
          </cell>
        </row>
        <row r="57">
          <cell r="D57" t="str">
            <v>瘦终端机</v>
          </cell>
        </row>
        <row r="58">
          <cell r="D58" t="str">
            <v>瘦终端机</v>
          </cell>
        </row>
        <row r="59">
          <cell r="D59" t="str">
            <v>瘦终端机</v>
          </cell>
        </row>
        <row r="60">
          <cell r="D60" t="str">
            <v>瘦终端机</v>
          </cell>
        </row>
        <row r="61">
          <cell r="D61" t="str">
            <v>瘦终端机</v>
          </cell>
        </row>
        <row r="62">
          <cell r="D62" t="str">
            <v>瘦终端机</v>
          </cell>
        </row>
        <row r="63">
          <cell r="D63" t="str">
            <v>瘦终端机</v>
          </cell>
        </row>
        <row r="64">
          <cell r="D64" t="str">
            <v>瘦终端机</v>
          </cell>
        </row>
        <row r="65">
          <cell r="D65" t="str">
            <v>瘦终端机</v>
          </cell>
        </row>
        <row r="66">
          <cell r="D66" t="str">
            <v>瘦终端机</v>
          </cell>
        </row>
        <row r="67">
          <cell r="D67" t="str">
            <v>瘦终端机</v>
          </cell>
        </row>
        <row r="68">
          <cell r="D68" t="str">
            <v>瘦终端机</v>
          </cell>
        </row>
        <row r="69">
          <cell r="D69" t="str">
            <v>瘦终端机</v>
          </cell>
        </row>
        <row r="70">
          <cell r="D70" t="str">
            <v>瘦终端机</v>
          </cell>
        </row>
        <row r="71">
          <cell r="D71" t="str">
            <v>瘦终端机</v>
          </cell>
        </row>
        <row r="72">
          <cell r="D72" t="str">
            <v>瘦终端机</v>
          </cell>
        </row>
        <row r="73">
          <cell r="D73" t="str">
            <v>瘦终端机</v>
          </cell>
        </row>
        <row r="74">
          <cell r="D74" t="str">
            <v>瘦终端机</v>
          </cell>
        </row>
        <row r="75">
          <cell r="D75" t="str">
            <v>瘦终端机</v>
          </cell>
        </row>
        <row r="76">
          <cell r="D76" t="str">
            <v>瘦终端机</v>
          </cell>
        </row>
        <row r="77">
          <cell r="D77" t="str">
            <v>瘦终端机</v>
          </cell>
        </row>
        <row r="78">
          <cell r="D78" t="str">
            <v>瘦终端机</v>
          </cell>
        </row>
        <row r="79">
          <cell r="D79" t="str">
            <v>瘦终端机</v>
          </cell>
        </row>
        <row r="80">
          <cell r="D80" t="str">
            <v>瘦终端机</v>
          </cell>
        </row>
        <row r="81">
          <cell r="D81" t="str">
            <v>瘦终端机</v>
          </cell>
        </row>
        <row r="82">
          <cell r="D82" t="str">
            <v>瘦终端机</v>
          </cell>
        </row>
        <row r="83">
          <cell r="D83" t="str">
            <v>瘦终端机</v>
          </cell>
        </row>
        <row r="84">
          <cell r="D84" t="str">
            <v>瘦终端机</v>
          </cell>
        </row>
        <row r="85">
          <cell r="D85" t="str">
            <v>瘦终端机</v>
          </cell>
        </row>
        <row r="86">
          <cell r="D86" t="str">
            <v>瘦终端机</v>
          </cell>
        </row>
        <row r="87">
          <cell r="D87" t="str">
            <v>瘦终端机</v>
          </cell>
        </row>
        <row r="88">
          <cell r="D88" t="str">
            <v>瘦终端机</v>
          </cell>
        </row>
        <row r="89">
          <cell r="D89" t="str">
            <v>瘦终端机</v>
          </cell>
        </row>
        <row r="90">
          <cell r="D90" t="str">
            <v>瘦终端机</v>
          </cell>
        </row>
        <row r="91">
          <cell r="D91" t="str">
            <v>瘦终端机</v>
          </cell>
        </row>
        <row r="92">
          <cell r="D92" t="str">
            <v>瘦终端机</v>
          </cell>
        </row>
        <row r="93">
          <cell r="D93" t="str">
            <v>瘦终端机</v>
          </cell>
        </row>
        <row r="94">
          <cell r="D94" t="str">
            <v>瘦终端机</v>
          </cell>
        </row>
        <row r="95">
          <cell r="D95" t="str">
            <v>瘦终端机</v>
          </cell>
        </row>
        <row r="96">
          <cell r="D96" t="str">
            <v>瘦终端机</v>
          </cell>
        </row>
        <row r="97">
          <cell r="D97" t="str">
            <v>瘦终端机</v>
          </cell>
        </row>
        <row r="98">
          <cell r="D98" t="str">
            <v>瘦终端机</v>
          </cell>
        </row>
        <row r="99">
          <cell r="D99" t="str">
            <v>瘦终端机</v>
          </cell>
        </row>
        <row r="100">
          <cell r="D100" t="str">
            <v>瘦终端机</v>
          </cell>
        </row>
        <row r="101">
          <cell r="D101" t="str">
            <v>瘦终端机</v>
          </cell>
        </row>
        <row r="102">
          <cell r="D102" t="str">
            <v>瘦终端机</v>
          </cell>
        </row>
        <row r="103">
          <cell r="D103" t="str">
            <v>瘦终端机</v>
          </cell>
        </row>
        <row r="104">
          <cell r="D104" t="str">
            <v>瘦终端机</v>
          </cell>
        </row>
        <row r="105">
          <cell r="D105" t="str">
            <v>瘦终端机</v>
          </cell>
        </row>
        <row r="106">
          <cell r="D106" t="str">
            <v>瘦终端机</v>
          </cell>
        </row>
        <row r="107">
          <cell r="D107" t="str">
            <v>瘦终端机</v>
          </cell>
        </row>
        <row r="108">
          <cell r="D108" t="str">
            <v>瘦终端机</v>
          </cell>
        </row>
        <row r="109">
          <cell r="D109" t="str">
            <v>瘦终端机</v>
          </cell>
        </row>
        <row r="110">
          <cell r="D110" t="str">
            <v>瘦终端机</v>
          </cell>
        </row>
        <row r="111">
          <cell r="D111" t="str">
            <v>瘦终端机</v>
          </cell>
        </row>
        <row r="112">
          <cell r="D112" t="str">
            <v>瘦终端机</v>
          </cell>
        </row>
        <row r="113">
          <cell r="D113" t="str">
            <v>瘦终端机</v>
          </cell>
        </row>
        <row r="114">
          <cell r="D114" t="str">
            <v>瘦终端机</v>
          </cell>
        </row>
        <row r="115">
          <cell r="D115" t="str">
            <v>瘦终端机</v>
          </cell>
        </row>
        <row r="116">
          <cell r="D116" t="str">
            <v>瘦终端机</v>
          </cell>
        </row>
        <row r="117">
          <cell r="D117" t="str">
            <v>瘦终端机</v>
          </cell>
        </row>
        <row r="118">
          <cell r="D118" t="str">
            <v>瘦终端机</v>
          </cell>
        </row>
        <row r="119">
          <cell r="D119" t="str">
            <v>瘦终端机</v>
          </cell>
        </row>
        <row r="120">
          <cell r="D120" t="str">
            <v>投影机</v>
          </cell>
        </row>
        <row r="121">
          <cell r="D121" t="str">
            <v>台式电脑</v>
          </cell>
        </row>
        <row r="122">
          <cell r="D122" t="str">
            <v>家具一批</v>
          </cell>
        </row>
        <row r="123">
          <cell r="D123" t="str">
            <v>家具一批</v>
          </cell>
        </row>
        <row r="124">
          <cell r="D124" t="str">
            <v>家具一批</v>
          </cell>
        </row>
        <row r="125">
          <cell r="D125" t="str">
            <v>家具一批</v>
          </cell>
        </row>
        <row r="126">
          <cell r="D126" t="str">
            <v>家具一批</v>
          </cell>
        </row>
        <row r="127">
          <cell r="D127" t="str">
            <v>家具一批</v>
          </cell>
        </row>
        <row r="128">
          <cell r="D128" t="str">
            <v>家具一批</v>
          </cell>
        </row>
        <row r="129">
          <cell r="D129" t="str">
            <v>家具一批</v>
          </cell>
        </row>
        <row r="130">
          <cell r="D130" t="str">
            <v>家具一批</v>
          </cell>
        </row>
        <row r="131">
          <cell r="D131" t="str">
            <v>家具一批</v>
          </cell>
        </row>
        <row r="132">
          <cell r="D132" t="str">
            <v>家具一批</v>
          </cell>
        </row>
        <row r="133">
          <cell r="D133" t="str">
            <v>家具一批</v>
          </cell>
        </row>
        <row r="134">
          <cell r="D134" t="str">
            <v>家具一批</v>
          </cell>
        </row>
        <row r="135">
          <cell r="D135" t="str">
            <v>家具一批</v>
          </cell>
        </row>
        <row r="136">
          <cell r="D136" t="str">
            <v>家具一批</v>
          </cell>
        </row>
        <row r="137">
          <cell r="D137" t="str">
            <v>家具一批</v>
          </cell>
        </row>
        <row r="138">
          <cell r="D138" t="str">
            <v>家具一批</v>
          </cell>
        </row>
        <row r="139">
          <cell r="D139" t="str">
            <v>家具一批</v>
          </cell>
        </row>
        <row r="140">
          <cell r="D140" t="str">
            <v>家具一批</v>
          </cell>
        </row>
        <row r="141">
          <cell r="D141" t="str">
            <v>家具一批</v>
          </cell>
        </row>
        <row r="142">
          <cell r="D142" t="str">
            <v>家具一批</v>
          </cell>
        </row>
        <row r="143">
          <cell r="D143" t="str">
            <v>家具一批</v>
          </cell>
        </row>
        <row r="144">
          <cell r="D144" t="str">
            <v>家具一批</v>
          </cell>
        </row>
        <row r="145">
          <cell r="D145" t="str">
            <v>家具一批</v>
          </cell>
        </row>
        <row r="146">
          <cell r="D146" t="str">
            <v>家具一批</v>
          </cell>
        </row>
        <row r="147">
          <cell r="D147" t="str">
            <v>家具一批</v>
          </cell>
        </row>
        <row r="148">
          <cell r="D148" t="str">
            <v>家具一批</v>
          </cell>
        </row>
        <row r="149">
          <cell r="D149" t="str">
            <v>家具一批</v>
          </cell>
        </row>
        <row r="150">
          <cell r="D150" t="str">
            <v>家具一批</v>
          </cell>
        </row>
        <row r="151">
          <cell r="D151" t="str">
            <v>家具一批</v>
          </cell>
        </row>
        <row r="152">
          <cell r="D152" t="str">
            <v>家具一批</v>
          </cell>
        </row>
        <row r="153">
          <cell r="D153" t="str">
            <v>家具一批</v>
          </cell>
        </row>
        <row r="154">
          <cell r="D154" t="str">
            <v>家具一批</v>
          </cell>
        </row>
        <row r="155">
          <cell r="D155" t="str">
            <v>家具一批</v>
          </cell>
        </row>
        <row r="156">
          <cell r="D156" t="str">
            <v>家具一批</v>
          </cell>
        </row>
        <row r="157">
          <cell r="D157" t="str">
            <v>家具一批</v>
          </cell>
        </row>
        <row r="158">
          <cell r="D158" t="str">
            <v>家具一批</v>
          </cell>
        </row>
        <row r="159">
          <cell r="D159" t="str">
            <v>家具一批</v>
          </cell>
        </row>
        <row r="160">
          <cell r="D160" t="str">
            <v>家具一批</v>
          </cell>
        </row>
        <row r="161">
          <cell r="D161" t="str">
            <v>家具一批</v>
          </cell>
        </row>
        <row r="162">
          <cell r="D162" t="str">
            <v>家具一批</v>
          </cell>
        </row>
        <row r="163">
          <cell r="D163" t="str">
            <v>家具一批</v>
          </cell>
        </row>
        <row r="164">
          <cell r="D164" t="str">
            <v>家具一批</v>
          </cell>
        </row>
        <row r="165">
          <cell r="D165" t="str">
            <v>家具一批</v>
          </cell>
        </row>
        <row r="166">
          <cell r="D166" t="str">
            <v>索尼照相机</v>
          </cell>
        </row>
        <row r="167">
          <cell r="D167" t="str">
            <v>笔记本电脑</v>
          </cell>
        </row>
        <row r="168">
          <cell r="D168" t="str">
            <v>课室设备（调音台）</v>
          </cell>
        </row>
        <row r="169">
          <cell r="D169" t="str">
            <v>台式电脑</v>
          </cell>
        </row>
        <row r="170">
          <cell r="D170" t="str">
            <v>笔记本电脑</v>
          </cell>
        </row>
        <row r="171">
          <cell r="D171" t="str">
            <v>液压升降平台</v>
          </cell>
        </row>
        <row r="172">
          <cell r="D172" t="str">
            <v>电子计算机</v>
          </cell>
        </row>
        <row r="173">
          <cell r="D173" t="str">
            <v>笔记本电脑</v>
          </cell>
        </row>
        <row r="174">
          <cell r="D174" t="str">
            <v>笔记本电脑</v>
          </cell>
        </row>
        <row r="175">
          <cell r="D175" t="str">
            <v>健伍对讲机</v>
          </cell>
        </row>
        <row r="176">
          <cell r="D176" t="str">
            <v>交换机</v>
          </cell>
        </row>
        <row r="177">
          <cell r="D177" t="str">
            <v>云存储服务器</v>
          </cell>
        </row>
        <row r="178">
          <cell r="D178" t="str">
            <v>扫描仪</v>
          </cell>
        </row>
        <row r="179">
          <cell r="D179" t="str">
            <v>千兆多模光纤收发器</v>
          </cell>
        </row>
        <row r="180">
          <cell r="D180" t="str">
            <v>千兆多模光纤收发器</v>
          </cell>
        </row>
        <row r="181">
          <cell r="D181" t="str">
            <v>笔记本电脑</v>
          </cell>
        </row>
        <row r="182">
          <cell r="D182" t="str">
            <v>台式电脑</v>
          </cell>
        </row>
        <row r="183">
          <cell r="D183" t="str">
            <v>台式电脑</v>
          </cell>
        </row>
        <row r="184">
          <cell r="D184" t="str">
            <v>无线手持麦克风</v>
          </cell>
        </row>
        <row r="185">
          <cell r="D185" t="str">
            <v>模块</v>
          </cell>
        </row>
        <row r="186">
          <cell r="D186" t="str">
            <v>模块</v>
          </cell>
        </row>
        <row r="187">
          <cell r="D187" t="str">
            <v>模块</v>
          </cell>
        </row>
        <row r="188">
          <cell r="D188" t="str">
            <v>交换机</v>
          </cell>
        </row>
        <row r="189">
          <cell r="D189" t="str">
            <v>台式电脑</v>
          </cell>
        </row>
        <row r="190">
          <cell r="D190" t="str">
            <v>创维电视</v>
          </cell>
        </row>
        <row r="191">
          <cell r="D191" t="str">
            <v>创维电视</v>
          </cell>
        </row>
        <row r="192">
          <cell r="D192" t="str">
            <v>课室音响系统</v>
          </cell>
        </row>
        <row r="193">
          <cell r="D193" t="str">
            <v>课室音响系统</v>
          </cell>
        </row>
        <row r="194">
          <cell r="D194" t="str">
            <v>网络视频会议系统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4"/>
  <sheetViews>
    <sheetView showGridLines="0" zoomScale="70" zoomScaleNormal="70" zoomScaleSheetLayoutView="25" workbookViewId="0">
      <pane ySplit="4" topLeftCell="A5" activePane="bottomLeft" state="frozen"/>
      <selection/>
      <selection pane="bottomLeft" activeCell="C5" sqref="C5"/>
    </sheetView>
  </sheetViews>
  <sheetFormatPr defaultColWidth="9" defaultRowHeight="13.85"/>
  <cols>
    <col min="1" max="1" width="6.01769911504425" style="1" customWidth="1"/>
    <col min="2" max="2" width="14.0088495575221" style="4" customWidth="1"/>
    <col min="3" max="3" width="34.9823008849558" style="5" customWidth="1"/>
    <col min="4" max="4" width="45.2035398230088" style="5" customWidth="1"/>
    <col min="5" max="5" width="4.24778761061947" style="5" customWidth="1"/>
    <col min="6" max="6" width="4.24778761061947" style="6" customWidth="1"/>
    <col min="7" max="7" width="16.1327433628319" style="82" customWidth="1"/>
    <col min="8" max="8" width="13.0088495575221" style="82" customWidth="1"/>
    <col min="9" max="9" width="10.8849557522124" style="83" customWidth="1"/>
    <col min="10" max="10" width="13.0088495575221" style="83" customWidth="1"/>
    <col min="11" max="11" width="8.91150442477876" style="83" customWidth="1"/>
    <col min="12" max="12" width="12.7522123893805" style="84" customWidth="1"/>
    <col min="13" max="13" width="8.35398230088496" style="7" customWidth="1"/>
    <col min="14" max="14" width="21.3716814159292" style="85" customWidth="1"/>
    <col min="15" max="15" width="11.1238938053097" style="1" customWidth="1"/>
    <col min="16" max="16" width="13.1238938053097" style="1" customWidth="1"/>
    <col min="17" max="16384" width="9" style="1"/>
  </cols>
  <sheetData>
    <row r="1" ht="42.6" customHeight="1" spans="1:14">
      <c r="A1" s="86" t="s">
        <v>0</v>
      </c>
      <c r="B1" s="86"/>
      <c r="C1" s="86"/>
      <c r="D1" s="86"/>
      <c r="E1" s="86"/>
      <c r="F1" s="86"/>
      <c r="G1" s="87"/>
      <c r="H1" s="87"/>
      <c r="I1" s="86"/>
      <c r="J1" s="86"/>
      <c r="K1" s="86"/>
      <c r="L1" s="86"/>
    </row>
    <row r="2" ht="27.6" customHeight="1" spans="1:14">
      <c r="A2" s="88" t="s">
        <v>1</v>
      </c>
      <c r="B2" s="88"/>
      <c r="C2" s="88"/>
      <c r="D2" s="88"/>
      <c r="E2" s="88"/>
      <c r="F2" s="88"/>
      <c r="G2" s="89"/>
      <c r="H2" s="89"/>
      <c r="I2" s="88"/>
      <c r="J2" s="88"/>
      <c r="K2" s="88"/>
      <c r="L2" s="88"/>
    </row>
    <row r="3" ht="27.6" customHeight="1" spans="1:14">
      <c r="A3" s="90" t="s">
        <v>2</v>
      </c>
      <c r="B3" s="91"/>
      <c r="C3" s="92"/>
      <c r="D3" s="92"/>
      <c r="E3" s="92"/>
      <c r="F3" s="93"/>
      <c r="G3" s="94"/>
      <c r="H3" s="94"/>
      <c r="I3" s="95"/>
      <c r="J3" s="95"/>
      <c r="K3" s="95"/>
      <c r="L3" s="96" t="s">
        <v>3</v>
      </c>
    </row>
    <row r="4" s="2" customFormat="1" ht="32.45" customHeight="1" spans="1:14">
      <c r="A4" s="97" t="s">
        <v>4</v>
      </c>
      <c r="B4" s="98" t="s">
        <v>5</v>
      </c>
      <c r="C4" s="99" t="s">
        <v>6</v>
      </c>
      <c r="D4" s="99" t="s">
        <v>7</v>
      </c>
      <c r="E4" s="99" t="s">
        <v>8</v>
      </c>
      <c r="F4" s="100" t="s">
        <v>9</v>
      </c>
      <c r="G4" s="101" t="s">
        <v>10</v>
      </c>
      <c r="H4" s="101" t="s">
        <v>11</v>
      </c>
      <c r="I4" s="102" t="s">
        <v>12</v>
      </c>
      <c r="J4" s="102" t="s">
        <v>13</v>
      </c>
      <c r="K4" s="102" t="s">
        <v>14</v>
      </c>
      <c r="L4" s="103" t="s">
        <v>15</v>
      </c>
      <c r="M4" s="14"/>
      <c r="N4" s="104"/>
    </row>
    <row r="5" s="3" customFormat="1" ht="26" customHeight="1" spans="1:14">
      <c r="A5" s="105">
        <f t="shared" ref="A5:A68" si="0">ROW()-4</f>
        <v>1</v>
      </c>
      <c r="B5" s="106" t="s">
        <v>16</v>
      </c>
      <c r="C5" s="107" t="s">
        <v>17</v>
      </c>
      <c r="D5" s="107" t="s">
        <v>18</v>
      </c>
      <c r="E5" s="107" t="s">
        <v>19</v>
      </c>
      <c r="F5" s="107">
        <v>1</v>
      </c>
      <c r="G5" s="108">
        <v>1780</v>
      </c>
      <c r="H5" s="109">
        <v>0</v>
      </c>
      <c r="I5" s="110">
        <v>20</v>
      </c>
      <c r="J5" s="111">
        <f t="shared" ref="J5:J68" si="1">I5-H5</f>
        <v>20</v>
      </c>
      <c r="K5" s="112" t="s">
        <v>20</v>
      </c>
      <c r="L5" s="113" t="s">
        <v>21</v>
      </c>
      <c r="M5" s="18" t="b">
        <f>C5='[1]评估清单（事业账）'!$D3</f>
        <v>1</v>
      </c>
      <c r="N5" s="114"/>
    </row>
    <row r="6" s="3" customFormat="1" ht="17" customHeight="1" spans="1:14">
      <c r="A6" s="105">
        <f t="shared" si="0"/>
        <v>2</v>
      </c>
      <c r="B6" s="106" t="s">
        <v>22</v>
      </c>
      <c r="C6" s="107" t="s">
        <v>17</v>
      </c>
      <c r="D6" s="107" t="s">
        <v>18</v>
      </c>
      <c r="E6" s="107" t="s">
        <v>19</v>
      </c>
      <c r="F6" s="107">
        <v>1</v>
      </c>
      <c r="G6" s="108">
        <v>1780</v>
      </c>
      <c r="H6" s="109">
        <v>0</v>
      </c>
      <c r="I6" s="110">
        <v>20</v>
      </c>
      <c r="J6" s="111">
        <f t="shared" si="1"/>
        <v>20</v>
      </c>
      <c r="K6" s="112" t="s">
        <v>20</v>
      </c>
      <c r="L6" s="113" t="s">
        <v>21</v>
      </c>
      <c r="M6" s="18" t="b">
        <f>C6='[1]评估清单（事业账）'!$D4</f>
        <v>1</v>
      </c>
      <c r="N6" s="114"/>
    </row>
    <row r="7" s="3" customFormat="1" ht="17" customHeight="1" spans="1:14">
      <c r="A7" s="105">
        <f t="shared" si="0"/>
        <v>3</v>
      </c>
      <c r="B7" s="106" t="s">
        <v>23</v>
      </c>
      <c r="C7" s="107" t="s">
        <v>17</v>
      </c>
      <c r="D7" s="107" t="s">
        <v>18</v>
      </c>
      <c r="E7" s="107" t="s">
        <v>19</v>
      </c>
      <c r="F7" s="107">
        <v>1</v>
      </c>
      <c r="G7" s="108">
        <v>1780</v>
      </c>
      <c r="H7" s="109">
        <v>0</v>
      </c>
      <c r="I7" s="110">
        <v>20</v>
      </c>
      <c r="J7" s="111">
        <f t="shared" si="1"/>
        <v>20</v>
      </c>
      <c r="K7" s="112" t="s">
        <v>20</v>
      </c>
      <c r="L7" s="113" t="s">
        <v>21</v>
      </c>
      <c r="M7" s="18" t="b">
        <f>C7='[1]评估清单（事业账）'!$D5</f>
        <v>1</v>
      </c>
      <c r="N7" s="114"/>
    </row>
    <row r="8" s="3" customFormat="1" ht="17" customHeight="1" spans="1:14">
      <c r="A8" s="105">
        <f t="shared" si="0"/>
        <v>4</v>
      </c>
      <c r="B8" s="106" t="s">
        <v>24</v>
      </c>
      <c r="C8" s="107" t="s">
        <v>17</v>
      </c>
      <c r="D8" s="107" t="s">
        <v>18</v>
      </c>
      <c r="E8" s="107" t="s">
        <v>19</v>
      </c>
      <c r="F8" s="107">
        <v>1</v>
      </c>
      <c r="G8" s="108">
        <v>1780</v>
      </c>
      <c r="H8" s="109">
        <v>0</v>
      </c>
      <c r="I8" s="110">
        <v>20</v>
      </c>
      <c r="J8" s="111">
        <f t="shared" si="1"/>
        <v>20</v>
      </c>
      <c r="K8" s="112" t="s">
        <v>20</v>
      </c>
      <c r="L8" s="113" t="s">
        <v>21</v>
      </c>
      <c r="M8" s="18" t="b">
        <f>C8='[1]评估清单（事业账）'!$D6</f>
        <v>1</v>
      </c>
      <c r="N8" s="114"/>
    </row>
    <row r="9" s="3" customFormat="1" ht="17" customHeight="1" spans="1:14">
      <c r="A9" s="105">
        <f t="shared" si="0"/>
        <v>5</v>
      </c>
      <c r="B9" s="106" t="s">
        <v>25</v>
      </c>
      <c r="C9" s="107" t="s">
        <v>17</v>
      </c>
      <c r="D9" s="107" t="s">
        <v>18</v>
      </c>
      <c r="E9" s="107" t="s">
        <v>19</v>
      </c>
      <c r="F9" s="107">
        <v>1</v>
      </c>
      <c r="G9" s="108">
        <v>1780</v>
      </c>
      <c r="H9" s="109">
        <v>0</v>
      </c>
      <c r="I9" s="110">
        <v>20</v>
      </c>
      <c r="J9" s="111">
        <f t="shared" si="1"/>
        <v>20</v>
      </c>
      <c r="K9" s="112" t="s">
        <v>20</v>
      </c>
      <c r="L9" s="113" t="s">
        <v>21</v>
      </c>
      <c r="M9" s="18" t="b">
        <f>C9='[1]评估清单（事业账）'!$D7</f>
        <v>1</v>
      </c>
      <c r="N9" s="114"/>
    </row>
    <row r="10" s="3" customFormat="1" ht="17" customHeight="1" spans="1:14">
      <c r="A10" s="105">
        <f t="shared" si="0"/>
        <v>6</v>
      </c>
      <c r="B10" s="106" t="s">
        <v>26</v>
      </c>
      <c r="C10" s="107" t="s">
        <v>17</v>
      </c>
      <c r="D10" s="107" t="s">
        <v>18</v>
      </c>
      <c r="E10" s="107" t="s">
        <v>19</v>
      </c>
      <c r="F10" s="107">
        <v>1</v>
      </c>
      <c r="G10" s="108">
        <v>1780</v>
      </c>
      <c r="H10" s="109">
        <v>0</v>
      </c>
      <c r="I10" s="110">
        <v>20</v>
      </c>
      <c r="J10" s="111">
        <f t="shared" si="1"/>
        <v>20</v>
      </c>
      <c r="K10" s="112" t="s">
        <v>20</v>
      </c>
      <c r="L10" s="113" t="s">
        <v>21</v>
      </c>
      <c r="M10" s="18" t="b">
        <f>C10='[1]评估清单（事业账）'!$D8</f>
        <v>1</v>
      </c>
      <c r="N10" s="114"/>
    </row>
    <row r="11" s="3" customFormat="1" ht="28" customHeight="1" spans="1:14">
      <c r="A11" s="105">
        <f t="shared" si="0"/>
        <v>7</v>
      </c>
      <c r="B11" s="106" t="s">
        <v>27</v>
      </c>
      <c r="C11" s="107" t="s">
        <v>17</v>
      </c>
      <c r="D11" s="107" t="s">
        <v>18</v>
      </c>
      <c r="E11" s="107" t="s">
        <v>19</v>
      </c>
      <c r="F11" s="107">
        <v>1</v>
      </c>
      <c r="G11" s="108">
        <v>1780</v>
      </c>
      <c r="H11" s="109">
        <v>0</v>
      </c>
      <c r="I11" s="110">
        <v>20</v>
      </c>
      <c r="J11" s="111">
        <f t="shared" si="1"/>
        <v>20</v>
      </c>
      <c r="K11" s="112" t="s">
        <v>20</v>
      </c>
      <c r="L11" s="113" t="s">
        <v>21</v>
      </c>
      <c r="M11" s="18" t="b">
        <f>C11='[1]评估清单（事业账）'!$D9</f>
        <v>1</v>
      </c>
      <c r="N11" s="114"/>
    </row>
    <row r="12" s="3" customFormat="1" ht="17" customHeight="1" spans="1:14">
      <c r="A12" s="105">
        <f t="shared" si="0"/>
        <v>8</v>
      </c>
      <c r="B12" s="106" t="s">
        <v>28</v>
      </c>
      <c r="C12" s="107" t="s">
        <v>17</v>
      </c>
      <c r="D12" s="107" t="s">
        <v>18</v>
      </c>
      <c r="E12" s="107" t="s">
        <v>19</v>
      </c>
      <c r="F12" s="107">
        <v>1</v>
      </c>
      <c r="G12" s="108">
        <v>1780</v>
      </c>
      <c r="H12" s="109">
        <v>0</v>
      </c>
      <c r="I12" s="110">
        <v>20</v>
      </c>
      <c r="J12" s="111">
        <f t="shared" si="1"/>
        <v>20</v>
      </c>
      <c r="K12" s="112" t="s">
        <v>20</v>
      </c>
      <c r="L12" s="113" t="s">
        <v>21</v>
      </c>
      <c r="M12" s="18" t="b">
        <f>C12='[1]评估清单（事业账）'!$D10</f>
        <v>1</v>
      </c>
      <c r="N12" s="114"/>
    </row>
    <row r="13" s="3" customFormat="1" ht="31" customHeight="1" spans="1:14">
      <c r="A13" s="105">
        <f t="shared" si="0"/>
        <v>9</v>
      </c>
      <c r="B13" s="106" t="s">
        <v>29</v>
      </c>
      <c r="C13" s="107" t="s">
        <v>17</v>
      </c>
      <c r="D13" s="107" t="s">
        <v>18</v>
      </c>
      <c r="E13" s="107" t="s">
        <v>19</v>
      </c>
      <c r="F13" s="107">
        <v>1</v>
      </c>
      <c r="G13" s="108">
        <v>1780</v>
      </c>
      <c r="H13" s="109">
        <v>0</v>
      </c>
      <c r="I13" s="110">
        <v>20</v>
      </c>
      <c r="J13" s="111">
        <f t="shared" si="1"/>
        <v>20</v>
      </c>
      <c r="K13" s="112" t="s">
        <v>20</v>
      </c>
      <c r="L13" s="113" t="s">
        <v>21</v>
      </c>
      <c r="M13" s="18" t="b">
        <f>C13='[1]评估清单（事业账）'!$D11</f>
        <v>1</v>
      </c>
      <c r="N13" s="114"/>
    </row>
    <row r="14" s="3" customFormat="1" ht="17" customHeight="1" spans="1:14">
      <c r="A14" s="105">
        <f t="shared" si="0"/>
        <v>10</v>
      </c>
      <c r="B14" s="106" t="s">
        <v>30</v>
      </c>
      <c r="C14" s="107" t="s">
        <v>17</v>
      </c>
      <c r="D14" s="115" t="s">
        <v>18</v>
      </c>
      <c r="E14" s="107" t="s">
        <v>19</v>
      </c>
      <c r="F14" s="107">
        <v>1</v>
      </c>
      <c r="G14" s="108">
        <v>1780</v>
      </c>
      <c r="H14" s="109">
        <v>0</v>
      </c>
      <c r="I14" s="110">
        <v>20</v>
      </c>
      <c r="J14" s="111">
        <f t="shared" si="1"/>
        <v>20</v>
      </c>
      <c r="K14" s="112" t="s">
        <v>20</v>
      </c>
      <c r="L14" s="113" t="s">
        <v>21</v>
      </c>
      <c r="M14" s="18" t="b">
        <f>C14='[1]评估清单（事业账）'!$D12</f>
        <v>1</v>
      </c>
      <c r="N14" s="114"/>
    </row>
    <row r="15" s="3" customFormat="1" ht="17" customHeight="1" spans="1:14">
      <c r="A15" s="105">
        <f t="shared" si="0"/>
        <v>11</v>
      </c>
      <c r="B15" s="106" t="s">
        <v>31</v>
      </c>
      <c r="C15" s="107" t="s">
        <v>17</v>
      </c>
      <c r="D15" s="115" t="s">
        <v>18</v>
      </c>
      <c r="E15" s="107" t="s">
        <v>19</v>
      </c>
      <c r="F15" s="107">
        <v>1</v>
      </c>
      <c r="G15" s="108">
        <v>1780</v>
      </c>
      <c r="H15" s="109">
        <v>0</v>
      </c>
      <c r="I15" s="110">
        <v>20</v>
      </c>
      <c r="J15" s="111">
        <f t="shared" si="1"/>
        <v>20</v>
      </c>
      <c r="K15" s="112" t="s">
        <v>20</v>
      </c>
      <c r="L15" s="113" t="s">
        <v>21</v>
      </c>
      <c r="M15" s="18" t="b">
        <f>C15='[1]评估清单（事业账）'!$D13</f>
        <v>1</v>
      </c>
      <c r="N15" s="114"/>
    </row>
    <row r="16" s="3" customFormat="1" ht="17" customHeight="1" spans="1:14">
      <c r="A16" s="105">
        <f t="shared" si="0"/>
        <v>12</v>
      </c>
      <c r="B16" s="106" t="s">
        <v>32</v>
      </c>
      <c r="C16" s="107" t="s">
        <v>17</v>
      </c>
      <c r="D16" s="115" t="s">
        <v>18</v>
      </c>
      <c r="E16" s="107" t="s">
        <v>19</v>
      </c>
      <c r="F16" s="107">
        <v>1</v>
      </c>
      <c r="G16" s="108">
        <v>1780</v>
      </c>
      <c r="H16" s="109">
        <v>0</v>
      </c>
      <c r="I16" s="110">
        <v>20</v>
      </c>
      <c r="J16" s="111">
        <f t="shared" si="1"/>
        <v>20</v>
      </c>
      <c r="K16" s="112" t="s">
        <v>20</v>
      </c>
      <c r="L16" s="113" t="s">
        <v>21</v>
      </c>
      <c r="M16" s="18" t="b">
        <f>C16='[1]评估清单（事业账）'!$D14</f>
        <v>1</v>
      </c>
      <c r="N16" s="114"/>
    </row>
    <row r="17" s="3" customFormat="1" ht="17" customHeight="1" spans="1:14">
      <c r="A17" s="105">
        <f t="shared" si="0"/>
        <v>13</v>
      </c>
      <c r="B17" s="106" t="s">
        <v>33</v>
      </c>
      <c r="C17" s="107" t="s">
        <v>17</v>
      </c>
      <c r="D17" s="107" t="s">
        <v>18</v>
      </c>
      <c r="E17" s="107" t="s">
        <v>19</v>
      </c>
      <c r="F17" s="107">
        <v>1</v>
      </c>
      <c r="G17" s="108">
        <v>1780</v>
      </c>
      <c r="H17" s="109">
        <v>0</v>
      </c>
      <c r="I17" s="110">
        <v>20</v>
      </c>
      <c r="J17" s="111">
        <f t="shared" si="1"/>
        <v>20</v>
      </c>
      <c r="K17" s="112" t="s">
        <v>20</v>
      </c>
      <c r="L17" s="113" t="s">
        <v>21</v>
      </c>
      <c r="M17" s="18" t="b">
        <f>C17='[1]评估清单（事业账）'!$D15</f>
        <v>1</v>
      </c>
      <c r="N17" s="114"/>
    </row>
    <row r="18" s="3" customFormat="1" ht="17" customHeight="1" spans="1:14">
      <c r="A18" s="105">
        <f t="shared" si="0"/>
        <v>14</v>
      </c>
      <c r="B18" s="106" t="s">
        <v>34</v>
      </c>
      <c r="C18" s="107" t="s">
        <v>17</v>
      </c>
      <c r="D18" s="107" t="s">
        <v>18</v>
      </c>
      <c r="E18" s="107" t="s">
        <v>19</v>
      </c>
      <c r="F18" s="107">
        <v>1</v>
      </c>
      <c r="G18" s="108">
        <v>1780</v>
      </c>
      <c r="H18" s="109">
        <v>0</v>
      </c>
      <c r="I18" s="110">
        <v>20</v>
      </c>
      <c r="J18" s="111">
        <f t="shared" si="1"/>
        <v>20</v>
      </c>
      <c r="K18" s="112" t="s">
        <v>20</v>
      </c>
      <c r="L18" s="113" t="s">
        <v>21</v>
      </c>
      <c r="M18" s="18" t="b">
        <f>C18='[1]评估清单（事业账）'!$D16</f>
        <v>1</v>
      </c>
      <c r="N18" s="114"/>
    </row>
    <row r="19" s="3" customFormat="1" ht="17" customHeight="1" spans="1:14">
      <c r="A19" s="105">
        <f t="shared" si="0"/>
        <v>15</v>
      </c>
      <c r="B19" s="106" t="s">
        <v>35</v>
      </c>
      <c r="C19" s="107" t="s">
        <v>17</v>
      </c>
      <c r="D19" s="115" t="s">
        <v>18</v>
      </c>
      <c r="E19" s="107" t="s">
        <v>19</v>
      </c>
      <c r="F19" s="107">
        <v>1</v>
      </c>
      <c r="G19" s="108">
        <v>1780</v>
      </c>
      <c r="H19" s="109">
        <v>0</v>
      </c>
      <c r="I19" s="110">
        <v>20</v>
      </c>
      <c r="J19" s="111">
        <f t="shared" si="1"/>
        <v>20</v>
      </c>
      <c r="K19" s="112" t="s">
        <v>20</v>
      </c>
      <c r="L19" s="113" t="s">
        <v>21</v>
      </c>
      <c r="M19" s="18" t="b">
        <f>C19='[1]评估清单（事业账）'!$D17</f>
        <v>1</v>
      </c>
      <c r="N19" s="114"/>
    </row>
    <row r="20" s="3" customFormat="1" ht="17" customHeight="1" spans="1:14">
      <c r="A20" s="105">
        <f t="shared" si="0"/>
        <v>16</v>
      </c>
      <c r="B20" s="106" t="s">
        <v>36</v>
      </c>
      <c r="C20" s="107" t="s">
        <v>17</v>
      </c>
      <c r="D20" s="115" t="s">
        <v>18</v>
      </c>
      <c r="E20" s="107" t="s">
        <v>19</v>
      </c>
      <c r="F20" s="107">
        <v>1</v>
      </c>
      <c r="G20" s="108">
        <v>1780</v>
      </c>
      <c r="H20" s="109">
        <v>0</v>
      </c>
      <c r="I20" s="110">
        <v>20</v>
      </c>
      <c r="J20" s="111">
        <f t="shared" si="1"/>
        <v>20</v>
      </c>
      <c r="K20" s="112" t="s">
        <v>20</v>
      </c>
      <c r="L20" s="113" t="s">
        <v>21</v>
      </c>
      <c r="M20" s="18" t="b">
        <f>C20='[1]评估清单（事业账）'!$D18</f>
        <v>1</v>
      </c>
      <c r="N20" s="114"/>
    </row>
    <row r="21" s="3" customFormat="1" ht="17" customHeight="1" spans="1:14">
      <c r="A21" s="105">
        <f t="shared" si="0"/>
        <v>17</v>
      </c>
      <c r="B21" s="106" t="s">
        <v>37</v>
      </c>
      <c r="C21" s="107" t="s">
        <v>17</v>
      </c>
      <c r="D21" s="115" t="s">
        <v>18</v>
      </c>
      <c r="E21" s="107" t="s">
        <v>19</v>
      </c>
      <c r="F21" s="107">
        <v>1</v>
      </c>
      <c r="G21" s="108">
        <v>1780</v>
      </c>
      <c r="H21" s="109">
        <v>0</v>
      </c>
      <c r="I21" s="110">
        <v>20</v>
      </c>
      <c r="J21" s="111">
        <f t="shared" si="1"/>
        <v>20</v>
      </c>
      <c r="K21" s="112" t="s">
        <v>20</v>
      </c>
      <c r="L21" s="113" t="s">
        <v>21</v>
      </c>
      <c r="M21" s="18" t="b">
        <f>C21='[1]评估清单（事业账）'!$D19</f>
        <v>1</v>
      </c>
      <c r="N21" s="114"/>
    </row>
    <row r="22" s="3" customFormat="1" ht="17" customHeight="1" spans="1:14">
      <c r="A22" s="105">
        <f t="shared" si="0"/>
        <v>18</v>
      </c>
      <c r="B22" s="106" t="s">
        <v>38</v>
      </c>
      <c r="C22" s="107" t="s">
        <v>17</v>
      </c>
      <c r="D22" s="107" t="s">
        <v>18</v>
      </c>
      <c r="E22" s="107" t="s">
        <v>19</v>
      </c>
      <c r="F22" s="107">
        <v>1</v>
      </c>
      <c r="G22" s="108">
        <v>1780</v>
      </c>
      <c r="H22" s="109">
        <v>0</v>
      </c>
      <c r="I22" s="110">
        <v>20</v>
      </c>
      <c r="J22" s="111">
        <f t="shared" si="1"/>
        <v>20</v>
      </c>
      <c r="K22" s="112" t="s">
        <v>20</v>
      </c>
      <c r="L22" s="113" t="s">
        <v>21</v>
      </c>
      <c r="M22" s="18" t="b">
        <f>C22='[1]评估清单（事业账）'!$D20</f>
        <v>1</v>
      </c>
      <c r="N22" s="114"/>
    </row>
    <row r="23" s="3" customFormat="1" ht="17" customHeight="1" spans="1:14">
      <c r="A23" s="105">
        <f t="shared" si="0"/>
        <v>19</v>
      </c>
      <c r="B23" s="106" t="s">
        <v>39</v>
      </c>
      <c r="C23" s="107" t="s">
        <v>17</v>
      </c>
      <c r="D23" s="107" t="s">
        <v>18</v>
      </c>
      <c r="E23" s="107" t="s">
        <v>19</v>
      </c>
      <c r="F23" s="107">
        <v>1</v>
      </c>
      <c r="G23" s="108">
        <v>1780</v>
      </c>
      <c r="H23" s="109">
        <v>0</v>
      </c>
      <c r="I23" s="110">
        <v>20</v>
      </c>
      <c r="J23" s="111">
        <f t="shared" si="1"/>
        <v>20</v>
      </c>
      <c r="K23" s="112" t="s">
        <v>20</v>
      </c>
      <c r="L23" s="113" t="s">
        <v>21</v>
      </c>
      <c r="M23" s="18" t="b">
        <f>C23='[1]评估清单（事业账）'!$D21</f>
        <v>1</v>
      </c>
      <c r="N23" s="114"/>
    </row>
    <row r="24" s="3" customFormat="1" ht="17" customHeight="1" spans="1:14">
      <c r="A24" s="105">
        <f t="shared" si="0"/>
        <v>20</v>
      </c>
      <c r="B24" s="106" t="s">
        <v>40</v>
      </c>
      <c r="C24" s="107" t="s">
        <v>17</v>
      </c>
      <c r="D24" s="107" t="s">
        <v>18</v>
      </c>
      <c r="E24" s="107" t="s">
        <v>19</v>
      </c>
      <c r="F24" s="107">
        <v>1</v>
      </c>
      <c r="G24" s="108">
        <v>1780</v>
      </c>
      <c r="H24" s="109">
        <v>0</v>
      </c>
      <c r="I24" s="110">
        <v>20</v>
      </c>
      <c r="J24" s="111">
        <f t="shared" si="1"/>
        <v>20</v>
      </c>
      <c r="K24" s="112" t="s">
        <v>20</v>
      </c>
      <c r="L24" s="113" t="s">
        <v>21</v>
      </c>
      <c r="M24" s="18" t="b">
        <f>C24='[1]评估清单（事业账）'!$D22</f>
        <v>1</v>
      </c>
      <c r="N24" s="114"/>
    </row>
    <row r="25" s="3" customFormat="1" ht="17" customHeight="1" spans="1:14">
      <c r="A25" s="105">
        <f t="shared" si="0"/>
        <v>21</v>
      </c>
      <c r="B25" s="106" t="s">
        <v>41</v>
      </c>
      <c r="C25" s="107" t="s">
        <v>17</v>
      </c>
      <c r="D25" s="107" t="s">
        <v>18</v>
      </c>
      <c r="E25" s="107" t="s">
        <v>19</v>
      </c>
      <c r="F25" s="107">
        <v>1</v>
      </c>
      <c r="G25" s="108">
        <v>1780</v>
      </c>
      <c r="H25" s="109">
        <v>0</v>
      </c>
      <c r="I25" s="110">
        <v>20</v>
      </c>
      <c r="J25" s="111">
        <f t="shared" si="1"/>
        <v>20</v>
      </c>
      <c r="K25" s="112" t="s">
        <v>20</v>
      </c>
      <c r="L25" s="113" t="s">
        <v>21</v>
      </c>
      <c r="M25" s="18" t="b">
        <f>C25='[1]评估清单（事业账）'!$D23</f>
        <v>1</v>
      </c>
      <c r="N25" s="114"/>
    </row>
    <row r="26" s="3" customFormat="1" ht="17" customHeight="1" spans="1:14">
      <c r="A26" s="105">
        <f t="shared" si="0"/>
        <v>22</v>
      </c>
      <c r="B26" s="106" t="s">
        <v>42</v>
      </c>
      <c r="C26" s="107" t="s">
        <v>17</v>
      </c>
      <c r="D26" s="116" t="s">
        <v>18</v>
      </c>
      <c r="E26" s="107" t="s">
        <v>19</v>
      </c>
      <c r="F26" s="107">
        <v>1</v>
      </c>
      <c r="G26" s="108">
        <v>1780</v>
      </c>
      <c r="H26" s="109">
        <v>0</v>
      </c>
      <c r="I26" s="110">
        <v>20</v>
      </c>
      <c r="J26" s="111">
        <f t="shared" si="1"/>
        <v>20</v>
      </c>
      <c r="K26" s="112" t="s">
        <v>20</v>
      </c>
      <c r="L26" s="113" t="s">
        <v>21</v>
      </c>
      <c r="M26" s="18" t="b">
        <f>C26='[1]评估清单（事业账）'!$D24</f>
        <v>1</v>
      </c>
      <c r="N26" s="114"/>
    </row>
    <row r="27" s="3" customFormat="1" ht="32" customHeight="1" spans="1:14">
      <c r="A27" s="105">
        <f t="shared" si="0"/>
        <v>23</v>
      </c>
      <c r="B27" s="106" t="s">
        <v>43</v>
      </c>
      <c r="C27" s="107" t="s">
        <v>17</v>
      </c>
      <c r="D27" s="116" t="s">
        <v>18</v>
      </c>
      <c r="E27" s="107" t="s">
        <v>19</v>
      </c>
      <c r="F27" s="107">
        <v>1</v>
      </c>
      <c r="G27" s="108">
        <v>1780</v>
      </c>
      <c r="H27" s="109">
        <v>0</v>
      </c>
      <c r="I27" s="110">
        <v>20</v>
      </c>
      <c r="J27" s="111">
        <f t="shared" si="1"/>
        <v>20</v>
      </c>
      <c r="K27" s="112" t="s">
        <v>20</v>
      </c>
      <c r="L27" s="113" t="s">
        <v>21</v>
      </c>
      <c r="M27" s="18" t="b">
        <f>C27='[1]评估清单（事业账）'!$D25</f>
        <v>1</v>
      </c>
      <c r="N27" s="114"/>
    </row>
    <row r="28" s="3" customFormat="1" ht="32" customHeight="1" spans="1:14">
      <c r="A28" s="105">
        <f t="shared" si="0"/>
        <v>24</v>
      </c>
      <c r="B28" s="106" t="s">
        <v>44</v>
      </c>
      <c r="C28" s="107" t="s">
        <v>17</v>
      </c>
      <c r="D28" s="116" t="s">
        <v>18</v>
      </c>
      <c r="E28" s="107" t="s">
        <v>19</v>
      </c>
      <c r="F28" s="107">
        <v>1</v>
      </c>
      <c r="G28" s="108">
        <v>1780</v>
      </c>
      <c r="H28" s="109">
        <v>0</v>
      </c>
      <c r="I28" s="110">
        <v>20</v>
      </c>
      <c r="J28" s="111">
        <f t="shared" si="1"/>
        <v>20</v>
      </c>
      <c r="K28" s="112" t="s">
        <v>20</v>
      </c>
      <c r="L28" s="113" t="s">
        <v>21</v>
      </c>
      <c r="M28" s="18" t="b">
        <f>C28='[1]评估清单（事业账）'!$D26</f>
        <v>1</v>
      </c>
      <c r="N28" s="114"/>
    </row>
    <row r="29" s="3" customFormat="1" ht="32" customHeight="1" spans="1:14">
      <c r="A29" s="105">
        <f t="shared" si="0"/>
        <v>25</v>
      </c>
      <c r="B29" s="106" t="s">
        <v>45</v>
      </c>
      <c r="C29" s="107" t="s">
        <v>17</v>
      </c>
      <c r="D29" s="116" t="s">
        <v>18</v>
      </c>
      <c r="E29" s="107" t="s">
        <v>19</v>
      </c>
      <c r="F29" s="107">
        <v>1</v>
      </c>
      <c r="G29" s="108">
        <v>1780</v>
      </c>
      <c r="H29" s="109">
        <v>0</v>
      </c>
      <c r="I29" s="110">
        <v>20</v>
      </c>
      <c r="J29" s="111">
        <f t="shared" si="1"/>
        <v>20</v>
      </c>
      <c r="K29" s="112" t="s">
        <v>20</v>
      </c>
      <c r="L29" s="113" t="s">
        <v>21</v>
      </c>
      <c r="M29" s="18" t="b">
        <f>C29='[1]评估清单（事业账）'!$D27</f>
        <v>1</v>
      </c>
      <c r="N29" s="114"/>
    </row>
    <row r="30" s="3" customFormat="1" ht="17" customHeight="1" spans="1:14">
      <c r="A30" s="105">
        <f t="shared" si="0"/>
        <v>26</v>
      </c>
      <c r="B30" s="106" t="s">
        <v>46</v>
      </c>
      <c r="C30" s="107" t="s">
        <v>17</v>
      </c>
      <c r="D30" s="116" t="s">
        <v>18</v>
      </c>
      <c r="E30" s="107" t="s">
        <v>19</v>
      </c>
      <c r="F30" s="107">
        <v>1</v>
      </c>
      <c r="G30" s="108">
        <v>1780</v>
      </c>
      <c r="H30" s="109">
        <v>0</v>
      </c>
      <c r="I30" s="110">
        <v>20</v>
      </c>
      <c r="J30" s="111">
        <f t="shared" si="1"/>
        <v>20</v>
      </c>
      <c r="K30" s="112" t="s">
        <v>20</v>
      </c>
      <c r="L30" s="113" t="s">
        <v>21</v>
      </c>
      <c r="M30" s="18" t="b">
        <f>C30='[1]评估清单（事业账）'!$D28</f>
        <v>1</v>
      </c>
      <c r="N30" s="114"/>
    </row>
    <row r="31" s="3" customFormat="1" ht="17" customHeight="1" spans="1:14">
      <c r="A31" s="105">
        <f t="shared" si="0"/>
        <v>27</v>
      </c>
      <c r="B31" s="106" t="s">
        <v>47</v>
      </c>
      <c r="C31" s="107" t="s">
        <v>17</v>
      </c>
      <c r="D31" s="116" t="s">
        <v>18</v>
      </c>
      <c r="E31" s="107" t="s">
        <v>19</v>
      </c>
      <c r="F31" s="107">
        <v>1</v>
      </c>
      <c r="G31" s="108">
        <v>1780</v>
      </c>
      <c r="H31" s="109">
        <v>0</v>
      </c>
      <c r="I31" s="110">
        <v>20</v>
      </c>
      <c r="J31" s="111">
        <f t="shared" si="1"/>
        <v>20</v>
      </c>
      <c r="K31" s="112" t="s">
        <v>20</v>
      </c>
      <c r="L31" s="113" t="s">
        <v>21</v>
      </c>
      <c r="M31" s="18" t="b">
        <f>C31='[1]评估清单（事业账）'!$D29</f>
        <v>1</v>
      </c>
      <c r="N31" s="114"/>
    </row>
    <row r="32" s="3" customFormat="1" ht="17" customHeight="1" spans="1:14">
      <c r="A32" s="105">
        <f t="shared" si="0"/>
        <v>28</v>
      </c>
      <c r="B32" s="106" t="s">
        <v>48</v>
      </c>
      <c r="C32" s="107" t="s">
        <v>17</v>
      </c>
      <c r="D32" s="116" t="s">
        <v>18</v>
      </c>
      <c r="E32" s="107" t="s">
        <v>19</v>
      </c>
      <c r="F32" s="107">
        <v>1</v>
      </c>
      <c r="G32" s="108">
        <v>1780</v>
      </c>
      <c r="H32" s="109">
        <v>0</v>
      </c>
      <c r="I32" s="110">
        <v>20</v>
      </c>
      <c r="J32" s="111">
        <f t="shared" si="1"/>
        <v>20</v>
      </c>
      <c r="K32" s="112" t="s">
        <v>20</v>
      </c>
      <c r="L32" s="113" t="s">
        <v>21</v>
      </c>
      <c r="M32" s="18" t="b">
        <f>C32='[1]评估清单（事业账）'!$D30</f>
        <v>1</v>
      </c>
      <c r="N32" s="114"/>
    </row>
    <row r="33" s="3" customFormat="1" ht="17" customHeight="1" spans="1:14">
      <c r="A33" s="105">
        <f t="shared" si="0"/>
        <v>29</v>
      </c>
      <c r="B33" s="106" t="s">
        <v>49</v>
      </c>
      <c r="C33" s="107" t="s">
        <v>17</v>
      </c>
      <c r="D33" s="116" t="s">
        <v>18</v>
      </c>
      <c r="E33" s="107" t="s">
        <v>19</v>
      </c>
      <c r="F33" s="107">
        <v>1</v>
      </c>
      <c r="G33" s="108">
        <v>1780</v>
      </c>
      <c r="H33" s="109">
        <v>0</v>
      </c>
      <c r="I33" s="110">
        <v>20</v>
      </c>
      <c r="J33" s="111">
        <f t="shared" si="1"/>
        <v>20</v>
      </c>
      <c r="K33" s="112" t="s">
        <v>20</v>
      </c>
      <c r="L33" s="113" t="s">
        <v>21</v>
      </c>
      <c r="M33" s="18" t="b">
        <f>C33='[1]评估清单（事业账）'!$D31</f>
        <v>1</v>
      </c>
      <c r="N33" s="114"/>
    </row>
    <row r="34" s="3" customFormat="1" ht="17" customHeight="1" spans="1:14">
      <c r="A34" s="105">
        <f t="shared" si="0"/>
        <v>30</v>
      </c>
      <c r="B34" s="106" t="s">
        <v>50</v>
      </c>
      <c r="C34" s="107" t="s">
        <v>17</v>
      </c>
      <c r="D34" s="116" t="s">
        <v>18</v>
      </c>
      <c r="E34" s="107" t="s">
        <v>19</v>
      </c>
      <c r="F34" s="107">
        <v>1</v>
      </c>
      <c r="G34" s="108">
        <v>1780</v>
      </c>
      <c r="H34" s="109">
        <v>0</v>
      </c>
      <c r="I34" s="110">
        <v>20</v>
      </c>
      <c r="J34" s="111">
        <f t="shared" si="1"/>
        <v>20</v>
      </c>
      <c r="K34" s="112" t="s">
        <v>20</v>
      </c>
      <c r="L34" s="113" t="s">
        <v>21</v>
      </c>
      <c r="M34" s="18" t="b">
        <f>C34='[1]评估清单（事业账）'!$D32</f>
        <v>1</v>
      </c>
      <c r="N34" s="114"/>
    </row>
    <row r="35" s="3" customFormat="1" ht="17" customHeight="1" spans="1:14">
      <c r="A35" s="105">
        <f t="shared" si="0"/>
        <v>31</v>
      </c>
      <c r="B35" s="106" t="s">
        <v>51</v>
      </c>
      <c r="C35" s="107" t="s">
        <v>17</v>
      </c>
      <c r="D35" s="116" t="s">
        <v>18</v>
      </c>
      <c r="E35" s="107" t="s">
        <v>19</v>
      </c>
      <c r="F35" s="107">
        <v>1</v>
      </c>
      <c r="G35" s="108">
        <v>1780</v>
      </c>
      <c r="H35" s="109">
        <v>0</v>
      </c>
      <c r="I35" s="110">
        <v>20</v>
      </c>
      <c r="J35" s="111">
        <f t="shared" si="1"/>
        <v>20</v>
      </c>
      <c r="K35" s="112" t="s">
        <v>20</v>
      </c>
      <c r="L35" s="113" t="s">
        <v>21</v>
      </c>
      <c r="M35" s="18" t="b">
        <f>C35='[1]评估清单（事业账）'!$D33</f>
        <v>1</v>
      </c>
      <c r="N35" s="114"/>
    </row>
    <row r="36" s="3" customFormat="1" ht="17" customHeight="1" spans="1:14">
      <c r="A36" s="105">
        <f t="shared" si="0"/>
        <v>32</v>
      </c>
      <c r="B36" s="106" t="s">
        <v>52</v>
      </c>
      <c r="C36" s="107" t="s">
        <v>17</v>
      </c>
      <c r="D36" s="116" t="s">
        <v>18</v>
      </c>
      <c r="E36" s="107" t="s">
        <v>19</v>
      </c>
      <c r="F36" s="107">
        <v>1</v>
      </c>
      <c r="G36" s="108">
        <v>1780</v>
      </c>
      <c r="H36" s="109">
        <v>0</v>
      </c>
      <c r="I36" s="110">
        <v>20</v>
      </c>
      <c r="J36" s="111">
        <f t="shared" si="1"/>
        <v>20</v>
      </c>
      <c r="K36" s="112" t="s">
        <v>20</v>
      </c>
      <c r="L36" s="113" t="s">
        <v>21</v>
      </c>
      <c r="M36" s="18" t="b">
        <f>C36='[1]评估清单（事业账）'!$D34</f>
        <v>1</v>
      </c>
      <c r="N36" s="114"/>
    </row>
    <row r="37" s="3" customFormat="1" ht="17" customHeight="1" spans="1:14">
      <c r="A37" s="105">
        <f t="shared" si="0"/>
        <v>33</v>
      </c>
      <c r="B37" s="106" t="s">
        <v>53</v>
      </c>
      <c r="C37" s="107" t="s">
        <v>17</v>
      </c>
      <c r="D37" s="116" t="s">
        <v>18</v>
      </c>
      <c r="E37" s="107" t="s">
        <v>19</v>
      </c>
      <c r="F37" s="107">
        <v>1</v>
      </c>
      <c r="G37" s="108">
        <v>1780</v>
      </c>
      <c r="H37" s="109">
        <v>0</v>
      </c>
      <c r="I37" s="110">
        <v>20</v>
      </c>
      <c r="J37" s="111">
        <f t="shared" si="1"/>
        <v>20</v>
      </c>
      <c r="K37" s="112" t="s">
        <v>20</v>
      </c>
      <c r="L37" s="113" t="s">
        <v>21</v>
      </c>
      <c r="M37" s="18" t="b">
        <f>C37='[1]评估清单（事业账）'!$D35</f>
        <v>1</v>
      </c>
      <c r="N37" s="114"/>
    </row>
    <row r="38" s="3" customFormat="1" ht="17" customHeight="1" spans="1:14">
      <c r="A38" s="105">
        <f t="shared" si="0"/>
        <v>34</v>
      </c>
      <c r="B38" s="106" t="s">
        <v>54</v>
      </c>
      <c r="C38" s="107" t="s">
        <v>17</v>
      </c>
      <c r="D38" s="116" t="s">
        <v>18</v>
      </c>
      <c r="E38" s="107" t="s">
        <v>19</v>
      </c>
      <c r="F38" s="107">
        <v>1</v>
      </c>
      <c r="G38" s="108">
        <v>1780</v>
      </c>
      <c r="H38" s="109">
        <v>0</v>
      </c>
      <c r="I38" s="110">
        <v>20</v>
      </c>
      <c r="J38" s="111">
        <f t="shared" si="1"/>
        <v>20</v>
      </c>
      <c r="K38" s="112" t="s">
        <v>20</v>
      </c>
      <c r="L38" s="113" t="s">
        <v>21</v>
      </c>
      <c r="M38" s="18" t="b">
        <f>C38='[1]评估清单（事业账）'!$D36</f>
        <v>1</v>
      </c>
      <c r="N38" s="114"/>
    </row>
    <row r="39" s="3" customFormat="1" ht="17" customHeight="1" spans="1:14">
      <c r="A39" s="105">
        <f t="shared" si="0"/>
        <v>35</v>
      </c>
      <c r="B39" s="106" t="s">
        <v>55</v>
      </c>
      <c r="C39" s="107" t="s">
        <v>17</v>
      </c>
      <c r="D39" s="107" t="s">
        <v>18</v>
      </c>
      <c r="E39" s="107" t="s">
        <v>19</v>
      </c>
      <c r="F39" s="107">
        <v>1</v>
      </c>
      <c r="G39" s="108">
        <v>1780</v>
      </c>
      <c r="H39" s="109">
        <v>0</v>
      </c>
      <c r="I39" s="110">
        <v>20</v>
      </c>
      <c r="J39" s="111">
        <f t="shared" si="1"/>
        <v>20</v>
      </c>
      <c r="K39" s="112" t="s">
        <v>20</v>
      </c>
      <c r="L39" s="113" t="s">
        <v>21</v>
      </c>
      <c r="M39" s="18" t="b">
        <f>C39='[1]评估清单（事业账）'!$D37</f>
        <v>1</v>
      </c>
      <c r="N39" s="114"/>
    </row>
    <row r="40" s="3" customFormat="1" ht="17" customHeight="1" spans="1:14">
      <c r="A40" s="105">
        <f t="shared" si="0"/>
        <v>36</v>
      </c>
      <c r="B40" s="106" t="s">
        <v>56</v>
      </c>
      <c r="C40" s="107" t="s">
        <v>17</v>
      </c>
      <c r="D40" s="107" t="s">
        <v>18</v>
      </c>
      <c r="E40" s="107" t="s">
        <v>19</v>
      </c>
      <c r="F40" s="107">
        <v>1</v>
      </c>
      <c r="G40" s="108">
        <v>1780</v>
      </c>
      <c r="H40" s="109">
        <v>0</v>
      </c>
      <c r="I40" s="110">
        <v>20</v>
      </c>
      <c r="J40" s="111">
        <f t="shared" si="1"/>
        <v>20</v>
      </c>
      <c r="K40" s="112" t="s">
        <v>20</v>
      </c>
      <c r="L40" s="113" t="s">
        <v>21</v>
      </c>
      <c r="M40" s="18" t="b">
        <f>C40='[1]评估清单（事业账）'!$D38</f>
        <v>1</v>
      </c>
      <c r="N40" s="114"/>
    </row>
    <row r="41" s="3" customFormat="1" ht="17" customHeight="1" spans="1:14">
      <c r="A41" s="105">
        <f t="shared" si="0"/>
        <v>37</v>
      </c>
      <c r="B41" s="106" t="s">
        <v>57</v>
      </c>
      <c r="C41" s="107" t="s">
        <v>17</v>
      </c>
      <c r="D41" s="107" t="s">
        <v>18</v>
      </c>
      <c r="E41" s="107" t="s">
        <v>19</v>
      </c>
      <c r="F41" s="107">
        <v>1</v>
      </c>
      <c r="G41" s="108">
        <v>1780</v>
      </c>
      <c r="H41" s="109">
        <v>0</v>
      </c>
      <c r="I41" s="110">
        <v>20</v>
      </c>
      <c r="J41" s="111">
        <f t="shared" si="1"/>
        <v>20</v>
      </c>
      <c r="K41" s="112" t="s">
        <v>20</v>
      </c>
      <c r="L41" s="113" t="s">
        <v>21</v>
      </c>
      <c r="M41" s="18" t="b">
        <f>C41='[1]评估清单（事业账）'!$D39</f>
        <v>1</v>
      </c>
      <c r="N41" s="114"/>
    </row>
    <row r="42" s="3" customFormat="1" ht="17" customHeight="1" spans="1:14">
      <c r="A42" s="105">
        <f t="shared" si="0"/>
        <v>38</v>
      </c>
      <c r="B42" s="107" t="s">
        <v>58</v>
      </c>
      <c r="C42" s="107" t="s">
        <v>17</v>
      </c>
      <c r="D42" s="107" t="s">
        <v>18</v>
      </c>
      <c r="E42" s="107" t="s">
        <v>19</v>
      </c>
      <c r="F42" s="107">
        <v>1</v>
      </c>
      <c r="G42" s="108">
        <v>1780</v>
      </c>
      <c r="H42" s="109">
        <v>0</v>
      </c>
      <c r="I42" s="110">
        <v>20</v>
      </c>
      <c r="J42" s="111">
        <f t="shared" si="1"/>
        <v>20</v>
      </c>
      <c r="K42" s="112" t="s">
        <v>20</v>
      </c>
      <c r="L42" s="113" t="s">
        <v>21</v>
      </c>
      <c r="M42" s="18" t="b">
        <f>C42='[1]评估清单（事业账）'!$D40</f>
        <v>1</v>
      </c>
      <c r="N42" s="114"/>
    </row>
    <row r="43" s="3" customFormat="1" ht="17" customHeight="1" spans="1:14">
      <c r="A43" s="105">
        <f t="shared" si="0"/>
        <v>39</v>
      </c>
      <c r="B43" s="106" t="s">
        <v>59</v>
      </c>
      <c r="C43" s="107" t="s">
        <v>17</v>
      </c>
      <c r="D43" s="107" t="s">
        <v>18</v>
      </c>
      <c r="E43" s="107" t="s">
        <v>19</v>
      </c>
      <c r="F43" s="107">
        <v>1</v>
      </c>
      <c r="G43" s="108">
        <v>1780</v>
      </c>
      <c r="H43" s="109">
        <v>0</v>
      </c>
      <c r="I43" s="110">
        <v>20</v>
      </c>
      <c r="J43" s="111">
        <f t="shared" si="1"/>
        <v>20</v>
      </c>
      <c r="K43" s="112" t="s">
        <v>20</v>
      </c>
      <c r="L43" s="113" t="s">
        <v>21</v>
      </c>
      <c r="M43" s="18" t="b">
        <f>C43='[1]评估清单（事业账）'!$D41</f>
        <v>1</v>
      </c>
      <c r="N43" s="114"/>
    </row>
    <row r="44" s="3" customFormat="1" ht="17" customHeight="1" spans="1:14">
      <c r="A44" s="105">
        <f t="shared" si="0"/>
        <v>40</v>
      </c>
      <c r="B44" s="106" t="s">
        <v>60</v>
      </c>
      <c r="C44" s="107" t="s">
        <v>17</v>
      </c>
      <c r="D44" s="107" t="s">
        <v>18</v>
      </c>
      <c r="E44" s="107" t="s">
        <v>19</v>
      </c>
      <c r="F44" s="107">
        <v>1</v>
      </c>
      <c r="G44" s="108">
        <v>1780</v>
      </c>
      <c r="H44" s="109">
        <v>0</v>
      </c>
      <c r="I44" s="110">
        <v>20</v>
      </c>
      <c r="J44" s="111">
        <f t="shared" si="1"/>
        <v>20</v>
      </c>
      <c r="K44" s="112" t="s">
        <v>20</v>
      </c>
      <c r="L44" s="113" t="s">
        <v>21</v>
      </c>
      <c r="M44" s="18" t="b">
        <f>C44='[1]评估清单（事业账）'!$D42</f>
        <v>1</v>
      </c>
      <c r="N44" s="114"/>
    </row>
    <row r="45" s="3" customFormat="1" ht="17" customHeight="1" spans="1:14">
      <c r="A45" s="105">
        <f t="shared" si="0"/>
        <v>41</v>
      </c>
      <c r="B45" s="106" t="s">
        <v>61</v>
      </c>
      <c r="C45" s="107" t="s">
        <v>17</v>
      </c>
      <c r="D45" s="107" t="s">
        <v>18</v>
      </c>
      <c r="E45" s="107" t="s">
        <v>19</v>
      </c>
      <c r="F45" s="107">
        <v>1</v>
      </c>
      <c r="G45" s="108">
        <v>1780</v>
      </c>
      <c r="H45" s="109">
        <v>0</v>
      </c>
      <c r="I45" s="110">
        <v>20</v>
      </c>
      <c r="J45" s="111">
        <f t="shared" si="1"/>
        <v>20</v>
      </c>
      <c r="K45" s="112" t="s">
        <v>20</v>
      </c>
      <c r="L45" s="113" t="s">
        <v>21</v>
      </c>
      <c r="M45" s="18" t="b">
        <f>C45='[1]评估清单（事业账）'!$D43</f>
        <v>1</v>
      </c>
      <c r="N45" s="114"/>
    </row>
    <row r="46" s="3" customFormat="1" ht="17" customHeight="1" spans="1:14">
      <c r="A46" s="105">
        <f t="shared" si="0"/>
        <v>42</v>
      </c>
      <c r="B46" s="106" t="s">
        <v>62</v>
      </c>
      <c r="C46" s="107" t="s">
        <v>17</v>
      </c>
      <c r="D46" s="107" t="s">
        <v>18</v>
      </c>
      <c r="E46" s="107" t="s">
        <v>19</v>
      </c>
      <c r="F46" s="107">
        <v>1</v>
      </c>
      <c r="G46" s="108">
        <v>1780</v>
      </c>
      <c r="H46" s="109">
        <v>0</v>
      </c>
      <c r="I46" s="110">
        <v>20</v>
      </c>
      <c r="J46" s="111">
        <f t="shared" si="1"/>
        <v>20</v>
      </c>
      <c r="K46" s="112" t="s">
        <v>20</v>
      </c>
      <c r="L46" s="113" t="s">
        <v>21</v>
      </c>
      <c r="M46" s="18" t="b">
        <f>C46='[1]评估清单（事业账）'!$D44</f>
        <v>1</v>
      </c>
      <c r="N46" s="114"/>
    </row>
    <row r="47" s="3" customFormat="1" ht="17" customHeight="1" spans="1:14">
      <c r="A47" s="105">
        <f t="shared" si="0"/>
        <v>43</v>
      </c>
      <c r="B47" s="106" t="s">
        <v>63</v>
      </c>
      <c r="C47" s="107" t="s">
        <v>17</v>
      </c>
      <c r="D47" s="107" t="s">
        <v>18</v>
      </c>
      <c r="E47" s="107" t="s">
        <v>19</v>
      </c>
      <c r="F47" s="107">
        <v>1</v>
      </c>
      <c r="G47" s="108">
        <v>1780</v>
      </c>
      <c r="H47" s="109">
        <v>0</v>
      </c>
      <c r="I47" s="110">
        <v>20</v>
      </c>
      <c r="J47" s="111">
        <f t="shared" si="1"/>
        <v>20</v>
      </c>
      <c r="K47" s="112" t="s">
        <v>20</v>
      </c>
      <c r="L47" s="113" t="s">
        <v>21</v>
      </c>
      <c r="M47" s="18" t="b">
        <f>C47='[1]评估清单（事业账）'!$D45</f>
        <v>1</v>
      </c>
      <c r="N47" s="114"/>
    </row>
    <row r="48" s="3" customFormat="1" ht="17" customHeight="1" spans="1:14">
      <c r="A48" s="105">
        <f t="shared" si="0"/>
        <v>44</v>
      </c>
      <c r="B48" s="107" t="s">
        <v>64</v>
      </c>
      <c r="C48" s="107" t="s">
        <v>17</v>
      </c>
      <c r="D48" s="107" t="s">
        <v>18</v>
      </c>
      <c r="E48" s="107" t="s">
        <v>19</v>
      </c>
      <c r="F48" s="107">
        <v>1</v>
      </c>
      <c r="G48" s="108">
        <v>1780</v>
      </c>
      <c r="H48" s="109">
        <v>0</v>
      </c>
      <c r="I48" s="110">
        <v>20</v>
      </c>
      <c r="J48" s="111">
        <f t="shared" si="1"/>
        <v>20</v>
      </c>
      <c r="K48" s="112" t="s">
        <v>20</v>
      </c>
      <c r="L48" s="113" t="s">
        <v>21</v>
      </c>
      <c r="M48" s="18" t="b">
        <f>C48='[1]评估清单（事业账）'!$D46</f>
        <v>1</v>
      </c>
      <c r="N48" s="114"/>
    </row>
    <row r="49" s="3" customFormat="1" ht="17" customHeight="1" spans="1:14">
      <c r="A49" s="105">
        <f t="shared" si="0"/>
        <v>45</v>
      </c>
      <c r="B49" s="106" t="s">
        <v>65</v>
      </c>
      <c r="C49" s="107" t="s">
        <v>17</v>
      </c>
      <c r="D49" s="107" t="s">
        <v>18</v>
      </c>
      <c r="E49" s="107" t="s">
        <v>19</v>
      </c>
      <c r="F49" s="107">
        <v>1</v>
      </c>
      <c r="G49" s="108">
        <v>1780</v>
      </c>
      <c r="H49" s="109">
        <v>0</v>
      </c>
      <c r="I49" s="110">
        <v>20</v>
      </c>
      <c r="J49" s="111">
        <f t="shared" si="1"/>
        <v>20</v>
      </c>
      <c r="K49" s="112" t="s">
        <v>20</v>
      </c>
      <c r="L49" s="113" t="s">
        <v>21</v>
      </c>
      <c r="M49" s="18" t="b">
        <f>C49='[1]评估清单（事业账）'!$D47</f>
        <v>1</v>
      </c>
      <c r="N49" s="114"/>
    </row>
    <row r="50" s="3" customFormat="1" ht="17" customHeight="1" spans="1:14">
      <c r="A50" s="105">
        <f t="shared" si="0"/>
        <v>46</v>
      </c>
      <c r="B50" s="106" t="s">
        <v>66</v>
      </c>
      <c r="C50" s="107" t="s">
        <v>17</v>
      </c>
      <c r="D50" s="107" t="s">
        <v>18</v>
      </c>
      <c r="E50" s="107" t="s">
        <v>19</v>
      </c>
      <c r="F50" s="107">
        <v>1</v>
      </c>
      <c r="G50" s="108">
        <v>1780</v>
      </c>
      <c r="H50" s="109">
        <v>0</v>
      </c>
      <c r="I50" s="110">
        <v>20</v>
      </c>
      <c r="J50" s="111">
        <f t="shared" si="1"/>
        <v>20</v>
      </c>
      <c r="K50" s="112" t="s">
        <v>20</v>
      </c>
      <c r="L50" s="113" t="s">
        <v>21</v>
      </c>
      <c r="M50" s="18" t="b">
        <f>C50='[1]评估清单（事业账）'!$D48</f>
        <v>1</v>
      </c>
      <c r="N50" s="114"/>
    </row>
    <row r="51" s="3" customFormat="1" ht="17" customHeight="1" spans="1:14">
      <c r="A51" s="105">
        <f t="shared" si="0"/>
        <v>47</v>
      </c>
      <c r="B51" s="106" t="s">
        <v>67</v>
      </c>
      <c r="C51" s="107" t="s">
        <v>17</v>
      </c>
      <c r="D51" s="107" t="s">
        <v>18</v>
      </c>
      <c r="E51" s="107" t="s">
        <v>19</v>
      </c>
      <c r="F51" s="107">
        <v>1</v>
      </c>
      <c r="G51" s="108">
        <v>1780</v>
      </c>
      <c r="H51" s="109">
        <v>0</v>
      </c>
      <c r="I51" s="110">
        <v>20</v>
      </c>
      <c r="J51" s="111">
        <f t="shared" si="1"/>
        <v>20</v>
      </c>
      <c r="K51" s="112" t="s">
        <v>20</v>
      </c>
      <c r="L51" s="113" t="s">
        <v>21</v>
      </c>
      <c r="M51" s="18" t="b">
        <f>C51='[1]评估清单（事业账）'!$D49</f>
        <v>1</v>
      </c>
      <c r="N51" s="114"/>
    </row>
    <row r="52" s="3" customFormat="1" ht="17" customHeight="1" spans="1:14">
      <c r="A52" s="105">
        <f t="shared" si="0"/>
        <v>48</v>
      </c>
      <c r="B52" s="106" t="s">
        <v>68</v>
      </c>
      <c r="C52" s="107" t="s">
        <v>17</v>
      </c>
      <c r="D52" s="107" t="s">
        <v>18</v>
      </c>
      <c r="E52" s="107" t="s">
        <v>19</v>
      </c>
      <c r="F52" s="107">
        <v>1</v>
      </c>
      <c r="G52" s="108">
        <v>1780</v>
      </c>
      <c r="H52" s="109">
        <v>0</v>
      </c>
      <c r="I52" s="110">
        <v>20</v>
      </c>
      <c r="J52" s="111">
        <f t="shared" si="1"/>
        <v>20</v>
      </c>
      <c r="K52" s="112" t="s">
        <v>20</v>
      </c>
      <c r="L52" s="113" t="s">
        <v>21</v>
      </c>
      <c r="M52" s="18" t="b">
        <f>C52='[1]评估清单（事业账）'!$D50</f>
        <v>1</v>
      </c>
      <c r="N52" s="114"/>
    </row>
    <row r="53" s="3" customFormat="1" ht="17" customHeight="1" spans="1:14">
      <c r="A53" s="105">
        <f t="shared" si="0"/>
        <v>49</v>
      </c>
      <c r="B53" s="106" t="s">
        <v>69</v>
      </c>
      <c r="C53" s="107" t="s">
        <v>17</v>
      </c>
      <c r="D53" s="107" t="s">
        <v>18</v>
      </c>
      <c r="E53" s="107" t="s">
        <v>19</v>
      </c>
      <c r="F53" s="107">
        <v>1</v>
      </c>
      <c r="G53" s="108">
        <v>1780</v>
      </c>
      <c r="H53" s="109">
        <v>0</v>
      </c>
      <c r="I53" s="110">
        <v>20</v>
      </c>
      <c r="J53" s="111">
        <f t="shared" si="1"/>
        <v>20</v>
      </c>
      <c r="K53" s="112" t="s">
        <v>20</v>
      </c>
      <c r="L53" s="113" t="s">
        <v>21</v>
      </c>
      <c r="M53" s="18" t="b">
        <f>C53='[1]评估清单（事业账）'!$D51</f>
        <v>1</v>
      </c>
      <c r="N53" s="114"/>
    </row>
    <row r="54" s="3" customFormat="1" ht="26" customHeight="1" spans="1:14">
      <c r="A54" s="105">
        <f t="shared" si="0"/>
        <v>50</v>
      </c>
      <c r="B54" s="106" t="s">
        <v>70</v>
      </c>
      <c r="C54" s="107" t="s">
        <v>17</v>
      </c>
      <c r="D54" s="107" t="s">
        <v>18</v>
      </c>
      <c r="E54" s="107" t="s">
        <v>19</v>
      </c>
      <c r="F54" s="107">
        <v>1</v>
      </c>
      <c r="G54" s="108">
        <v>1780</v>
      </c>
      <c r="H54" s="109">
        <v>0</v>
      </c>
      <c r="I54" s="110">
        <v>20</v>
      </c>
      <c r="J54" s="111">
        <f t="shared" si="1"/>
        <v>20</v>
      </c>
      <c r="K54" s="112" t="s">
        <v>20</v>
      </c>
      <c r="L54" s="113" t="s">
        <v>21</v>
      </c>
      <c r="M54" s="18" t="b">
        <f>C54='[1]评估清单（事业账）'!$D52</f>
        <v>1</v>
      </c>
      <c r="N54" s="114"/>
    </row>
    <row r="55" s="3" customFormat="1" ht="17" customHeight="1" spans="1:14">
      <c r="A55" s="105">
        <f t="shared" si="0"/>
        <v>51</v>
      </c>
      <c r="B55" s="117" t="s">
        <v>71</v>
      </c>
      <c r="C55" s="117" t="s">
        <v>17</v>
      </c>
      <c r="D55" s="117" t="s">
        <v>18</v>
      </c>
      <c r="E55" s="117" t="s">
        <v>19</v>
      </c>
      <c r="F55" s="117">
        <v>1</v>
      </c>
      <c r="G55" s="108">
        <v>1780</v>
      </c>
      <c r="H55" s="109">
        <v>0</v>
      </c>
      <c r="I55" s="110">
        <v>20</v>
      </c>
      <c r="J55" s="111">
        <f t="shared" si="1"/>
        <v>20</v>
      </c>
      <c r="K55" s="112" t="s">
        <v>20</v>
      </c>
      <c r="L55" s="118" t="s">
        <v>21</v>
      </c>
      <c r="M55" s="18" t="b">
        <f>C55='[1]评估清单（事业账）'!$D53</f>
        <v>1</v>
      </c>
      <c r="N55" s="114"/>
    </row>
    <row r="56" s="3" customFormat="1" ht="17" customHeight="1" spans="1:14">
      <c r="A56" s="105">
        <f t="shared" si="0"/>
        <v>52</v>
      </c>
      <c r="B56" s="117" t="s">
        <v>72</v>
      </c>
      <c r="C56" s="117" t="s">
        <v>17</v>
      </c>
      <c r="D56" s="117" t="s">
        <v>18</v>
      </c>
      <c r="E56" s="117" t="s">
        <v>19</v>
      </c>
      <c r="F56" s="117">
        <v>1</v>
      </c>
      <c r="G56" s="108">
        <v>1780</v>
      </c>
      <c r="H56" s="109">
        <v>0</v>
      </c>
      <c r="I56" s="110">
        <v>20</v>
      </c>
      <c r="J56" s="111">
        <f t="shared" si="1"/>
        <v>20</v>
      </c>
      <c r="K56" s="112" t="s">
        <v>20</v>
      </c>
      <c r="L56" s="118" t="s">
        <v>21</v>
      </c>
      <c r="M56" s="18" t="b">
        <f>C56='[1]评估清单（事业账）'!$D54</f>
        <v>1</v>
      </c>
      <c r="N56" s="114"/>
    </row>
    <row r="57" s="3" customFormat="1" ht="17" customHeight="1" spans="1:14">
      <c r="A57" s="105">
        <f t="shared" si="0"/>
        <v>53</v>
      </c>
      <c r="B57" s="117" t="s">
        <v>73</v>
      </c>
      <c r="C57" s="117" t="s">
        <v>17</v>
      </c>
      <c r="D57" s="117" t="s">
        <v>18</v>
      </c>
      <c r="E57" s="117" t="s">
        <v>19</v>
      </c>
      <c r="F57" s="117">
        <v>1</v>
      </c>
      <c r="G57" s="108">
        <v>1780</v>
      </c>
      <c r="H57" s="109">
        <v>0</v>
      </c>
      <c r="I57" s="110">
        <v>20</v>
      </c>
      <c r="J57" s="111">
        <f t="shared" si="1"/>
        <v>20</v>
      </c>
      <c r="K57" s="112" t="s">
        <v>20</v>
      </c>
      <c r="L57" s="118" t="s">
        <v>21</v>
      </c>
      <c r="M57" s="18" t="b">
        <f>C57='[1]评估清单（事业账）'!$D55</f>
        <v>1</v>
      </c>
      <c r="N57" s="114"/>
    </row>
    <row r="58" s="3" customFormat="1" ht="17" customHeight="1" spans="1:14">
      <c r="A58" s="105">
        <f t="shared" si="0"/>
        <v>54</v>
      </c>
      <c r="B58" s="117" t="s">
        <v>74</v>
      </c>
      <c r="C58" s="117" t="s">
        <v>17</v>
      </c>
      <c r="D58" s="117" t="s">
        <v>18</v>
      </c>
      <c r="E58" s="117" t="s">
        <v>19</v>
      </c>
      <c r="F58" s="117">
        <v>1</v>
      </c>
      <c r="G58" s="108">
        <v>1780</v>
      </c>
      <c r="H58" s="109">
        <v>0</v>
      </c>
      <c r="I58" s="110">
        <v>20</v>
      </c>
      <c r="J58" s="111">
        <f t="shared" si="1"/>
        <v>20</v>
      </c>
      <c r="K58" s="112" t="s">
        <v>20</v>
      </c>
      <c r="L58" s="118" t="s">
        <v>21</v>
      </c>
      <c r="M58" s="18" t="b">
        <f>C58='[1]评估清单（事业账）'!$D56</f>
        <v>1</v>
      </c>
      <c r="N58" s="114"/>
    </row>
    <row r="59" s="3" customFormat="1" ht="17" customHeight="1" spans="1:14">
      <c r="A59" s="105">
        <f t="shared" si="0"/>
        <v>55</v>
      </c>
      <c r="B59" s="117" t="s">
        <v>75</v>
      </c>
      <c r="C59" s="117" t="s">
        <v>17</v>
      </c>
      <c r="D59" s="117" t="s">
        <v>18</v>
      </c>
      <c r="E59" s="117" t="s">
        <v>19</v>
      </c>
      <c r="F59" s="117">
        <v>1</v>
      </c>
      <c r="G59" s="108">
        <v>1780</v>
      </c>
      <c r="H59" s="109">
        <v>0</v>
      </c>
      <c r="I59" s="110">
        <v>20</v>
      </c>
      <c r="J59" s="111">
        <f t="shared" si="1"/>
        <v>20</v>
      </c>
      <c r="K59" s="112" t="s">
        <v>20</v>
      </c>
      <c r="L59" s="118" t="s">
        <v>21</v>
      </c>
      <c r="M59" s="18" t="b">
        <f>C59='[1]评估清单（事业账）'!$D57</f>
        <v>1</v>
      </c>
      <c r="N59" s="114"/>
    </row>
    <row r="60" s="3" customFormat="1" ht="17" customHeight="1" spans="1:14">
      <c r="A60" s="105">
        <f t="shared" si="0"/>
        <v>56</v>
      </c>
      <c r="B60" s="117" t="s">
        <v>76</v>
      </c>
      <c r="C60" s="117" t="s">
        <v>17</v>
      </c>
      <c r="D60" s="117" t="s">
        <v>18</v>
      </c>
      <c r="E60" s="117" t="s">
        <v>19</v>
      </c>
      <c r="F60" s="117">
        <v>1</v>
      </c>
      <c r="G60" s="108">
        <v>1780</v>
      </c>
      <c r="H60" s="109">
        <v>0</v>
      </c>
      <c r="I60" s="110">
        <v>20</v>
      </c>
      <c r="J60" s="111">
        <f t="shared" si="1"/>
        <v>20</v>
      </c>
      <c r="K60" s="112" t="s">
        <v>20</v>
      </c>
      <c r="L60" s="118" t="s">
        <v>21</v>
      </c>
      <c r="M60" s="18" t="b">
        <f>C60='[1]评估清单（事业账）'!$D58</f>
        <v>1</v>
      </c>
      <c r="N60" s="114"/>
    </row>
    <row r="61" s="3" customFormat="1" ht="17" customHeight="1" spans="1:14">
      <c r="A61" s="105">
        <f t="shared" si="0"/>
        <v>57</v>
      </c>
      <c r="B61" s="117" t="s">
        <v>77</v>
      </c>
      <c r="C61" s="117" t="s">
        <v>17</v>
      </c>
      <c r="D61" s="117" t="s">
        <v>18</v>
      </c>
      <c r="E61" s="117" t="s">
        <v>19</v>
      </c>
      <c r="F61" s="117">
        <v>1</v>
      </c>
      <c r="G61" s="108">
        <v>1780</v>
      </c>
      <c r="H61" s="109">
        <v>0</v>
      </c>
      <c r="I61" s="110">
        <v>20</v>
      </c>
      <c r="J61" s="111">
        <f t="shared" si="1"/>
        <v>20</v>
      </c>
      <c r="K61" s="112" t="s">
        <v>20</v>
      </c>
      <c r="L61" s="118" t="s">
        <v>21</v>
      </c>
      <c r="M61" s="18" t="b">
        <f>C61='[1]评估清单（事业账）'!$D59</f>
        <v>1</v>
      </c>
      <c r="N61" s="114"/>
    </row>
    <row r="62" s="3" customFormat="1" ht="17" customHeight="1" spans="1:14">
      <c r="A62" s="105">
        <f t="shared" si="0"/>
        <v>58</v>
      </c>
      <c r="B62" s="117" t="s">
        <v>78</v>
      </c>
      <c r="C62" s="117" t="s">
        <v>17</v>
      </c>
      <c r="D62" s="117" t="s">
        <v>18</v>
      </c>
      <c r="E62" s="117" t="s">
        <v>19</v>
      </c>
      <c r="F62" s="117">
        <v>1</v>
      </c>
      <c r="G62" s="108">
        <v>1780</v>
      </c>
      <c r="H62" s="109">
        <v>0</v>
      </c>
      <c r="I62" s="110">
        <v>20</v>
      </c>
      <c r="J62" s="111">
        <f t="shared" si="1"/>
        <v>20</v>
      </c>
      <c r="K62" s="112" t="s">
        <v>20</v>
      </c>
      <c r="L62" s="118" t="s">
        <v>21</v>
      </c>
      <c r="M62" s="18" t="b">
        <f>C62='[1]评估清单（事业账）'!$D60</f>
        <v>1</v>
      </c>
      <c r="N62" s="114"/>
    </row>
    <row r="63" s="3" customFormat="1" ht="17" customHeight="1" spans="1:14">
      <c r="A63" s="105">
        <f t="shared" si="0"/>
        <v>59</v>
      </c>
      <c r="B63" s="117" t="s">
        <v>79</v>
      </c>
      <c r="C63" s="117" t="s">
        <v>17</v>
      </c>
      <c r="D63" s="117" t="s">
        <v>18</v>
      </c>
      <c r="E63" s="117" t="s">
        <v>19</v>
      </c>
      <c r="F63" s="117">
        <v>1</v>
      </c>
      <c r="G63" s="108">
        <v>1780</v>
      </c>
      <c r="H63" s="109">
        <v>0</v>
      </c>
      <c r="I63" s="110">
        <v>20</v>
      </c>
      <c r="J63" s="111">
        <f t="shared" si="1"/>
        <v>20</v>
      </c>
      <c r="K63" s="112" t="s">
        <v>20</v>
      </c>
      <c r="L63" s="118" t="s">
        <v>21</v>
      </c>
      <c r="M63" s="18" t="b">
        <f>C63='[1]评估清单（事业账）'!$D61</f>
        <v>1</v>
      </c>
      <c r="N63" s="114"/>
    </row>
    <row r="64" s="3" customFormat="1" ht="17" customHeight="1" spans="1:14">
      <c r="A64" s="105">
        <f t="shared" si="0"/>
        <v>60</v>
      </c>
      <c r="B64" s="117" t="s">
        <v>80</v>
      </c>
      <c r="C64" s="117" t="s">
        <v>17</v>
      </c>
      <c r="D64" s="117" t="s">
        <v>18</v>
      </c>
      <c r="E64" s="117" t="s">
        <v>19</v>
      </c>
      <c r="F64" s="117">
        <v>1</v>
      </c>
      <c r="G64" s="108">
        <v>1780</v>
      </c>
      <c r="H64" s="109">
        <v>0</v>
      </c>
      <c r="I64" s="110">
        <v>20</v>
      </c>
      <c r="J64" s="111">
        <f t="shared" si="1"/>
        <v>20</v>
      </c>
      <c r="K64" s="112" t="s">
        <v>20</v>
      </c>
      <c r="L64" s="118" t="s">
        <v>21</v>
      </c>
      <c r="M64" s="18" t="b">
        <f>C64='[1]评估清单（事业账）'!$D62</f>
        <v>1</v>
      </c>
      <c r="N64" s="114"/>
    </row>
    <row r="65" s="3" customFormat="1" ht="17" customHeight="1" spans="1:14">
      <c r="A65" s="105">
        <f t="shared" si="0"/>
        <v>61</v>
      </c>
      <c r="B65" s="106" t="s">
        <v>81</v>
      </c>
      <c r="C65" s="107" t="s">
        <v>17</v>
      </c>
      <c r="D65" s="107" t="s">
        <v>18</v>
      </c>
      <c r="E65" s="107" t="s">
        <v>19</v>
      </c>
      <c r="F65" s="107">
        <v>1</v>
      </c>
      <c r="G65" s="108">
        <v>1780</v>
      </c>
      <c r="H65" s="109">
        <v>0</v>
      </c>
      <c r="I65" s="110">
        <v>20</v>
      </c>
      <c r="J65" s="111">
        <f t="shared" si="1"/>
        <v>20</v>
      </c>
      <c r="K65" s="112" t="s">
        <v>20</v>
      </c>
      <c r="L65" s="113" t="s">
        <v>21</v>
      </c>
      <c r="M65" s="18" t="b">
        <f>C65='[1]评估清单（事业账）'!$D63</f>
        <v>1</v>
      </c>
      <c r="N65" s="114"/>
    </row>
    <row r="66" s="3" customFormat="1" ht="17" customHeight="1" spans="1:14">
      <c r="A66" s="105">
        <f t="shared" si="0"/>
        <v>62</v>
      </c>
      <c r="B66" s="106" t="s">
        <v>82</v>
      </c>
      <c r="C66" s="107" t="s">
        <v>17</v>
      </c>
      <c r="D66" s="107" t="s">
        <v>18</v>
      </c>
      <c r="E66" s="107" t="s">
        <v>19</v>
      </c>
      <c r="F66" s="107">
        <v>1</v>
      </c>
      <c r="G66" s="108">
        <v>1780</v>
      </c>
      <c r="H66" s="109">
        <v>0</v>
      </c>
      <c r="I66" s="110">
        <v>20</v>
      </c>
      <c r="J66" s="111">
        <f t="shared" si="1"/>
        <v>20</v>
      </c>
      <c r="K66" s="112" t="s">
        <v>20</v>
      </c>
      <c r="L66" s="113" t="s">
        <v>21</v>
      </c>
      <c r="M66" s="18" t="b">
        <f>C66='[1]评估清单（事业账）'!$D64</f>
        <v>1</v>
      </c>
      <c r="N66" s="114"/>
    </row>
    <row r="67" s="3" customFormat="1" ht="17" customHeight="1" spans="1:14">
      <c r="A67" s="105">
        <f t="shared" si="0"/>
        <v>63</v>
      </c>
      <c r="B67" s="106" t="s">
        <v>83</v>
      </c>
      <c r="C67" s="107" t="s">
        <v>17</v>
      </c>
      <c r="D67" s="107" t="s">
        <v>18</v>
      </c>
      <c r="E67" s="107" t="s">
        <v>19</v>
      </c>
      <c r="F67" s="107">
        <v>1</v>
      </c>
      <c r="G67" s="108">
        <v>1780</v>
      </c>
      <c r="H67" s="109">
        <v>0</v>
      </c>
      <c r="I67" s="110">
        <v>20</v>
      </c>
      <c r="J67" s="111">
        <f t="shared" si="1"/>
        <v>20</v>
      </c>
      <c r="K67" s="112" t="s">
        <v>20</v>
      </c>
      <c r="L67" s="113" t="s">
        <v>21</v>
      </c>
      <c r="M67" s="18" t="b">
        <f>C67='[1]评估清单（事业账）'!$D65</f>
        <v>1</v>
      </c>
      <c r="N67" s="114"/>
    </row>
    <row r="68" s="3" customFormat="1" ht="17" customHeight="1" spans="1:14">
      <c r="A68" s="105">
        <f t="shared" si="0"/>
        <v>64</v>
      </c>
      <c r="B68" s="106" t="s">
        <v>84</v>
      </c>
      <c r="C68" s="107" t="s">
        <v>17</v>
      </c>
      <c r="D68" s="107" t="s">
        <v>18</v>
      </c>
      <c r="E68" s="107" t="s">
        <v>19</v>
      </c>
      <c r="F68" s="107">
        <v>1</v>
      </c>
      <c r="G68" s="108">
        <v>1780</v>
      </c>
      <c r="H68" s="109">
        <v>0</v>
      </c>
      <c r="I68" s="110">
        <v>20</v>
      </c>
      <c r="J68" s="111">
        <f t="shared" si="1"/>
        <v>20</v>
      </c>
      <c r="K68" s="112" t="s">
        <v>20</v>
      </c>
      <c r="L68" s="113" t="s">
        <v>21</v>
      </c>
      <c r="M68" s="18" t="b">
        <f>C68='[1]评估清单（事业账）'!$D66</f>
        <v>1</v>
      </c>
      <c r="N68" s="114"/>
    </row>
    <row r="69" s="3" customFormat="1" ht="17" customHeight="1" spans="1:14">
      <c r="A69" s="105">
        <f t="shared" ref="A69:A118" si="2">ROW()-4</f>
        <v>65</v>
      </c>
      <c r="B69" s="106" t="s">
        <v>85</v>
      </c>
      <c r="C69" s="107" t="s">
        <v>17</v>
      </c>
      <c r="D69" s="107" t="s">
        <v>18</v>
      </c>
      <c r="E69" s="107" t="s">
        <v>19</v>
      </c>
      <c r="F69" s="107">
        <v>1</v>
      </c>
      <c r="G69" s="108">
        <v>1780</v>
      </c>
      <c r="H69" s="109">
        <v>0</v>
      </c>
      <c r="I69" s="110">
        <v>20</v>
      </c>
      <c r="J69" s="111">
        <f t="shared" ref="J69:J132" si="3">I69-H69</f>
        <v>20</v>
      </c>
      <c r="K69" s="112" t="s">
        <v>20</v>
      </c>
      <c r="L69" s="113" t="s">
        <v>21</v>
      </c>
      <c r="M69" s="18" t="b">
        <f>C69='[1]评估清单（事业账）'!$D67</f>
        <v>1</v>
      </c>
      <c r="N69" s="114"/>
    </row>
    <row r="70" s="3" customFormat="1" ht="17" customHeight="1" spans="1:14">
      <c r="A70" s="105">
        <f t="shared" si="2"/>
        <v>66</v>
      </c>
      <c r="B70" s="106" t="s">
        <v>86</v>
      </c>
      <c r="C70" s="107" t="s">
        <v>17</v>
      </c>
      <c r="D70" s="107" t="s">
        <v>18</v>
      </c>
      <c r="E70" s="107" t="s">
        <v>19</v>
      </c>
      <c r="F70" s="107">
        <v>1</v>
      </c>
      <c r="G70" s="108">
        <v>1780</v>
      </c>
      <c r="H70" s="109">
        <v>0</v>
      </c>
      <c r="I70" s="110">
        <v>20</v>
      </c>
      <c r="J70" s="111">
        <f t="shared" si="3"/>
        <v>20</v>
      </c>
      <c r="K70" s="112" t="s">
        <v>20</v>
      </c>
      <c r="L70" s="113" t="s">
        <v>21</v>
      </c>
      <c r="M70" s="18" t="b">
        <f>C70='[1]评估清单（事业账）'!$D68</f>
        <v>1</v>
      </c>
      <c r="N70" s="114"/>
    </row>
    <row r="71" s="3" customFormat="1" ht="17" customHeight="1" spans="1:14">
      <c r="A71" s="105">
        <f t="shared" si="2"/>
        <v>67</v>
      </c>
      <c r="B71" s="106" t="s">
        <v>87</v>
      </c>
      <c r="C71" s="107" t="s">
        <v>17</v>
      </c>
      <c r="D71" s="107" t="s">
        <v>18</v>
      </c>
      <c r="E71" s="107" t="s">
        <v>19</v>
      </c>
      <c r="F71" s="107">
        <v>1</v>
      </c>
      <c r="G71" s="108">
        <v>1780</v>
      </c>
      <c r="H71" s="109">
        <v>0</v>
      </c>
      <c r="I71" s="110">
        <v>20</v>
      </c>
      <c r="J71" s="111">
        <f t="shared" si="3"/>
        <v>20</v>
      </c>
      <c r="K71" s="112" t="s">
        <v>20</v>
      </c>
      <c r="L71" s="113" t="s">
        <v>21</v>
      </c>
      <c r="M71" s="18" t="b">
        <f>C71='[1]评估清单（事业账）'!$D69</f>
        <v>1</v>
      </c>
      <c r="N71" s="114"/>
    </row>
    <row r="72" s="3" customFormat="1" ht="17" customHeight="1" spans="1:14">
      <c r="A72" s="105">
        <f t="shared" si="2"/>
        <v>68</v>
      </c>
      <c r="B72" s="106" t="s">
        <v>88</v>
      </c>
      <c r="C72" s="107" t="s">
        <v>17</v>
      </c>
      <c r="D72" s="107" t="s">
        <v>18</v>
      </c>
      <c r="E72" s="107" t="s">
        <v>19</v>
      </c>
      <c r="F72" s="107">
        <v>1</v>
      </c>
      <c r="G72" s="108">
        <v>1780</v>
      </c>
      <c r="H72" s="109">
        <v>0</v>
      </c>
      <c r="I72" s="110">
        <v>20</v>
      </c>
      <c r="J72" s="111">
        <f t="shared" si="3"/>
        <v>20</v>
      </c>
      <c r="K72" s="112" t="s">
        <v>20</v>
      </c>
      <c r="L72" s="113" t="s">
        <v>21</v>
      </c>
      <c r="M72" s="18" t="b">
        <f>C72='[1]评估清单（事业账）'!$D70</f>
        <v>1</v>
      </c>
      <c r="N72" s="114"/>
    </row>
    <row r="73" s="3" customFormat="1" ht="17" customHeight="1" spans="1:14">
      <c r="A73" s="105">
        <f t="shared" si="2"/>
        <v>69</v>
      </c>
      <c r="B73" s="107" t="s">
        <v>89</v>
      </c>
      <c r="C73" s="107" t="s">
        <v>17</v>
      </c>
      <c r="D73" s="107" t="s">
        <v>18</v>
      </c>
      <c r="E73" s="107" t="s">
        <v>19</v>
      </c>
      <c r="F73" s="107">
        <v>1</v>
      </c>
      <c r="G73" s="108">
        <v>1780</v>
      </c>
      <c r="H73" s="109">
        <v>0</v>
      </c>
      <c r="I73" s="110">
        <v>20</v>
      </c>
      <c r="J73" s="111">
        <f t="shared" si="3"/>
        <v>20</v>
      </c>
      <c r="K73" s="112" t="s">
        <v>20</v>
      </c>
      <c r="L73" s="113" t="s">
        <v>21</v>
      </c>
      <c r="M73" s="18" t="b">
        <f>C73='[1]评估清单（事业账）'!$D71</f>
        <v>1</v>
      </c>
      <c r="N73" s="114"/>
    </row>
    <row r="74" s="3" customFormat="1" ht="17" customHeight="1" spans="1:14">
      <c r="A74" s="105">
        <f t="shared" si="2"/>
        <v>70</v>
      </c>
      <c r="B74" s="107" t="s">
        <v>90</v>
      </c>
      <c r="C74" s="107" t="s">
        <v>17</v>
      </c>
      <c r="D74" s="107" t="s">
        <v>18</v>
      </c>
      <c r="E74" s="107" t="s">
        <v>19</v>
      </c>
      <c r="F74" s="107">
        <v>1</v>
      </c>
      <c r="G74" s="108">
        <v>1780</v>
      </c>
      <c r="H74" s="109">
        <v>0</v>
      </c>
      <c r="I74" s="110">
        <v>20</v>
      </c>
      <c r="J74" s="111">
        <f t="shared" si="3"/>
        <v>20</v>
      </c>
      <c r="K74" s="112" t="s">
        <v>20</v>
      </c>
      <c r="L74" s="113" t="s">
        <v>21</v>
      </c>
      <c r="M74" s="18" t="b">
        <f>C74='[1]评估清单（事业账）'!$D72</f>
        <v>1</v>
      </c>
      <c r="N74" s="114"/>
    </row>
    <row r="75" s="3" customFormat="1" ht="17" customHeight="1" spans="1:14">
      <c r="A75" s="105">
        <f t="shared" si="2"/>
        <v>71</v>
      </c>
      <c r="B75" s="107" t="s">
        <v>91</v>
      </c>
      <c r="C75" s="107" t="s">
        <v>17</v>
      </c>
      <c r="D75" s="107" t="s">
        <v>18</v>
      </c>
      <c r="E75" s="107" t="s">
        <v>19</v>
      </c>
      <c r="F75" s="107">
        <v>1</v>
      </c>
      <c r="G75" s="108">
        <v>1780</v>
      </c>
      <c r="H75" s="109">
        <v>0</v>
      </c>
      <c r="I75" s="110">
        <v>20</v>
      </c>
      <c r="J75" s="111">
        <f t="shared" si="3"/>
        <v>20</v>
      </c>
      <c r="K75" s="112" t="s">
        <v>20</v>
      </c>
      <c r="L75" s="113" t="s">
        <v>21</v>
      </c>
      <c r="M75" s="18" t="b">
        <f>C75='[1]评估清单（事业账）'!$D73</f>
        <v>1</v>
      </c>
      <c r="N75" s="114"/>
    </row>
    <row r="76" s="3" customFormat="1" ht="17" customHeight="1" spans="1:14">
      <c r="A76" s="105">
        <f t="shared" si="2"/>
        <v>72</v>
      </c>
      <c r="B76" s="107" t="s">
        <v>92</v>
      </c>
      <c r="C76" s="107" t="s">
        <v>17</v>
      </c>
      <c r="D76" s="107" t="s">
        <v>18</v>
      </c>
      <c r="E76" s="107" t="s">
        <v>19</v>
      </c>
      <c r="F76" s="107">
        <v>1</v>
      </c>
      <c r="G76" s="108">
        <v>1780</v>
      </c>
      <c r="H76" s="109">
        <v>0</v>
      </c>
      <c r="I76" s="110">
        <v>20</v>
      </c>
      <c r="J76" s="111">
        <f t="shared" si="3"/>
        <v>20</v>
      </c>
      <c r="K76" s="112" t="s">
        <v>20</v>
      </c>
      <c r="L76" s="113" t="s">
        <v>21</v>
      </c>
      <c r="M76" s="18" t="b">
        <f>C76='[1]评估清单（事业账）'!$D74</f>
        <v>1</v>
      </c>
      <c r="N76" s="114"/>
    </row>
    <row r="77" s="3" customFormat="1" ht="17" customHeight="1" spans="1:14">
      <c r="A77" s="105">
        <f t="shared" si="2"/>
        <v>73</v>
      </c>
      <c r="B77" s="107" t="s">
        <v>93</v>
      </c>
      <c r="C77" s="107" t="s">
        <v>17</v>
      </c>
      <c r="D77" s="107" t="s">
        <v>18</v>
      </c>
      <c r="E77" s="107" t="s">
        <v>19</v>
      </c>
      <c r="F77" s="107">
        <v>1</v>
      </c>
      <c r="G77" s="108">
        <v>1780</v>
      </c>
      <c r="H77" s="109">
        <v>0</v>
      </c>
      <c r="I77" s="110">
        <v>20</v>
      </c>
      <c r="J77" s="111">
        <f t="shared" si="3"/>
        <v>20</v>
      </c>
      <c r="K77" s="112" t="s">
        <v>20</v>
      </c>
      <c r="L77" s="113" t="s">
        <v>21</v>
      </c>
      <c r="M77" s="18" t="b">
        <f>C77='[1]评估清单（事业账）'!$D75</f>
        <v>1</v>
      </c>
      <c r="N77" s="114"/>
    </row>
    <row r="78" s="3" customFormat="1" ht="17" customHeight="1" spans="1:14">
      <c r="A78" s="105">
        <f t="shared" si="2"/>
        <v>74</v>
      </c>
      <c r="B78" s="106" t="s">
        <v>94</v>
      </c>
      <c r="C78" s="107" t="s">
        <v>17</v>
      </c>
      <c r="D78" s="107" t="s">
        <v>18</v>
      </c>
      <c r="E78" s="107" t="s">
        <v>19</v>
      </c>
      <c r="F78" s="107">
        <v>1</v>
      </c>
      <c r="G78" s="108">
        <v>1780</v>
      </c>
      <c r="H78" s="109">
        <v>0</v>
      </c>
      <c r="I78" s="110">
        <v>20</v>
      </c>
      <c r="J78" s="111">
        <f t="shared" si="3"/>
        <v>20</v>
      </c>
      <c r="K78" s="112" t="s">
        <v>20</v>
      </c>
      <c r="L78" s="113" t="s">
        <v>21</v>
      </c>
      <c r="M78" s="18" t="b">
        <f>C78='[1]评估清单（事业账）'!$D76</f>
        <v>1</v>
      </c>
      <c r="N78" s="114"/>
    </row>
    <row r="79" s="3" customFormat="1" ht="17" customHeight="1" spans="1:14">
      <c r="A79" s="105">
        <f t="shared" si="2"/>
        <v>75</v>
      </c>
      <c r="B79" s="107" t="s">
        <v>95</v>
      </c>
      <c r="C79" s="107" t="s">
        <v>17</v>
      </c>
      <c r="D79" s="107" t="s">
        <v>18</v>
      </c>
      <c r="E79" s="107" t="s">
        <v>19</v>
      </c>
      <c r="F79" s="107">
        <v>1</v>
      </c>
      <c r="G79" s="108">
        <v>1780</v>
      </c>
      <c r="H79" s="109">
        <v>0</v>
      </c>
      <c r="I79" s="110">
        <v>20</v>
      </c>
      <c r="J79" s="111">
        <f t="shared" si="3"/>
        <v>20</v>
      </c>
      <c r="K79" s="112" t="s">
        <v>20</v>
      </c>
      <c r="L79" s="113" t="s">
        <v>21</v>
      </c>
      <c r="M79" s="18" t="b">
        <f>C79='[1]评估清单（事业账）'!$D77</f>
        <v>1</v>
      </c>
      <c r="N79" s="114"/>
    </row>
    <row r="80" s="3" customFormat="1" ht="17" customHeight="1" spans="1:14">
      <c r="A80" s="105">
        <f t="shared" si="2"/>
        <v>76</v>
      </c>
      <c r="B80" s="107" t="s">
        <v>96</v>
      </c>
      <c r="C80" s="107" t="s">
        <v>17</v>
      </c>
      <c r="D80" s="107" t="s">
        <v>18</v>
      </c>
      <c r="E80" s="107" t="s">
        <v>19</v>
      </c>
      <c r="F80" s="107">
        <v>1</v>
      </c>
      <c r="G80" s="108">
        <v>1780</v>
      </c>
      <c r="H80" s="109">
        <v>0</v>
      </c>
      <c r="I80" s="110">
        <v>20</v>
      </c>
      <c r="J80" s="111">
        <f t="shared" si="3"/>
        <v>20</v>
      </c>
      <c r="K80" s="112" t="s">
        <v>20</v>
      </c>
      <c r="L80" s="113" t="s">
        <v>21</v>
      </c>
      <c r="M80" s="18" t="b">
        <f>C80='[1]评估清单（事业账）'!$D78</f>
        <v>1</v>
      </c>
      <c r="N80" s="114"/>
    </row>
    <row r="81" s="3" customFormat="1" ht="17" customHeight="1" spans="1:14">
      <c r="A81" s="105">
        <f t="shared" si="2"/>
        <v>77</v>
      </c>
      <c r="B81" s="107" t="s">
        <v>97</v>
      </c>
      <c r="C81" s="107" t="s">
        <v>17</v>
      </c>
      <c r="D81" s="107" t="s">
        <v>18</v>
      </c>
      <c r="E81" s="107" t="s">
        <v>19</v>
      </c>
      <c r="F81" s="107">
        <v>1</v>
      </c>
      <c r="G81" s="108">
        <v>1780</v>
      </c>
      <c r="H81" s="109">
        <v>0</v>
      </c>
      <c r="I81" s="110">
        <v>20</v>
      </c>
      <c r="J81" s="111">
        <f t="shared" si="3"/>
        <v>20</v>
      </c>
      <c r="K81" s="112" t="s">
        <v>20</v>
      </c>
      <c r="L81" s="113" t="s">
        <v>21</v>
      </c>
      <c r="M81" s="18" t="b">
        <f>C81='[1]评估清单（事业账）'!$D79</f>
        <v>1</v>
      </c>
      <c r="N81" s="114"/>
    </row>
    <row r="82" s="3" customFormat="1" ht="17" customHeight="1" spans="1:14">
      <c r="A82" s="105">
        <f t="shared" si="2"/>
        <v>78</v>
      </c>
      <c r="B82" s="107" t="s">
        <v>98</v>
      </c>
      <c r="C82" s="107" t="s">
        <v>17</v>
      </c>
      <c r="D82" s="107" t="s">
        <v>18</v>
      </c>
      <c r="E82" s="107" t="s">
        <v>19</v>
      </c>
      <c r="F82" s="107">
        <v>1</v>
      </c>
      <c r="G82" s="108">
        <v>1780</v>
      </c>
      <c r="H82" s="109">
        <v>0</v>
      </c>
      <c r="I82" s="110">
        <v>20</v>
      </c>
      <c r="J82" s="111">
        <f t="shared" si="3"/>
        <v>20</v>
      </c>
      <c r="K82" s="112" t="s">
        <v>20</v>
      </c>
      <c r="L82" s="113" t="s">
        <v>21</v>
      </c>
      <c r="M82" s="18" t="b">
        <f>C82='[1]评估清单（事业账）'!$D80</f>
        <v>1</v>
      </c>
      <c r="N82" s="114"/>
    </row>
    <row r="83" s="3" customFormat="1" ht="17" customHeight="1" spans="1:14">
      <c r="A83" s="105">
        <f t="shared" si="2"/>
        <v>79</v>
      </c>
      <c r="B83" s="107" t="s">
        <v>99</v>
      </c>
      <c r="C83" s="107" t="s">
        <v>17</v>
      </c>
      <c r="D83" s="107" t="s">
        <v>18</v>
      </c>
      <c r="E83" s="107" t="s">
        <v>19</v>
      </c>
      <c r="F83" s="107">
        <v>1</v>
      </c>
      <c r="G83" s="108">
        <v>1780</v>
      </c>
      <c r="H83" s="109">
        <v>0</v>
      </c>
      <c r="I83" s="110">
        <v>20</v>
      </c>
      <c r="J83" s="111">
        <f t="shared" si="3"/>
        <v>20</v>
      </c>
      <c r="K83" s="112" t="s">
        <v>20</v>
      </c>
      <c r="L83" s="113" t="s">
        <v>21</v>
      </c>
      <c r="M83" s="18" t="b">
        <f>C83='[1]评估清单（事业账）'!$D81</f>
        <v>1</v>
      </c>
      <c r="N83" s="114"/>
    </row>
    <row r="84" s="3" customFormat="1" ht="17" customHeight="1" spans="1:14">
      <c r="A84" s="105">
        <f t="shared" si="2"/>
        <v>80</v>
      </c>
      <c r="B84" s="107" t="s">
        <v>100</v>
      </c>
      <c r="C84" s="107" t="s">
        <v>17</v>
      </c>
      <c r="D84" s="107" t="s">
        <v>18</v>
      </c>
      <c r="E84" s="107" t="s">
        <v>19</v>
      </c>
      <c r="F84" s="107">
        <v>1</v>
      </c>
      <c r="G84" s="108">
        <v>1780</v>
      </c>
      <c r="H84" s="109">
        <v>0</v>
      </c>
      <c r="I84" s="110">
        <v>20</v>
      </c>
      <c r="J84" s="111">
        <f t="shared" si="3"/>
        <v>20</v>
      </c>
      <c r="K84" s="112" t="s">
        <v>20</v>
      </c>
      <c r="L84" s="113" t="s">
        <v>21</v>
      </c>
      <c r="M84" s="18" t="b">
        <f>C84='[1]评估清单（事业账）'!$D82</f>
        <v>1</v>
      </c>
      <c r="N84" s="114"/>
    </row>
    <row r="85" s="3" customFormat="1" ht="17" customHeight="1" spans="1:14">
      <c r="A85" s="105">
        <f t="shared" si="2"/>
        <v>81</v>
      </c>
      <c r="B85" s="107" t="s">
        <v>101</v>
      </c>
      <c r="C85" s="107" t="s">
        <v>17</v>
      </c>
      <c r="D85" s="107" t="s">
        <v>18</v>
      </c>
      <c r="E85" s="107" t="s">
        <v>19</v>
      </c>
      <c r="F85" s="107">
        <v>1</v>
      </c>
      <c r="G85" s="108">
        <v>1780</v>
      </c>
      <c r="H85" s="109">
        <v>0</v>
      </c>
      <c r="I85" s="110">
        <v>20</v>
      </c>
      <c r="J85" s="111">
        <f t="shared" si="3"/>
        <v>20</v>
      </c>
      <c r="K85" s="112" t="s">
        <v>20</v>
      </c>
      <c r="L85" s="113" t="s">
        <v>21</v>
      </c>
      <c r="M85" s="18" t="b">
        <f>C85='[1]评估清单（事业账）'!$D83</f>
        <v>1</v>
      </c>
      <c r="N85" s="114"/>
    </row>
    <row r="86" s="3" customFormat="1" ht="17" customHeight="1" spans="1:14">
      <c r="A86" s="105">
        <f t="shared" si="2"/>
        <v>82</v>
      </c>
      <c r="B86" s="107" t="s">
        <v>102</v>
      </c>
      <c r="C86" s="107" t="s">
        <v>17</v>
      </c>
      <c r="D86" s="107" t="s">
        <v>18</v>
      </c>
      <c r="E86" s="107" t="s">
        <v>19</v>
      </c>
      <c r="F86" s="107">
        <v>1</v>
      </c>
      <c r="G86" s="108">
        <v>1780</v>
      </c>
      <c r="H86" s="109">
        <v>0</v>
      </c>
      <c r="I86" s="110">
        <v>20</v>
      </c>
      <c r="J86" s="111">
        <f t="shared" si="3"/>
        <v>20</v>
      </c>
      <c r="K86" s="112" t="s">
        <v>20</v>
      </c>
      <c r="L86" s="113" t="s">
        <v>21</v>
      </c>
      <c r="M86" s="18" t="b">
        <f>C86='[1]评估清单（事业账）'!$D84</f>
        <v>1</v>
      </c>
      <c r="N86" s="114"/>
    </row>
    <row r="87" s="3" customFormat="1" ht="17" customHeight="1" spans="1:14">
      <c r="A87" s="105">
        <f t="shared" si="2"/>
        <v>83</v>
      </c>
      <c r="B87" s="106" t="s">
        <v>103</v>
      </c>
      <c r="C87" s="107" t="s">
        <v>17</v>
      </c>
      <c r="D87" s="107" t="s">
        <v>18</v>
      </c>
      <c r="E87" s="107" t="s">
        <v>19</v>
      </c>
      <c r="F87" s="107">
        <v>1</v>
      </c>
      <c r="G87" s="108">
        <v>1780</v>
      </c>
      <c r="H87" s="109">
        <v>0</v>
      </c>
      <c r="I87" s="110">
        <v>20</v>
      </c>
      <c r="J87" s="111">
        <f t="shared" si="3"/>
        <v>20</v>
      </c>
      <c r="K87" s="112" t="s">
        <v>20</v>
      </c>
      <c r="L87" s="113" t="s">
        <v>21</v>
      </c>
      <c r="M87" s="18" t="b">
        <f>C87='[1]评估清单（事业账）'!$D85</f>
        <v>1</v>
      </c>
      <c r="N87" s="114"/>
    </row>
    <row r="88" s="3" customFormat="1" ht="17" customHeight="1" spans="1:14">
      <c r="A88" s="105">
        <f t="shared" si="2"/>
        <v>84</v>
      </c>
      <c r="B88" s="106" t="s">
        <v>104</v>
      </c>
      <c r="C88" s="107" t="s">
        <v>17</v>
      </c>
      <c r="D88" s="107" t="s">
        <v>18</v>
      </c>
      <c r="E88" s="107" t="s">
        <v>19</v>
      </c>
      <c r="F88" s="107">
        <v>1</v>
      </c>
      <c r="G88" s="108">
        <v>1780</v>
      </c>
      <c r="H88" s="109">
        <v>0</v>
      </c>
      <c r="I88" s="110">
        <v>20</v>
      </c>
      <c r="J88" s="111">
        <f t="shared" si="3"/>
        <v>20</v>
      </c>
      <c r="K88" s="112" t="s">
        <v>20</v>
      </c>
      <c r="L88" s="113" t="s">
        <v>21</v>
      </c>
      <c r="M88" s="18" t="b">
        <f>C88='[1]评估清单（事业账）'!$D86</f>
        <v>1</v>
      </c>
      <c r="N88" s="114"/>
    </row>
    <row r="89" s="3" customFormat="1" ht="17" customHeight="1" spans="1:14">
      <c r="A89" s="105">
        <f t="shared" si="2"/>
        <v>85</v>
      </c>
      <c r="B89" s="106" t="s">
        <v>105</v>
      </c>
      <c r="C89" s="107" t="s">
        <v>17</v>
      </c>
      <c r="D89" s="107" t="s">
        <v>18</v>
      </c>
      <c r="E89" s="107" t="s">
        <v>19</v>
      </c>
      <c r="F89" s="107">
        <v>1</v>
      </c>
      <c r="G89" s="108">
        <v>1780</v>
      </c>
      <c r="H89" s="109">
        <v>0</v>
      </c>
      <c r="I89" s="110">
        <v>20</v>
      </c>
      <c r="J89" s="111">
        <f t="shared" si="3"/>
        <v>20</v>
      </c>
      <c r="K89" s="112" t="s">
        <v>20</v>
      </c>
      <c r="L89" s="113" t="s">
        <v>21</v>
      </c>
      <c r="M89" s="18" t="b">
        <f>C89='[1]评估清单（事业账）'!$D87</f>
        <v>1</v>
      </c>
      <c r="N89" s="114"/>
    </row>
    <row r="90" s="3" customFormat="1" ht="17" customHeight="1" spans="1:14">
      <c r="A90" s="105">
        <f t="shared" si="2"/>
        <v>86</v>
      </c>
      <c r="B90" s="106" t="s">
        <v>106</v>
      </c>
      <c r="C90" s="107" t="s">
        <v>17</v>
      </c>
      <c r="D90" s="107" t="s">
        <v>18</v>
      </c>
      <c r="E90" s="107" t="s">
        <v>19</v>
      </c>
      <c r="F90" s="107">
        <v>1</v>
      </c>
      <c r="G90" s="108">
        <v>1780</v>
      </c>
      <c r="H90" s="109">
        <v>0</v>
      </c>
      <c r="I90" s="110">
        <v>20</v>
      </c>
      <c r="J90" s="111">
        <f t="shared" si="3"/>
        <v>20</v>
      </c>
      <c r="K90" s="112" t="s">
        <v>20</v>
      </c>
      <c r="L90" s="113" t="s">
        <v>21</v>
      </c>
      <c r="M90" s="18" t="b">
        <f>C90='[1]评估清单（事业账）'!$D88</f>
        <v>1</v>
      </c>
      <c r="N90" s="114"/>
    </row>
    <row r="91" s="3" customFormat="1" ht="17" customHeight="1" spans="1:14">
      <c r="A91" s="105">
        <f t="shared" si="2"/>
        <v>87</v>
      </c>
      <c r="B91" s="106" t="s">
        <v>107</v>
      </c>
      <c r="C91" s="107" t="s">
        <v>17</v>
      </c>
      <c r="D91" s="107" t="s">
        <v>18</v>
      </c>
      <c r="E91" s="107" t="s">
        <v>19</v>
      </c>
      <c r="F91" s="107">
        <v>1</v>
      </c>
      <c r="G91" s="108">
        <v>1780</v>
      </c>
      <c r="H91" s="109">
        <v>0</v>
      </c>
      <c r="I91" s="110">
        <v>20</v>
      </c>
      <c r="J91" s="111">
        <f t="shared" si="3"/>
        <v>20</v>
      </c>
      <c r="K91" s="112" t="s">
        <v>20</v>
      </c>
      <c r="L91" s="113" t="s">
        <v>21</v>
      </c>
      <c r="M91" s="18" t="b">
        <f>C91='[1]评估清单（事业账）'!$D89</f>
        <v>1</v>
      </c>
      <c r="N91" s="114"/>
    </row>
    <row r="92" s="3" customFormat="1" ht="17" customHeight="1" spans="1:14">
      <c r="A92" s="105">
        <f t="shared" si="2"/>
        <v>88</v>
      </c>
      <c r="B92" s="106" t="s">
        <v>108</v>
      </c>
      <c r="C92" s="107" t="s">
        <v>17</v>
      </c>
      <c r="D92" s="107" t="s">
        <v>18</v>
      </c>
      <c r="E92" s="107" t="s">
        <v>19</v>
      </c>
      <c r="F92" s="107">
        <v>1</v>
      </c>
      <c r="G92" s="108">
        <v>1780</v>
      </c>
      <c r="H92" s="109">
        <v>0</v>
      </c>
      <c r="I92" s="110">
        <v>20</v>
      </c>
      <c r="J92" s="111">
        <f t="shared" si="3"/>
        <v>20</v>
      </c>
      <c r="K92" s="112" t="s">
        <v>20</v>
      </c>
      <c r="L92" s="113" t="s">
        <v>21</v>
      </c>
      <c r="M92" s="18" t="b">
        <f>C92='[1]评估清单（事业账）'!$D90</f>
        <v>1</v>
      </c>
      <c r="N92" s="114"/>
    </row>
    <row r="93" s="3" customFormat="1" ht="17" customHeight="1" spans="1:14">
      <c r="A93" s="105">
        <f t="shared" si="2"/>
        <v>89</v>
      </c>
      <c r="B93" s="106" t="s">
        <v>109</v>
      </c>
      <c r="C93" s="107" t="s">
        <v>17</v>
      </c>
      <c r="D93" s="107" t="s">
        <v>18</v>
      </c>
      <c r="E93" s="107" t="s">
        <v>19</v>
      </c>
      <c r="F93" s="107">
        <v>1</v>
      </c>
      <c r="G93" s="108">
        <v>1780</v>
      </c>
      <c r="H93" s="109">
        <v>0</v>
      </c>
      <c r="I93" s="110">
        <v>20</v>
      </c>
      <c r="J93" s="111">
        <f t="shared" si="3"/>
        <v>20</v>
      </c>
      <c r="K93" s="112" t="s">
        <v>20</v>
      </c>
      <c r="L93" s="113" t="s">
        <v>21</v>
      </c>
      <c r="M93" s="18" t="b">
        <f>C93='[1]评估清单（事业账）'!$D91</f>
        <v>1</v>
      </c>
      <c r="N93" s="114"/>
    </row>
    <row r="94" s="3" customFormat="1" ht="17" customHeight="1" spans="1:14">
      <c r="A94" s="105">
        <f t="shared" si="2"/>
        <v>90</v>
      </c>
      <c r="B94" s="106" t="s">
        <v>110</v>
      </c>
      <c r="C94" s="107" t="s">
        <v>17</v>
      </c>
      <c r="D94" s="107" t="s">
        <v>18</v>
      </c>
      <c r="E94" s="107" t="s">
        <v>19</v>
      </c>
      <c r="F94" s="107">
        <v>1</v>
      </c>
      <c r="G94" s="108">
        <v>1780</v>
      </c>
      <c r="H94" s="109">
        <v>0</v>
      </c>
      <c r="I94" s="110">
        <v>20</v>
      </c>
      <c r="J94" s="111">
        <f t="shared" si="3"/>
        <v>20</v>
      </c>
      <c r="K94" s="112" t="s">
        <v>20</v>
      </c>
      <c r="L94" s="113" t="s">
        <v>21</v>
      </c>
      <c r="M94" s="18" t="b">
        <f>C94='[1]评估清单（事业账）'!$D92</f>
        <v>1</v>
      </c>
      <c r="N94" s="114"/>
    </row>
    <row r="95" s="3" customFormat="1" ht="17" customHeight="1" spans="1:14">
      <c r="A95" s="105">
        <f t="shared" si="2"/>
        <v>91</v>
      </c>
      <c r="B95" s="106" t="s">
        <v>111</v>
      </c>
      <c r="C95" s="107" t="s">
        <v>17</v>
      </c>
      <c r="D95" s="107" t="s">
        <v>18</v>
      </c>
      <c r="E95" s="107" t="s">
        <v>19</v>
      </c>
      <c r="F95" s="107">
        <v>1</v>
      </c>
      <c r="G95" s="108">
        <v>1780</v>
      </c>
      <c r="H95" s="109">
        <v>0</v>
      </c>
      <c r="I95" s="110">
        <v>20</v>
      </c>
      <c r="J95" s="111">
        <f t="shared" si="3"/>
        <v>20</v>
      </c>
      <c r="K95" s="112" t="s">
        <v>20</v>
      </c>
      <c r="L95" s="113" t="s">
        <v>21</v>
      </c>
      <c r="M95" s="18" t="b">
        <f>C95='[1]评估清单（事业账）'!$D93</f>
        <v>1</v>
      </c>
      <c r="N95" s="114"/>
    </row>
    <row r="96" s="3" customFormat="1" ht="17" customHeight="1" spans="1:14">
      <c r="A96" s="105">
        <f t="shared" si="2"/>
        <v>92</v>
      </c>
      <c r="B96" s="106" t="s">
        <v>112</v>
      </c>
      <c r="C96" s="107" t="s">
        <v>17</v>
      </c>
      <c r="D96" s="107" t="s">
        <v>18</v>
      </c>
      <c r="E96" s="107" t="s">
        <v>19</v>
      </c>
      <c r="F96" s="107">
        <v>1</v>
      </c>
      <c r="G96" s="108">
        <v>1780</v>
      </c>
      <c r="H96" s="109">
        <v>0</v>
      </c>
      <c r="I96" s="110">
        <v>20</v>
      </c>
      <c r="J96" s="111">
        <f t="shared" si="3"/>
        <v>20</v>
      </c>
      <c r="K96" s="112" t="s">
        <v>20</v>
      </c>
      <c r="L96" s="113" t="s">
        <v>21</v>
      </c>
      <c r="M96" s="18" t="b">
        <f>C96='[1]评估清单（事业账）'!$D94</f>
        <v>1</v>
      </c>
      <c r="N96" s="114"/>
    </row>
    <row r="97" s="3" customFormat="1" ht="17" customHeight="1" spans="1:14">
      <c r="A97" s="105">
        <f t="shared" si="2"/>
        <v>93</v>
      </c>
      <c r="B97" s="106" t="s">
        <v>113</v>
      </c>
      <c r="C97" s="107" t="s">
        <v>17</v>
      </c>
      <c r="D97" s="107" t="s">
        <v>18</v>
      </c>
      <c r="E97" s="107" t="s">
        <v>19</v>
      </c>
      <c r="F97" s="107">
        <v>1</v>
      </c>
      <c r="G97" s="108">
        <v>1780</v>
      </c>
      <c r="H97" s="109">
        <v>0</v>
      </c>
      <c r="I97" s="110">
        <v>20</v>
      </c>
      <c r="J97" s="111">
        <f t="shared" si="3"/>
        <v>20</v>
      </c>
      <c r="K97" s="112" t="s">
        <v>20</v>
      </c>
      <c r="L97" s="113" t="s">
        <v>21</v>
      </c>
      <c r="M97" s="18" t="b">
        <f>C97='[1]评估清单（事业账）'!$D95</f>
        <v>1</v>
      </c>
      <c r="N97" s="114"/>
    </row>
    <row r="98" s="3" customFormat="1" ht="17" customHeight="1" spans="1:14">
      <c r="A98" s="105">
        <f t="shared" si="2"/>
        <v>94</v>
      </c>
      <c r="B98" s="106" t="s">
        <v>114</v>
      </c>
      <c r="C98" s="107" t="s">
        <v>17</v>
      </c>
      <c r="D98" s="107" t="s">
        <v>18</v>
      </c>
      <c r="E98" s="107" t="s">
        <v>19</v>
      </c>
      <c r="F98" s="107">
        <v>1</v>
      </c>
      <c r="G98" s="108">
        <v>1780</v>
      </c>
      <c r="H98" s="109">
        <v>0</v>
      </c>
      <c r="I98" s="110">
        <v>20</v>
      </c>
      <c r="J98" s="111">
        <f t="shared" si="3"/>
        <v>20</v>
      </c>
      <c r="K98" s="112" t="s">
        <v>20</v>
      </c>
      <c r="L98" s="113" t="s">
        <v>21</v>
      </c>
      <c r="M98" s="18" t="b">
        <f>C98='[1]评估清单（事业账）'!$D96</f>
        <v>1</v>
      </c>
      <c r="N98" s="114"/>
    </row>
    <row r="99" s="3" customFormat="1" ht="17" customHeight="1" spans="1:14">
      <c r="A99" s="105">
        <f t="shared" si="2"/>
        <v>95</v>
      </c>
      <c r="B99" s="106" t="s">
        <v>115</v>
      </c>
      <c r="C99" s="107" t="s">
        <v>17</v>
      </c>
      <c r="D99" s="107" t="s">
        <v>18</v>
      </c>
      <c r="E99" s="107" t="s">
        <v>19</v>
      </c>
      <c r="F99" s="107">
        <v>1</v>
      </c>
      <c r="G99" s="108">
        <v>1780</v>
      </c>
      <c r="H99" s="109">
        <v>0</v>
      </c>
      <c r="I99" s="110">
        <v>20</v>
      </c>
      <c r="J99" s="111">
        <f t="shared" si="3"/>
        <v>20</v>
      </c>
      <c r="K99" s="112" t="s">
        <v>20</v>
      </c>
      <c r="L99" s="113" t="s">
        <v>21</v>
      </c>
      <c r="M99" s="18" t="b">
        <f>C99='[1]评估清单（事业账）'!$D97</f>
        <v>1</v>
      </c>
      <c r="N99" s="114"/>
    </row>
    <row r="100" s="3" customFormat="1" ht="17" customHeight="1" spans="1:14">
      <c r="A100" s="105">
        <f t="shared" si="2"/>
        <v>96</v>
      </c>
      <c r="B100" s="106" t="s">
        <v>116</v>
      </c>
      <c r="C100" s="107" t="s">
        <v>17</v>
      </c>
      <c r="D100" s="107" t="s">
        <v>18</v>
      </c>
      <c r="E100" s="107" t="s">
        <v>19</v>
      </c>
      <c r="F100" s="107">
        <v>1</v>
      </c>
      <c r="G100" s="108">
        <v>1780</v>
      </c>
      <c r="H100" s="109">
        <v>0</v>
      </c>
      <c r="I100" s="110">
        <v>20</v>
      </c>
      <c r="J100" s="111">
        <f t="shared" si="3"/>
        <v>20</v>
      </c>
      <c r="K100" s="112" t="s">
        <v>20</v>
      </c>
      <c r="L100" s="113" t="s">
        <v>21</v>
      </c>
      <c r="M100" s="18" t="b">
        <f>C100='[1]评估清单（事业账）'!$D98</f>
        <v>1</v>
      </c>
      <c r="N100" s="114"/>
    </row>
    <row r="101" s="3" customFormat="1" ht="17" customHeight="1" spans="1:14">
      <c r="A101" s="105">
        <f t="shared" si="2"/>
        <v>97</v>
      </c>
      <c r="B101" s="106" t="s">
        <v>117</v>
      </c>
      <c r="C101" s="107" t="s">
        <v>17</v>
      </c>
      <c r="D101" s="107" t="s">
        <v>18</v>
      </c>
      <c r="E101" s="107" t="s">
        <v>19</v>
      </c>
      <c r="F101" s="107">
        <v>1</v>
      </c>
      <c r="G101" s="108">
        <v>1780</v>
      </c>
      <c r="H101" s="109">
        <v>0</v>
      </c>
      <c r="I101" s="110">
        <v>20</v>
      </c>
      <c r="J101" s="111">
        <f t="shared" si="3"/>
        <v>20</v>
      </c>
      <c r="K101" s="112" t="s">
        <v>20</v>
      </c>
      <c r="L101" s="113" t="s">
        <v>21</v>
      </c>
      <c r="M101" s="18" t="b">
        <f>C101='[1]评估清单（事业账）'!$D99</f>
        <v>1</v>
      </c>
      <c r="N101" s="114"/>
    </row>
    <row r="102" s="3" customFormat="1" ht="17" customHeight="1" spans="1:14">
      <c r="A102" s="105">
        <f t="shared" si="2"/>
        <v>98</v>
      </c>
      <c r="B102" s="106" t="s">
        <v>118</v>
      </c>
      <c r="C102" s="107" t="s">
        <v>17</v>
      </c>
      <c r="D102" s="107" t="s">
        <v>18</v>
      </c>
      <c r="E102" s="107" t="s">
        <v>19</v>
      </c>
      <c r="F102" s="107">
        <v>1</v>
      </c>
      <c r="G102" s="108">
        <v>1780</v>
      </c>
      <c r="H102" s="109">
        <v>0</v>
      </c>
      <c r="I102" s="110">
        <v>20</v>
      </c>
      <c r="J102" s="111">
        <f t="shared" si="3"/>
        <v>20</v>
      </c>
      <c r="K102" s="112" t="s">
        <v>20</v>
      </c>
      <c r="L102" s="113" t="s">
        <v>21</v>
      </c>
      <c r="M102" s="18" t="b">
        <f>C102='[1]评估清单（事业账）'!$D100</f>
        <v>1</v>
      </c>
      <c r="N102" s="114"/>
    </row>
    <row r="103" s="3" customFormat="1" ht="17" customHeight="1" spans="1:14">
      <c r="A103" s="105">
        <f t="shared" si="2"/>
        <v>99</v>
      </c>
      <c r="B103" s="106" t="s">
        <v>119</v>
      </c>
      <c r="C103" s="107" t="s">
        <v>17</v>
      </c>
      <c r="D103" s="107" t="s">
        <v>18</v>
      </c>
      <c r="E103" s="107" t="s">
        <v>19</v>
      </c>
      <c r="F103" s="107">
        <v>1</v>
      </c>
      <c r="G103" s="108">
        <v>1780</v>
      </c>
      <c r="H103" s="109">
        <v>0</v>
      </c>
      <c r="I103" s="110">
        <v>20</v>
      </c>
      <c r="J103" s="111">
        <f t="shared" si="3"/>
        <v>20</v>
      </c>
      <c r="K103" s="112" t="s">
        <v>20</v>
      </c>
      <c r="L103" s="113" t="s">
        <v>21</v>
      </c>
      <c r="M103" s="18" t="b">
        <f>C103='[1]评估清单（事业账）'!$D101</f>
        <v>1</v>
      </c>
      <c r="N103" s="114"/>
    </row>
    <row r="104" s="3" customFormat="1" ht="17" customHeight="1" spans="1:14">
      <c r="A104" s="105">
        <f t="shared" si="2"/>
        <v>100</v>
      </c>
      <c r="B104" s="106" t="s">
        <v>120</v>
      </c>
      <c r="C104" s="107" t="s">
        <v>17</v>
      </c>
      <c r="D104" s="107" t="s">
        <v>18</v>
      </c>
      <c r="E104" s="107" t="s">
        <v>19</v>
      </c>
      <c r="F104" s="107">
        <v>1</v>
      </c>
      <c r="G104" s="108">
        <v>1780</v>
      </c>
      <c r="H104" s="109">
        <v>0</v>
      </c>
      <c r="I104" s="110">
        <v>20</v>
      </c>
      <c r="J104" s="111">
        <f t="shared" si="3"/>
        <v>20</v>
      </c>
      <c r="K104" s="112" t="s">
        <v>20</v>
      </c>
      <c r="L104" s="119" t="s">
        <v>21</v>
      </c>
      <c r="M104" s="18" t="b">
        <f>C104='[1]评估清单（事业账）'!$D102</f>
        <v>1</v>
      </c>
      <c r="N104" s="114"/>
    </row>
    <row r="105" s="3" customFormat="1" ht="17" customHeight="1" spans="1:14">
      <c r="A105" s="105">
        <f t="shared" si="2"/>
        <v>101</v>
      </c>
      <c r="B105" s="106" t="s">
        <v>121</v>
      </c>
      <c r="C105" s="107" t="s">
        <v>17</v>
      </c>
      <c r="D105" s="107" t="s">
        <v>18</v>
      </c>
      <c r="E105" s="107" t="s">
        <v>19</v>
      </c>
      <c r="F105" s="107">
        <v>1</v>
      </c>
      <c r="G105" s="108">
        <v>1780</v>
      </c>
      <c r="H105" s="109">
        <v>0</v>
      </c>
      <c r="I105" s="110">
        <v>20</v>
      </c>
      <c r="J105" s="111">
        <f t="shared" si="3"/>
        <v>20</v>
      </c>
      <c r="K105" s="112" t="s">
        <v>20</v>
      </c>
      <c r="L105" s="119" t="s">
        <v>21</v>
      </c>
      <c r="M105" s="18" t="b">
        <f>C105='[1]评估清单（事业账）'!$D103</f>
        <v>1</v>
      </c>
      <c r="N105" s="114"/>
    </row>
    <row r="106" s="3" customFormat="1" ht="17" customHeight="1" spans="1:14">
      <c r="A106" s="105">
        <f t="shared" si="2"/>
        <v>102</v>
      </c>
      <c r="B106" s="106" t="s">
        <v>122</v>
      </c>
      <c r="C106" s="107" t="s">
        <v>17</v>
      </c>
      <c r="D106" s="107" t="s">
        <v>18</v>
      </c>
      <c r="E106" s="107" t="s">
        <v>19</v>
      </c>
      <c r="F106" s="107">
        <v>1</v>
      </c>
      <c r="G106" s="108">
        <v>1780</v>
      </c>
      <c r="H106" s="109">
        <v>0</v>
      </c>
      <c r="I106" s="110">
        <v>20</v>
      </c>
      <c r="J106" s="111">
        <f t="shared" si="3"/>
        <v>20</v>
      </c>
      <c r="K106" s="112" t="s">
        <v>20</v>
      </c>
      <c r="L106" s="119" t="s">
        <v>21</v>
      </c>
      <c r="M106" s="18" t="b">
        <f>C106='[1]评估清单（事业账）'!$D104</f>
        <v>1</v>
      </c>
      <c r="N106" s="114"/>
    </row>
    <row r="107" s="3" customFormat="1" ht="17" customHeight="1" spans="1:14">
      <c r="A107" s="105">
        <f t="shared" si="2"/>
        <v>103</v>
      </c>
      <c r="B107" s="106" t="s">
        <v>123</v>
      </c>
      <c r="C107" s="107" t="s">
        <v>17</v>
      </c>
      <c r="D107" s="107" t="s">
        <v>18</v>
      </c>
      <c r="E107" s="107" t="s">
        <v>19</v>
      </c>
      <c r="F107" s="107">
        <v>1</v>
      </c>
      <c r="G107" s="108">
        <v>1780</v>
      </c>
      <c r="H107" s="109">
        <v>0</v>
      </c>
      <c r="I107" s="110">
        <v>20</v>
      </c>
      <c r="J107" s="111">
        <f t="shared" si="3"/>
        <v>20</v>
      </c>
      <c r="K107" s="112" t="s">
        <v>20</v>
      </c>
      <c r="L107" s="119" t="s">
        <v>21</v>
      </c>
      <c r="M107" s="18" t="b">
        <f>C107='[1]评估清单（事业账）'!$D105</f>
        <v>1</v>
      </c>
      <c r="N107" s="114"/>
    </row>
    <row r="108" s="3" customFormat="1" ht="17" customHeight="1" spans="1:14">
      <c r="A108" s="105">
        <f t="shared" si="2"/>
        <v>104</v>
      </c>
      <c r="B108" s="106" t="s">
        <v>124</v>
      </c>
      <c r="C108" s="107" t="s">
        <v>17</v>
      </c>
      <c r="D108" s="107" t="s">
        <v>18</v>
      </c>
      <c r="E108" s="107" t="s">
        <v>19</v>
      </c>
      <c r="F108" s="107">
        <v>1</v>
      </c>
      <c r="G108" s="108">
        <v>1780</v>
      </c>
      <c r="H108" s="109">
        <v>0</v>
      </c>
      <c r="I108" s="110">
        <v>20</v>
      </c>
      <c r="J108" s="111">
        <f t="shared" si="3"/>
        <v>20</v>
      </c>
      <c r="K108" s="112" t="s">
        <v>20</v>
      </c>
      <c r="L108" s="119" t="s">
        <v>21</v>
      </c>
      <c r="M108" s="18" t="b">
        <f>C108='[1]评估清单（事业账）'!$D106</f>
        <v>1</v>
      </c>
      <c r="N108" s="114"/>
    </row>
    <row r="109" s="3" customFormat="1" ht="17" customHeight="1" spans="1:14">
      <c r="A109" s="105">
        <f t="shared" si="2"/>
        <v>105</v>
      </c>
      <c r="B109" s="106" t="s">
        <v>125</v>
      </c>
      <c r="C109" s="107" t="s">
        <v>17</v>
      </c>
      <c r="D109" s="107" t="s">
        <v>18</v>
      </c>
      <c r="E109" s="107" t="s">
        <v>19</v>
      </c>
      <c r="F109" s="107">
        <v>1</v>
      </c>
      <c r="G109" s="108">
        <v>1780</v>
      </c>
      <c r="H109" s="109">
        <v>0</v>
      </c>
      <c r="I109" s="110">
        <v>20</v>
      </c>
      <c r="J109" s="111">
        <f t="shared" si="3"/>
        <v>20</v>
      </c>
      <c r="K109" s="112" t="s">
        <v>20</v>
      </c>
      <c r="L109" s="119" t="s">
        <v>21</v>
      </c>
      <c r="M109" s="18" t="b">
        <f>C109='[1]评估清单（事业账）'!$D107</f>
        <v>1</v>
      </c>
      <c r="N109" s="114"/>
    </row>
    <row r="110" s="3" customFormat="1" ht="17" customHeight="1" spans="1:14">
      <c r="A110" s="105">
        <f t="shared" si="2"/>
        <v>106</v>
      </c>
      <c r="B110" s="106" t="s">
        <v>126</v>
      </c>
      <c r="C110" s="107" t="s">
        <v>17</v>
      </c>
      <c r="D110" s="107" t="s">
        <v>18</v>
      </c>
      <c r="E110" s="107" t="s">
        <v>19</v>
      </c>
      <c r="F110" s="107">
        <v>1</v>
      </c>
      <c r="G110" s="108">
        <v>1780</v>
      </c>
      <c r="H110" s="109">
        <v>0</v>
      </c>
      <c r="I110" s="110">
        <v>20</v>
      </c>
      <c r="J110" s="111">
        <f t="shared" si="3"/>
        <v>20</v>
      </c>
      <c r="K110" s="112" t="s">
        <v>20</v>
      </c>
      <c r="L110" s="119" t="s">
        <v>21</v>
      </c>
      <c r="M110" s="18" t="b">
        <f>C110='[1]评估清单（事业账）'!$D108</f>
        <v>1</v>
      </c>
      <c r="N110" s="114"/>
    </row>
    <row r="111" s="3" customFormat="1" ht="17" customHeight="1" spans="1:14">
      <c r="A111" s="105">
        <f t="shared" si="2"/>
        <v>107</v>
      </c>
      <c r="B111" s="106" t="s">
        <v>127</v>
      </c>
      <c r="C111" s="107" t="s">
        <v>17</v>
      </c>
      <c r="D111" s="107" t="s">
        <v>18</v>
      </c>
      <c r="E111" s="107" t="s">
        <v>19</v>
      </c>
      <c r="F111" s="107">
        <v>1</v>
      </c>
      <c r="G111" s="108">
        <v>1780</v>
      </c>
      <c r="H111" s="109">
        <v>0</v>
      </c>
      <c r="I111" s="110">
        <v>20</v>
      </c>
      <c r="J111" s="111">
        <f t="shared" si="3"/>
        <v>20</v>
      </c>
      <c r="K111" s="112" t="s">
        <v>20</v>
      </c>
      <c r="L111" s="119" t="s">
        <v>21</v>
      </c>
      <c r="M111" s="18" t="b">
        <f>C111='[1]评估清单（事业账）'!$D109</f>
        <v>1</v>
      </c>
      <c r="N111" s="114"/>
    </row>
    <row r="112" s="3" customFormat="1" ht="17" customHeight="1" spans="1:14">
      <c r="A112" s="105">
        <f t="shared" si="2"/>
        <v>108</v>
      </c>
      <c r="B112" s="106" t="s">
        <v>128</v>
      </c>
      <c r="C112" s="107" t="s">
        <v>17</v>
      </c>
      <c r="D112" s="107" t="s">
        <v>18</v>
      </c>
      <c r="E112" s="107" t="s">
        <v>19</v>
      </c>
      <c r="F112" s="107">
        <v>1</v>
      </c>
      <c r="G112" s="108">
        <v>1780</v>
      </c>
      <c r="H112" s="109">
        <v>0</v>
      </c>
      <c r="I112" s="110">
        <v>20</v>
      </c>
      <c r="J112" s="111">
        <f t="shared" si="3"/>
        <v>20</v>
      </c>
      <c r="K112" s="112" t="s">
        <v>20</v>
      </c>
      <c r="L112" s="119" t="s">
        <v>21</v>
      </c>
      <c r="M112" s="18" t="b">
        <f>C112='[1]评估清单（事业账）'!$D110</f>
        <v>1</v>
      </c>
      <c r="N112" s="114"/>
    </row>
    <row r="113" s="3" customFormat="1" ht="17" customHeight="1" spans="1:14">
      <c r="A113" s="105">
        <f t="shared" si="2"/>
        <v>109</v>
      </c>
      <c r="B113" s="106" t="s">
        <v>129</v>
      </c>
      <c r="C113" s="107" t="s">
        <v>17</v>
      </c>
      <c r="D113" s="107" t="s">
        <v>18</v>
      </c>
      <c r="E113" s="107" t="s">
        <v>19</v>
      </c>
      <c r="F113" s="107">
        <v>1</v>
      </c>
      <c r="G113" s="108">
        <v>1780</v>
      </c>
      <c r="H113" s="109">
        <v>0</v>
      </c>
      <c r="I113" s="110">
        <v>20</v>
      </c>
      <c r="J113" s="111">
        <f t="shared" si="3"/>
        <v>20</v>
      </c>
      <c r="K113" s="112" t="s">
        <v>20</v>
      </c>
      <c r="L113" s="119" t="s">
        <v>21</v>
      </c>
      <c r="M113" s="18" t="b">
        <f>C113='[1]评估清单（事业账）'!$D111</f>
        <v>1</v>
      </c>
      <c r="N113" s="114"/>
    </row>
    <row r="114" s="3" customFormat="1" ht="17" customHeight="1" spans="1:14">
      <c r="A114" s="105">
        <f t="shared" si="2"/>
        <v>110</v>
      </c>
      <c r="B114" s="106" t="s">
        <v>130</v>
      </c>
      <c r="C114" s="107" t="s">
        <v>17</v>
      </c>
      <c r="D114" s="116" t="s">
        <v>18</v>
      </c>
      <c r="E114" s="107" t="s">
        <v>19</v>
      </c>
      <c r="F114" s="107">
        <v>1</v>
      </c>
      <c r="G114" s="108">
        <v>1780</v>
      </c>
      <c r="H114" s="109">
        <v>0</v>
      </c>
      <c r="I114" s="110">
        <v>20</v>
      </c>
      <c r="J114" s="111">
        <f t="shared" si="3"/>
        <v>20</v>
      </c>
      <c r="K114" s="112" t="s">
        <v>20</v>
      </c>
      <c r="L114" s="113" t="s">
        <v>21</v>
      </c>
      <c r="M114" s="18" t="b">
        <f>C114='[1]评估清单（事业账）'!$D112</f>
        <v>1</v>
      </c>
      <c r="N114" s="114"/>
    </row>
    <row r="115" s="3" customFormat="1" ht="17" customHeight="1" spans="1:14">
      <c r="A115" s="105">
        <f t="shared" si="2"/>
        <v>111</v>
      </c>
      <c r="B115" s="106" t="s">
        <v>131</v>
      </c>
      <c r="C115" s="107" t="s">
        <v>17</v>
      </c>
      <c r="D115" s="116" t="s">
        <v>18</v>
      </c>
      <c r="E115" s="107" t="s">
        <v>19</v>
      </c>
      <c r="F115" s="107">
        <v>1</v>
      </c>
      <c r="G115" s="108">
        <v>1780</v>
      </c>
      <c r="H115" s="109">
        <v>0</v>
      </c>
      <c r="I115" s="110">
        <v>20</v>
      </c>
      <c r="J115" s="111">
        <f t="shared" si="3"/>
        <v>20</v>
      </c>
      <c r="K115" s="112" t="s">
        <v>20</v>
      </c>
      <c r="L115" s="113" t="s">
        <v>21</v>
      </c>
      <c r="M115" s="18" t="b">
        <f>C115='[1]评估清单（事业账）'!$D113</f>
        <v>1</v>
      </c>
      <c r="N115" s="114"/>
    </row>
    <row r="116" s="3" customFormat="1" ht="17" customHeight="1" spans="1:14">
      <c r="A116" s="105">
        <f t="shared" si="2"/>
        <v>112</v>
      </c>
      <c r="B116" s="106" t="s">
        <v>132</v>
      </c>
      <c r="C116" s="107" t="s">
        <v>17</v>
      </c>
      <c r="D116" s="116" t="s">
        <v>18</v>
      </c>
      <c r="E116" s="107" t="s">
        <v>19</v>
      </c>
      <c r="F116" s="107">
        <v>1</v>
      </c>
      <c r="G116" s="108">
        <v>1780</v>
      </c>
      <c r="H116" s="109">
        <v>0</v>
      </c>
      <c r="I116" s="110">
        <v>20</v>
      </c>
      <c r="J116" s="111">
        <f t="shared" si="3"/>
        <v>20</v>
      </c>
      <c r="K116" s="112" t="s">
        <v>20</v>
      </c>
      <c r="L116" s="113" t="s">
        <v>21</v>
      </c>
      <c r="M116" s="18" t="b">
        <f>C116='[1]评估清单（事业账）'!$D114</f>
        <v>1</v>
      </c>
      <c r="N116" s="114"/>
    </row>
    <row r="117" s="3" customFormat="1" ht="17" customHeight="1" spans="1:14">
      <c r="A117" s="105">
        <f t="shared" si="2"/>
        <v>113</v>
      </c>
      <c r="B117" s="106" t="s">
        <v>133</v>
      </c>
      <c r="C117" s="107" t="s">
        <v>17</v>
      </c>
      <c r="D117" s="116" t="s">
        <v>18</v>
      </c>
      <c r="E117" s="107" t="s">
        <v>19</v>
      </c>
      <c r="F117" s="107">
        <v>1</v>
      </c>
      <c r="G117" s="108">
        <v>1780</v>
      </c>
      <c r="H117" s="109">
        <v>0</v>
      </c>
      <c r="I117" s="110">
        <v>20</v>
      </c>
      <c r="J117" s="111">
        <f t="shared" si="3"/>
        <v>20</v>
      </c>
      <c r="K117" s="112" t="s">
        <v>20</v>
      </c>
      <c r="L117" s="113" t="s">
        <v>21</v>
      </c>
      <c r="M117" s="18" t="b">
        <f>C117='[1]评估清单（事业账）'!$D115</f>
        <v>1</v>
      </c>
      <c r="N117" s="114"/>
    </row>
    <row r="118" s="3" customFormat="1" ht="17" customHeight="1" spans="1:14">
      <c r="A118" s="105">
        <f t="shared" ref="A117:A181" si="4">ROW()-4</f>
        <v>114</v>
      </c>
      <c r="B118" s="106" t="s">
        <v>134</v>
      </c>
      <c r="C118" s="107" t="s">
        <v>17</v>
      </c>
      <c r="D118" s="116" t="s">
        <v>18</v>
      </c>
      <c r="E118" s="107" t="s">
        <v>19</v>
      </c>
      <c r="F118" s="107">
        <v>1</v>
      </c>
      <c r="G118" s="108">
        <v>1780</v>
      </c>
      <c r="H118" s="109">
        <v>0</v>
      </c>
      <c r="I118" s="110">
        <v>20</v>
      </c>
      <c r="J118" s="111">
        <f t="shared" si="3"/>
        <v>20</v>
      </c>
      <c r="K118" s="112" t="s">
        <v>20</v>
      </c>
      <c r="L118" s="113" t="s">
        <v>21</v>
      </c>
      <c r="M118" s="18" t="b">
        <f>C118='[1]评估清单（事业账）'!$D116</f>
        <v>1</v>
      </c>
      <c r="N118" s="114"/>
    </row>
    <row r="119" s="3" customFormat="1" ht="17" customHeight="1" spans="1:14">
      <c r="A119" s="105">
        <f t="shared" si="4"/>
        <v>115</v>
      </c>
      <c r="B119" s="106" t="s">
        <v>135</v>
      </c>
      <c r="C119" s="107" t="s">
        <v>17</v>
      </c>
      <c r="D119" s="116" t="s">
        <v>18</v>
      </c>
      <c r="E119" s="107" t="s">
        <v>19</v>
      </c>
      <c r="F119" s="107">
        <v>1</v>
      </c>
      <c r="G119" s="108">
        <v>1780</v>
      </c>
      <c r="H119" s="109">
        <v>0</v>
      </c>
      <c r="I119" s="110">
        <v>20</v>
      </c>
      <c r="J119" s="111">
        <f t="shared" si="3"/>
        <v>20</v>
      </c>
      <c r="K119" s="112" t="s">
        <v>20</v>
      </c>
      <c r="L119" s="113" t="s">
        <v>21</v>
      </c>
      <c r="M119" s="18" t="b">
        <f>C119='[1]评估清单（事业账）'!$D117</f>
        <v>1</v>
      </c>
      <c r="N119" s="114"/>
    </row>
    <row r="120" s="3" customFormat="1" ht="17" customHeight="1" spans="1:14">
      <c r="A120" s="105">
        <f t="shared" si="4"/>
        <v>116</v>
      </c>
      <c r="B120" s="106" t="s">
        <v>136</v>
      </c>
      <c r="C120" s="107" t="s">
        <v>17</v>
      </c>
      <c r="D120" s="116" t="s">
        <v>18</v>
      </c>
      <c r="E120" s="107" t="s">
        <v>19</v>
      </c>
      <c r="F120" s="107">
        <v>1</v>
      </c>
      <c r="G120" s="108">
        <v>1780</v>
      </c>
      <c r="H120" s="109">
        <v>0</v>
      </c>
      <c r="I120" s="110">
        <v>20</v>
      </c>
      <c r="J120" s="111">
        <f t="shared" si="3"/>
        <v>20</v>
      </c>
      <c r="K120" s="112" t="s">
        <v>20</v>
      </c>
      <c r="L120" s="113" t="s">
        <v>21</v>
      </c>
      <c r="M120" s="18" t="b">
        <f>C120='[1]评估清单（事业账）'!$D118</f>
        <v>1</v>
      </c>
      <c r="N120" s="114"/>
    </row>
    <row r="121" s="3" customFormat="1" ht="17" customHeight="1" spans="1:14">
      <c r="A121" s="105">
        <f t="shared" si="4"/>
        <v>117</v>
      </c>
      <c r="B121" s="106" t="s">
        <v>137</v>
      </c>
      <c r="C121" s="107" t="s">
        <v>17</v>
      </c>
      <c r="D121" s="116" t="s">
        <v>18</v>
      </c>
      <c r="E121" s="107" t="s">
        <v>19</v>
      </c>
      <c r="F121" s="107">
        <v>1</v>
      </c>
      <c r="G121" s="108">
        <v>1780</v>
      </c>
      <c r="H121" s="109">
        <v>0</v>
      </c>
      <c r="I121" s="110">
        <v>20</v>
      </c>
      <c r="J121" s="111">
        <f t="shared" si="3"/>
        <v>20</v>
      </c>
      <c r="K121" s="112" t="s">
        <v>20</v>
      </c>
      <c r="L121" s="113" t="s">
        <v>21</v>
      </c>
      <c r="M121" s="18" t="b">
        <f>C121='[1]评估清单（事业账）'!$D119</f>
        <v>1</v>
      </c>
      <c r="N121" s="114"/>
    </row>
    <row r="122" s="3" customFormat="1" ht="17" customHeight="1" spans="1:14">
      <c r="A122" s="105">
        <f t="shared" si="4"/>
        <v>118</v>
      </c>
      <c r="B122" s="106" t="s">
        <v>138</v>
      </c>
      <c r="C122" s="107" t="s">
        <v>139</v>
      </c>
      <c r="D122" s="116" t="s">
        <v>140</v>
      </c>
      <c r="E122" s="107" t="s">
        <v>141</v>
      </c>
      <c r="F122" s="107">
        <v>1</v>
      </c>
      <c r="G122" s="108">
        <v>8700</v>
      </c>
      <c r="H122" s="109">
        <v>0</v>
      </c>
      <c r="I122" s="110">
        <v>35</v>
      </c>
      <c r="J122" s="111">
        <f t="shared" si="3"/>
        <v>35</v>
      </c>
      <c r="K122" s="112" t="s">
        <v>20</v>
      </c>
      <c r="L122" s="113" t="s">
        <v>21</v>
      </c>
      <c r="M122" s="18" t="b">
        <f>C122='[1]评估清单（事业账）'!$D120</f>
        <v>1</v>
      </c>
      <c r="N122" s="114"/>
    </row>
    <row r="123" s="3" customFormat="1" ht="17" customHeight="1" spans="1:14">
      <c r="A123" s="105">
        <f t="shared" si="4"/>
        <v>119</v>
      </c>
      <c r="B123" s="106" t="s">
        <v>142</v>
      </c>
      <c r="C123" s="107" t="s">
        <v>143</v>
      </c>
      <c r="D123" s="116" t="s">
        <v>144</v>
      </c>
      <c r="E123" s="107" t="s">
        <v>141</v>
      </c>
      <c r="F123" s="107">
        <v>1</v>
      </c>
      <c r="G123" s="108">
        <v>4800</v>
      </c>
      <c r="H123" s="109">
        <v>0</v>
      </c>
      <c r="I123" s="110">
        <v>80</v>
      </c>
      <c r="J123" s="111">
        <f t="shared" si="3"/>
        <v>80</v>
      </c>
      <c r="K123" s="112" t="s">
        <v>20</v>
      </c>
      <c r="L123" s="113" t="s">
        <v>21</v>
      </c>
      <c r="M123" s="18" t="b">
        <f>C123='[1]评估清单（事业账）'!$D121</f>
        <v>1</v>
      </c>
      <c r="N123" s="114"/>
    </row>
    <row r="124" s="3" customFormat="1" ht="17" customHeight="1" spans="1:14">
      <c r="A124" s="105">
        <f t="shared" si="4"/>
        <v>120</v>
      </c>
      <c r="B124" s="106" t="s">
        <v>145</v>
      </c>
      <c r="C124" s="107" t="s">
        <v>146</v>
      </c>
      <c r="D124" s="116" t="s">
        <v>147</v>
      </c>
      <c r="E124" s="107" t="s">
        <v>19</v>
      </c>
      <c r="F124" s="107">
        <v>1</v>
      </c>
      <c r="G124" s="108">
        <v>3161</v>
      </c>
      <c r="H124" s="109">
        <v>0</v>
      </c>
      <c r="I124" s="110">
        <v>5</v>
      </c>
      <c r="J124" s="111">
        <f t="shared" si="3"/>
        <v>5</v>
      </c>
      <c r="K124" s="112" t="s">
        <v>20</v>
      </c>
      <c r="L124" s="113" t="s">
        <v>21</v>
      </c>
      <c r="M124" s="18" t="b">
        <f>C124='[1]评估清单（事业账）'!$D122</f>
        <v>1</v>
      </c>
      <c r="N124" s="114"/>
    </row>
    <row r="125" s="3" customFormat="1" ht="17" customHeight="1" spans="1:14">
      <c r="A125" s="105">
        <f t="shared" si="4"/>
        <v>121</v>
      </c>
      <c r="B125" s="106" t="s">
        <v>148</v>
      </c>
      <c r="C125" s="107" t="s">
        <v>146</v>
      </c>
      <c r="D125" s="116" t="s">
        <v>147</v>
      </c>
      <c r="E125" s="107" t="s">
        <v>19</v>
      </c>
      <c r="F125" s="107">
        <v>1</v>
      </c>
      <c r="G125" s="108">
        <v>3161</v>
      </c>
      <c r="H125" s="109">
        <v>0</v>
      </c>
      <c r="I125" s="110">
        <v>5</v>
      </c>
      <c r="J125" s="111">
        <f t="shared" si="3"/>
        <v>5</v>
      </c>
      <c r="K125" s="112" t="s">
        <v>20</v>
      </c>
      <c r="L125" s="113" t="s">
        <v>21</v>
      </c>
      <c r="M125" s="18" t="b">
        <f>C125='[1]评估清单（事业账）'!$D123</f>
        <v>1</v>
      </c>
      <c r="N125" s="114"/>
    </row>
    <row r="126" s="3" customFormat="1" ht="17" customHeight="1" spans="1:14">
      <c r="A126" s="105">
        <f t="shared" si="4"/>
        <v>122</v>
      </c>
      <c r="B126" s="106" t="s">
        <v>149</v>
      </c>
      <c r="C126" s="107" t="s">
        <v>146</v>
      </c>
      <c r="D126" s="116" t="s">
        <v>147</v>
      </c>
      <c r="E126" s="107" t="s">
        <v>19</v>
      </c>
      <c r="F126" s="107">
        <v>1</v>
      </c>
      <c r="G126" s="108">
        <v>3161</v>
      </c>
      <c r="H126" s="109">
        <v>0</v>
      </c>
      <c r="I126" s="110">
        <v>5</v>
      </c>
      <c r="J126" s="111">
        <f t="shared" si="3"/>
        <v>5</v>
      </c>
      <c r="K126" s="112" t="s">
        <v>20</v>
      </c>
      <c r="L126" s="113" t="s">
        <v>21</v>
      </c>
      <c r="M126" s="18" t="b">
        <f>C126='[1]评估清单（事业账）'!$D124</f>
        <v>1</v>
      </c>
      <c r="N126" s="114"/>
    </row>
    <row r="127" s="3" customFormat="1" ht="17" customHeight="1" spans="1:14">
      <c r="A127" s="105">
        <f t="shared" si="4"/>
        <v>123</v>
      </c>
      <c r="B127" s="106" t="s">
        <v>150</v>
      </c>
      <c r="C127" s="107" t="s">
        <v>146</v>
      </c>
      <c r="D127" s="116" t="s">
        <v>147</v>
      </c>
      <c r="E127" s="107" t="s">
        <v>19</v>
      </c>
      <c r="F127" s="107">
        <v>1</v>
      </c>
      <c r="G127" s="108">
        <v>3161</v>
      </c>
      <c r="H127" s="109">
        <v>0</v>
      </c>
      <c r="I127" s="110">
        <v>5</v>
      </c>
      <c r="J127" s="111">
        <f t="shared" si="3"/>
        <v>5</v>
      </c>
      <c r="K127" s="112" t="s">
        <v>20</v>
      </c>
      <c r="L127" s="113" t="s">
        <v>21</v>
      </c>
      <c r="M127" s="18" t="b">
        <f>C127='[1]评估清单（事业账）'!$D125</f>
        <v>1</v>
      </c>
      <c r="N127" s="114"/>
    </row>
    <row r="128" s="3" customFormat="1" ht="17" customHeight="1" spans="1:14">
      <c r="A128" s="105">
        <f t="shared" si="4"/>
        <v>124</v>
      </c>
      <c r="B128" s="106" t="s">
        <v>151</v>
      </c>
      <c r="C128" s="107" t="s">
        <v>146</v>
      </c>
      <c r="D128" s="116" t="s">
        <v>147</v>
      </c>
      <c r="E128" s="107" t="s">
        <v>19</v>
      </c>
      <c r="F128" s="107">
        <v>1</v>
      </c>
      <c r="G128" s="108">
        <v>3161</v>
      </c>
      <c r="H128" s="109">
        <v>0</v>
      </c>
      <c r="I128" s="110">
        <v>5</v>
      </c>
      <c r="J128" s="111">
        <f t="shared" si="3"/>
        <v>5</v>
      </c>
      <c r="K128" s="112" t="s">
        <v>20</v>
      </c>
      <c r="L128" s="113" t="s">
        <v>21</v>
      </c>
      <c r="M128" s="18" t="b">
        <f>C128='[1]评估清单（事业账）'!$D126</f>
        <v>1</v>
      </c>
      <c r="N128" s="114"/>
    </row>
    <row r="129" s="3" customFormat="1" ht="17" customHeight="1" spans="1:14">
      <c r="A129" s="105">
        <f t="shared" si="4"/>
        <v>125</v>
      </c>
      <c r="B129" s="106" t="s">
        <v>152</v>
      </c>
      <c r="C129" s="107" t="s">
        <v>146</v>
      </c>
      <c r="D129" s="116" t="s">
        <v>147</v>
      </c>
      <c r="E129" s="107" t="s">
        <v>19</v>
      </c>
      <c r="F129" s="107">
        <v>1</v>
      </c>
      <c r="G129" s="108">
        <v>3161</v>
      </c>
      <c r="H129" s="109">
        <v>0</v>
      </c>
      <c r="I129" s="110">
        <v>5</v>
      </c>
      <c r="J129" s="111">
        <f t="shared" si="3"/>
        <v>5</v>
      </c>
      <c r="K129" s="112" t="s">
        <v>20</v>
      </c>
      <c r="L129" s="113" t="s">
        <v>21</v>
      </c>
      <c r="M129" s="18" t="b">
        <f>C129='[1]评估清单（事业账）'!$D127</f>
        <v>1</v>
      </c>
      <c r="N129" s="114"/>
    </row>
    <row r="130" s="3" customFormat="1" ht="17" customHeight="1" spans="1:14">
      <c r="A130" s="105">
        <f t="shared" si="4"/>
        <v>126</v>
      </c>
      <c r="B130" s="106" t="s">
        <v>153</v>
      </c>
      <c r="C130" s="107" t="s">
        <v>146</v>
      </c>
      <c r="D130" s="116" t="s">
        <v>147</v>
      </c>
      <c r="E130" s="107" t="s">
        <v>19</v>
      </c>
      <c r="F130" s="107">
        <v>1</v>
      </c>
      <c r="G130" s="108">
        <v>3161</v>
      </c>
      <c r="H130" s="109">
        <v>0</v>
      </c>
      <c r="I130" s="110">
        <v>5</v>
      </c>
      <c r="J130" s="111">
        <f t="shared" si="3"/>
        <v>5</v>
      </c>
      <c r="K130" s="112" t="s">
        <v>20</v>
      </c>
      <c r="L130" s="113" t="s">
        <v>21</v>
      </c>
      <c r="M130" s="18" t="b">
        <f>C130='[1]评估清单（事业账）'!$D128</f>
        <v>1</v>
      </c>
      <c r="N130" s="114"/>
    </row>
    <row r="131" s="3" customFormat="1" ht="17" customHeight="1" spans="1:14">
      <c r="A131" s="105">
        <f t="shared" si="4"/>
        <v>127</v>
      </c>
      <c r="B131" s="106" t="s">
        <v>154</v>
      </c>
      <c r="C131" s="107" t="s">
        <v>146</v>
      </c>
      <c r="D131" s="116" t="s">
        <v>147</v>
      </c>
      <c r="E131" s="107" t="s">
        <v>19</v>
      </c>
      <c r="F131" s="107">
        <v>1</v>
      </c>
      <c r="G131" s="108">
        <v>3161</v>
      </c>
      <c r="H131" s="109">
        <v>0</v>
      </c>
      <c r="I131" s="110">
        <v>5</v>
      </c>
      <c r="J131" s="111">
        <f t="shared" si="3"/>
        <v>5</v>
      </c>
      <c r="K131" s="112" t="s">
        <v>20</v>
      </c>
      <c r="L131" s="113" t="s">
        <v>21</v>
      </c>
      <c r="M131" s="18" t="b">
        <f>C131='[1]评估清单（事业账）'!$D129</f>
        <v>1</v>
      </c>
      <c r="N131" s="114"/>
    </row>
    <row r="132" s="3" customFormat="1" ht="17" customHeight="1" spans="1:14">
      <c r="A132" s="105">
        <f t="shared" si="4"/>
        <v>128</v>
      </c>
      <c r="B132" s="106" t="s">
        <v>155</v>
      </c>
      <c r="C132" s="107" t="s">
        <v>146</v>
      </c>
      <c r="D132" s="116" t="s">
        <v>147</v>
      </c>
      <c r="E132" s="107" t="s">
        <v>19</v>
      </c>
      <c r="F132" s="107">
        <v>1</v>
      </c>
      <c r="G132" s="108">
        <v>3161</v>
      </c>
      <c r="H132" s="109">
        <v>0</v>
      </c>
      <c r="I132" s="110">
        <v>5</v>
      </c>
      <c r="J132" s="111">
        <f t="shared" si="3"/>
        <v>5</v>
      </c>
      <c r="K132" s="112" t="s">
        <v>20</v>
      </c>
      <c r="L132" s="113" t="s">
        <v>21</v>
      </c>
      <c r="M132" s="18" t="b">
        <f>C132='[1]评估清单（事业账）'!$D130</f>
        <v>1</v>
      </c>
      <c r="N132" s="114"/>
    </row>
    <row r="133" s="3" customFormat="1" ht="17" customHeight="1" spans="1:14">
      <c r="A133" s="105">
        <f t="shared" si="4"/>
        <v>129</v>
      </c>
      <c r="B133" s="106" t="s">
        <v>156</v>
      </c>
      <c r="C133" s="107" t="s">
        <v>146</v>
      </c>
      <c r="D133" s="116" t="s">
        <v>147</v>
      </c>
      <c r="E133" s="107" t="s">
        <v>19</v>
      </c>
      <c r="F133" s="107">
        <v>1</v>
      </c>
      <c r="G133" s="108">
        <v>3161</v>
      </c>
      <c r="H133" s="109">
        <v>0</v>
      </c>
      <c r="I133" s="110">
        <v>5</v>
      </c>
      <c r="J133" s="111">
        <f t="shared" ref="J133:J196" si="5">I133-H133</f>
        <v>5</v>
      </c>
      <c r="K133" s="112" t="s">
        <v>20</v>
      </c>
      <c r="L133" s="113" t="s">
        <v>21</v>
      </c>
      <c r="M133" s="18" t="b">
        <f>C133='[1]评估清单（事业账）'!$D131</f>
        <v>1</v>
      </c>
      <c r="N133" s="114"/>
    </row>
    <row r="134" s="3" customFormat="1" ht="17" customHeight="1" spans="1:14">
      <c r="A134" s="105">
        <f t="shared" si="4"/>
        <v>130</v>
      </c>
      <c r="B134" s="106" t="s">
        <v>157</v>
      </c>
      <c r="C134" s="107" t="s">
        <v>146</v>
      </c>
      <c r="D134" s="116" t="s">
        <v>147</v>
      </c>
      <c r="E134" s="107" t="s">
        <v>19</v>
      </c>
      <c r="F134" s="107">
        <v>1</v>
      </c>
      <c r="G134" s="108">
        <v>3161</v>
      </c>
      <c r="H134" s="109">
        <v>0</v>
      </c>
      <c r="I134" s="110">
        <v>5</v>
      </c>
      <c r="J134" s="111">
        <f t="shared" si="5"/>
        <v>5</v>
      </c>
      <c r="K134" s="112" t="s">
        <v>20</v>
      </c>
      <c r="L134" s="113" t="s">
        <v>21</v>
      </c>
      <c r="M134" s="18" t="b">
        <f>C134='[1]评估清单（事业账）'!$D132</f>
        <v>1</v>
      </c>
      <c r="N134" s="114"/>
    </row>
    <row r="135" s="3" customFormat="1" ht="17" customHeight="1" spans="1:14">
      <c r="A135" s="105">
        <f t="shared" si="4"/>
        <v>131</v>
      </c>
      <c r="B135" s="106" t="s">
        <v>158</v>
      </c>
      <c r="C135" s="107" t="s">
        <v>146</v>
      </c>
      <c r="D135" s="116" t="s">
        <v>147</v>
      </c>
      <c r="E135" s="107" t="s">
        <v>19</v>
      </c>
      <c r="F135" s="107">
        <v>1</v>
      </c>
      <c r="G135" s="108">
        <v>3161</v>
      </c>
      <c r="H135" s="109">
        <v>0</v>
      </c>
      <c r="I135" s="110">
        <v>5</v>
      </c>
      <c r="J135" s="111">
        <f t="shared" si="5"/>
        <v>5</v>
      </c>
      <c r="K135" s="112" t="s">
        <v>20</v>
      </c>
      <c r="L135" s="113" t="s">
        <v>21</v>
      </c>
      <c r="M135" s="18" t="b">
        <f>C135='[1]评估清单（事业账）'!$D133</f>
        <v>1</v>
      </c>
      <c r="N135" s="114"/>
    </row>
    <row r="136" s="3" customFormat="1" ht="17" customHeight="1" spans="1:14">
      <c r="A136" s="105">
        <f t="shared" si="4"/>
        <v>132</v>
      </c>
      <c r="B136" s="106" t="s">
        <v>159</v>
      </c>
      <c r="C136" s="107" t="s">
        <v>146</v>
      </c>
      <c r="D136" s="116" t="s">
        <v>147</v>
      </c>
      <c r="E136" s="107" t="s">
        <v>19</v>
      </c>
      <c r="F136" s="107">
        <v>1</v>
      </c>
      <c r="G136" s="108">
        <v>3161</v>
      </c>
      <c r="H136" s="109">
        <v>0</v>
      </c>
      <c r="I136" s="110">
        <v>5</v>
      </c>
      <c r="J136" s="111">
        <f t="shared" si="5"/>
        <v>5</v>
      </c>
      <c r="K136" s="112" t="s">
        <v>20</v>
      </c>
      <c r="L136" s="113" t="s">
        <v>21</v>
      </c>
      <c r="M136" s="18" t="b">
        <f>C136='[1]评估清单（事业账）'!$D134</f>
        <v>1</v>
      </c>
      <c r="N136" s="114"/>
    </row>
    <row r="137" s="3" customFormat="1" ht="17" customHeight="1" spans="1:14">
      <c r="A137" s="105">
        <f t="shared" si="4"/>
        <v>133</v>
      </c>
      <c r="B137" s="106" t="s">
        <v>160</v>
      </c>
      <c r="C137" s="107" t="s">
        <v>146</v>
      </c>
      <c r="D137" s="116" t="s">
        <v>147</v>
      </c>
      <c r="E137" s="107" t="s">
        <v>19</v>
      </c>
      <c r="F137" s="107">
        <v>1</v>
      </c>
      <c r="G137" s="108">
        <v>3161</v>
      </c>
      <c r="H137" s="109">
        <v>0</v>
      </c>
      <c r="I137" s="110">
        <v>5</v>
      </c>
      <c r="J137" s="111">
        <f t="shared" si="5"/>
        <v>5</v>
      </c>
      <c r="K137" s="112" t="s">
        <v>20</v>
      </c>
      <c r="L137" s="113" t="s">
        <v>21</v>
      </c>
      <c r="M137" s="18" t="b">
        <f>C137='[1]评估清单（事业账）'!$D135</f>
        <v>1</v>
      </c>
      <c r="N137" s="114"/>
    </row>
    <row r="138" s="3" customFormat="1" ht="17" customHeight="1" spans="1:14">
      <c r="A138" s="105">
        <f t="shared" si="4"/>
        <v>134</v>
      </c>
      <c r="B138" s="106" t="s">
        <v>161</v>
      </c>
      <c r="C138" s="107" t="s">
        <v>146</v>
      </c>
      <c r="D138" s="116" t="s">
        <v>147</v>
      </c>
      <c r="E138" s="107" t="s">
        <v>19</v>
      </c>
      <c r="F138" s="107">
        <v>1</v>
      </c>
      <c r="G138" s="108">
        <v>3161</v>
      </c>
      <c r="H138" s="109">
        <v>0</v>
      </c>
      <c r="I138" s="110">
        <v>5</v>
      </c>
      <c r="J138" s="111">
        <f t="shared" si="5"/>
        <v>5</v>
      </c>
      <c r="K138" s="112" t="s">
        <v>20</v>
      </c>
      <c r="L138" s="113" t="s">
        <v>21</v>
      </c>
      <c r="M138" s="18" t="b">
        <f>C138='[1]评估清单（事业账）'!$D136</f>
        <v>1</v>
      </c>
      <c r="N138" s="114"/>
    </row>
    <row r="139" s="3" customFormat="1" ht="17" customHeight="1" spans="1:14">
      <c r="A139" s="105">
        <f t="shared" si="4"/>
        <v>135</v>
      </c>
      <c r="B139" s="106" t="s">
        <v>162</v>
      </c>
      <c r="C139" s="107" t="s">
        <v>146</v>
      </c>
      <c r="D139" s="116" t="s">
        <v>147</v>
      </c>
      <c r="E139" s="107" t="s">
        <v>19</v>
      </c>
      <c r="F139" s="107">
        <v>1</v>
      </c>
      <c r="G139" s="108">
        <v>3161</v>
      </c>
      <c r="H139" s="109">
        <v>0</v>
      </c>
      <c r="I139" s="110">
        <v>5</v>
      </c>
      <c r="J139" s="111">
        <f t="shared" si="5"/>
        <v>5</v>
      </c>
      <c r="K139" s="112" t="s">
        <v>20</v>
      </c>
      <c r="L139" s="113" t="s">
        <v>21</v>
      </c>
      <c r="M139" s="18" t="b">
        <f>C139='[1]评估清单（事业账）'!$D137</f>
        <v>1</v>
      </c>
      <c r="N139" s="114"/>
    </row>
    <row r="140" s="3" customFormat="1" ht="17" customHeight="1" spans="1:14">
      <c r="A140" s="105">
        <f t="shared" si="4"/>
        <v>136</v>
      </c>
      <c r="B140" s="106" t="s">
        <v>163</v>
      </c>
      <c r="C140" s="107" t="s">
        <v>146</v>
      </c>
      <c r="D140" s="116" t="s">
        <v>147</v>
      </c>
      <c r="E140" s="107" t="s">
        <v>19</v>
      </c>
      <c r="F140" s="107">
        <v>1</v>
      </c>
      <c r="G140" s="108">
        <v>3161</v>
      </c>
      <c r="H140" s="109">
        <v>0</v>
      </c>
      <c r="I140" s="110">
        <v>5</v>
      </c>
      <c r="J140" s="111">
        <f t="shared" si="5"/>
        <v>5</v>
      </c>
      <c r="K140" s="112" t="s">
        <v>20</v>
      </c>
      <c r="L140" s="113" t="s">
        <v>21</v>
      </c>
      <c r="M140" s="18" t="b">
        <f>C140='[1]评估清单（事业账）'!$D138</f>
        <v>1</v>
      </c>
      <c r="N140" s="114"/>
    </row>
    <row r="141" s="3" customFormat="1" ht="17" customHeight="1" spans="1:14">
      <c r="A141" s="105">
        <f t="shared" si="4"/>
        <v>137</v>
      </c>
      <c r="B141" s="106" t="s">
        <v>164</v>
      </c>
      <c r="C141" s="107" t="s">
        <v>146</v>
      </c>
      <c r="D141" s="116" t="s">
        <v>147</v>
      </c>
      <c r="E141" s="107" t="s">
        <v>19</v>
      </c>
      <c r="F141" s="107">
        <v>1</v>
      </c>
      <c r="G141" s="108">
        <v>3161</v>
      </c>
      <c r="H141" s="109">
        <v>0</v>
      </c>
      <c r="I141" s="110">
        <v>5</v>
      </c>
      <c r="J141" s="111">
        <f t="shared" si="5"/>
        <v>5</v>
      </c>
      <c r="K141" s="112" t="s">
        <v>20</v>
      </c>
      <c r="L141" s="113" t="s">
        <v>21</v>
      </c>
      <c r="M141" s="18" t="b">
        <f>C141='[1]评估清单（事业账）'!$D139</f>
        <v>1</v>
      </c>
      <c r="N141" s="114"/>
    </row>
    <row r="142" s="3" customFormat="1" ht="17" customHeight="1" spans="1:14">
      <c r="A142" s="105">
        <f t="shared" si="4"/>
        <v>138</v>
      </c>
      <c r="B142" s="106" t="s">
        <v>165</v>
      </c>
      <c r="C142" s="107" t="s">
        <v>146</v>
      </c>
      <c r="D142" s="116" t="s">
        <v>147</v>
      </c>
      <c r="E142" s="107" t="s">
        <v>19</v>
      </c>
      <c r="F142" s="107">
        <v>1</v>
      </c>
      <c r="G142" s="108">
        <v>3161</v>
      </c>
      <c r="H142" s="109">
        <v>0</v>
      </c>
      <c r="I142" s="110">
        <v>5</v>
      </c>
      <c r="J142" s="111">
        <f t="shared" si="5"/>
        <v>5</v>
      </c>
      <c r="K142" s="112" t="s">
        <v>20</v>
      </c>
      <c r="L142" s="113" t="s">
        <v>21</v>
      </c>
      <c r="M142" s="18" t="b">
        <f>C142='[1]评估清单（事业账）'!$D140</f>
        <v>1</v>
      </c>
      <c r="N142" s="114"/>
    </row>
    <row r="143" s="3" customFormat="1" ht="17" customHeight="1" spans="1:14">
      <c r="A143" s="105">
        <f t="shared" si="4"/>
        <v>139</v>
      </c>
      <c r="B143" s="106" t="s">
        <v>166</v>
      </c>
      <c r="C143" s="107" t="s">
        <v>146</v>
      </c>
      <c r="D143" s="116" t="s">
        <v>147</v>
      </c>
      <c r="E143" s="107" t="s">
        <v>19</v>
      </c>
      <c r="F143" s="107">
        <v>1</v>
      </c>
      <c r="G143" s="108">
        <v>3161</v>
      </c>
      <c r="H143" s="109">
        <v>0</v>
      </c>
      <c r="I143" s="110">
        <v>5</v>
      </c>
      <c r="J143" s="111">
        <f t="shared" si="5"/>
        <v>5</v>
      </c>
      <c r="K143" s="112" t="s">
        <v>20</v>
      </c>
      <c r="L143" s="113" t="s">
        <v>21</v>
      </c>
      <c r="M143" s="18" t="b">
        <f>C143='[1]评估清单（事业账）'!$D141</f>
        <v>1</v>
      </c>
      <c r="N143" s="114"/>
    </row>
    <row r="144" s="3" customFormat="1" ht="17" customHeight="1" spans="1:14">
      <c r="A144" s="105">
        <f t="shared" si="4"/>
        <v>140</v>
      </c>
      <c r="B144" s="106" t="s">
        <v>167</v>
      </c>
      <c r="C144" s="107" t="s">
        <v>146</v>
      </c>
      <c r="D144" s="116" t="s">
        <v>147</v>
      </c>
      <c r="E144" s="107" t="s">
        <v>19</v>
      </c>
      <c r="F144" s="107">
        <v>1</v>
      </c>
      <c r="G144" s="108">
        <v>3161</v>
      </c>
      <c r="H144" s="109">
        <v>0</v>
      </c>
      <c r="I144" s="110">
        <v>5</v>
      </c>
      <c r="J144" s="111">
        <f t="shared" si="5"/>
        <v>5</v>
      </c>
      <c r="K144" s="112" t="s">
        <v>20</v>
      </c>
      <c r="L144" s="113" t="s">
        <v>21</v>
      </c>
      <c r="M144" s="18" t="b">
        <f>C144='[1]评估清单（事业账）'!$D142</f>
        <v>1</v>
      </c>
      <c r="N144" s="114"/>
    </row>
    <row r="145" s="3" customFormat="1" ht="17" customHeight="1" spans="1:14">
      <c r="A145" s="105">
        <f t="shared" si="4"/>
        <v>141</v>
      </c>
      <c r="B145" s="106" t="s">
        <v>168</v>
      </c>
      <c r="C145" s="107" t="s">
        <v>146</v>
      </c>
      <c r="D145" s="116" t="s">
        <v>147</v>
      </c>
      <c r="E145" s="107" t="s">
        <v>19</v>
      </c>
      <c r="F145" s="107">
        <v>1</v>
      </c>
      <c r="G145" s="108">
        <v>3161</v>
      </c>
      <c r="H145" s="109">
        <v>0</v>
      </c>
      <c r="I145" s="110">
        <v>5</v>
      </c>
      <c r="J145" s="111">
        <f t="shared" si="5"/>
        <v>5</v>
      </c>
      <c r="K145" s="112" t="s">
        <v>20</v>
      </c>
      <c r="L145" s="113" t="s">
        <v>21</v>
      </c>
      <c r="M145" s="18" t="b">
        <f>C145='[1]评估清单（事业账）'!$D143</f>
        <v>1</v>
      </c>
      <c r="N145" s="114"/>
    </row>
    <row r="146" s="3" customFormat="1" ht="17" customHeight="1" spans="1:14">
      <c r="A146" s="105">
        <f t="shared" si="4"/>
        <v>142</v>
      </c>
      <c r="B146" s="106" t="s">
        <v>169</v>
      </c>
      <c r="C146" s="107" t="s">
        <v>146</v>
      </c>
      <c r="D146" s="116" t="s">
        <v>147</v>
      </c>
      <c r="E146" s="107" t="s">
        <v>19</v>
      </c>
      <c r="F146" s="107">
        <v>1</v>
      </c>
      <c r="G146" s="108">
        <v>3161</v>
      </c>
      <c r="H146" s="109">
        <v>0</v>
      </c>
      <c r="I146" s="110">
        <v>5</v>
      </c>
      <c r="J146" s="111">
        <f t="shared" si="5"/>
        <v>5</v>
      </c>
      <c r="K146" s="112" t="s">
        <v>20</v>
      </c>
      <c r="L146" s="113" t="s">
        <v>21</v>
      </c>
      <c r="M146" s="18" t="b">
        <f>C146='[1]评估清单（事业账）'!$D144</f>
        <v>1</v>
      </c>
      <c r="N146" s="114"/>
    </row>
    <row r="147" s="3" customFormat="1" ht="17" customHeight="1" spans="1:14">
      <c r="A147" s="105">
        <f t="shared" si="4"/>
        <v>143</v>
      </c>
      <c r="B147" s="106" t="s">
        <v>170</v>
      </c>
      <c r="C147" s="107" t="s">
        <v>146</v>
      </c>
      <c r="D147" s="116" t="s">
        <v>147</v>
      </c>
      <c r="E147" s="107" t="s">
        <v>19</v>
      </c>
      <c r="F147" s="107">
        <v>1</v>
      </c>
      <c r="G147" s="108">
        <v>3161</v>
      </c>
      <c r="H147" s="109">
        <v>0</v>
      </c>
      <c r="I147" s="110">
        <v>5</v>
      </c>
      <c r="J147" s="111">
        <f t="shared" si="5"/>
        <v>5</v>
      </c>
      <c r="K147" s="112" t="s">
        <v>20</v>
      </c>
      <c r="L147" s="113" t="s">
        <v>21</v>
      </c>
      <c r="M147" s="18" t="b">
        <f>C147='[1]评估清单（事业账）'!$D145</f>
        <v>1</v>
      </c>
      <c r="N147" s="114"/>
    </row>
    <row r="148" s="3" customFormat="1" ht="17" customHeight="1" spans="1:14">
      <c r="A148" s="105">
        <f t="shared" si="4"/>
        <v>144</v>
      </c>
      <c r="B148" s="106" t="s">
        <v>171</v>
      </c>
      <c r="C148" s="107" t="s">
        <v>146</v>
      </c>
      <c r="D148" s="116" t="s">
        <v>147</v>
      </c>
      <c r="E148" s="107" t="s">
        <v>19</v>
      </c>
      <c r="F148" s="107">
        <v>1</v>
      </c>
      <c r="G148" s="108">
        <v>3161</v>
      </c>
      <c r="H148" s="109">
        <v>0</v>
      </c>
      <c r="I148" s="110">
        <v>5</v>
      </c>
      <c r="J148" s="111">
        <f t="shared" si="5"/>
        <v>5</v>
      </c>
      <c r="K148" s="112" t="s">
        <v>20</v>
      </c>
      <c r="L148" s="113" t="s">
        <v>21</v>
      </c>
      <c r="M148" s="18" t="b">
        <f>C148='[1]评估清单（事业账）'!$D146</f>
        <v>1</v>
      </c>
      <c r="N148" s="114"/>
    </row>
    <row r="149" s="3" customFormat="1" ht="17" customHeight="1" spans="1:14">
      <c r="A149" s="105">
        <f t="shared" si="4"/>
        <v>145</v>
      </c>
      <c r="B149" s="106" t="s">
        <v>172</v>
      </c>
      <c r="C149" s="107" t="s">
        <v>146</v>
      </c>
      <c r="D149" s="116" t="s">
        <v>147</v>
      </c>
      <c r="E149" s="107" t="s">
        <v>19</v>
      </c>
      <c r="F149" s="107">
        <v>1</v>
      </c>
      <c r="G149" s="108">
        <v>3161</v>
      </c>
      <c r="H149" s="109">
        <v>0</v>
      </c>
      <c r="I149" s="110">
        <v>5</v>
      </c>
      <c r="J149" s="111">
        <f t="shared" si="5"/>
        <v>5</v>
      </c>
      <c r="K149" s="112" t="s">
        <v>20</v>
      </c>
      <c r="L149" s="113" t="s">
        <v>21</v>
      </c>
      <c r="M149" s="18" t="b">
        <f>C149='[1]评估清单（事业账）'!$D147</f>
        <v>1</v>
      </c>
      <c r="N149" s="114"/>
    </row>
    <row r="150" s="3" customFormat="1" ht="17" customHeight="1" spans="1:14">
      <c r="A150" s="105">
        <f t="shared" si="4"/>
        <v>146</v>
      </c>
      <c r="B150" s="106" t="s">
        <v>173</v>
      </c>
      <c r="C150" s="107" t="s">
        <v>146</v>
      </c>
      <c r="D150" s="116" t="s">
        <v>147</v>
      </c>
      <c r="E150" s="107" t="s">
        <v>19</v>
      </c>
      <c r="F150" s="107">
        <v>1</v>
      </c>
      <c r="G150" s="108">
        <v>3161</v>
      </c>
      <c r="H150" s="109">
        <v>0</v>
      </c>
      <c r="I150" s="110">
        <v>5</v>
      </c>
      <c r="J150" s="111">
        <f t="shared" si="5"/>
        <v>5</v>
      </c>
      <c r="K150" s="112" t="s">
        <v>20</v>
      </c>
      <c r="L150" s="113" t="s">
        <v>21</v>
      </c>
      <c r="M150" s="18" t="b">
        <f>C150='[1]评估清单（事业账）'!$D148</f>
        <v>1</v>
      </c>
      <c r="N150" s="114"/>
    </row>
    <row r="151" s="3" customFormat="1" ht="17" customHeight="1" spans="1:14">
      <c r="A151" s="105">
        <f t="shared" si="4"/>
        <v>147</v>
      </c>
      <c r="B151" s="106" t="s">
        <v>174</v>
      </c>
      <c r="C151" s="107" t="s">
        <v>146</v>
      </c>
      <c r="D151" s="116" t="s">
        <v>147</v>
      </c>
      <c r="E151" s="107" t="s">
        <v>19</v>
      </c>
      <c r="F151" s="107">
        <v>1</v>
      </c>
      <c r="G151" s="108">
        <v>3161</v>
      </c>
      <c r="H151" s="109">
        <v>0</v>
      </c>
      <c r="I151" s="110">
        <v>5</v>
      </c>
      <c r="J151" s="111">
        <f t="shared" si="5"/>
        <v>5</v>
      </c>
      <c r="K151" s="112" t="s">
        <v>20</v>
      </c>
      <c r="L151" s="113" t="s">
        <v>21</v>
      </c>
      <c r="M151" s="18" t="b">
        <f>C151='[1]评估清单（事业账）'!$D149</f>
        <v>1</v>
      </c>
      <c r="N151" s="114"/>
    </row>
    <row r="152" s="3" customFormat="1" ht="17" customHeight="1" spans="1:14">
      <c r="A152" s="105">
        <f t="shared" si="4"/>
        <v>148</v>
      </c>
      <c r="B152" s="106" t="s">
        <v>175</v>
      </c>
      <c r="C152" s="107" t="s">
        <v>146</v>
      </c>
      <c r="D152" s="116" t="s">
        <v>147</v>
      </c>
      <c r="E152" s="107" t="s">
        <v>19</v>
      </c>
      <c r="F152" s="107">
        <v>1</v>
      </c>
      <c r="G152" s="108">
        <v>3161</v>
      </c>
      <c r="H152" s="109">
        <v>0</v>
      </c>
      <c r="I152" s="110">
        <v>5</v>
      </c>
      <c r="J152" s="111">
        <f t="shared" si="5"/>
        <v>5</v>
      </c>
      <c r="K152" s="112" t="s">
        <v>20</v>
      </c>
      <c r="L152" s="113" t="s">
        <v>21</v>
      </c>
      <c r="M152" s="18" t="b">
        <f>C152='[1]评估清单（事业账）'!$D150</f>
        <v>1</v>
      </c>
      <c r="N152" s="114"/>
    </row>
    <row r="153" s="3" customFormat="1" ht="17" customHeight="1" spans="1:14">
      <c r="A153" s="105">
        <f t="shared" si="4"/>
        <v>149</v>
      </c>
      <c r="B153" s="106" t="s">
        <v>176</v>
      </c>
      <c r="C153" s="107" t="s">
        <v>146</v>
      </c>
      <c r="D153" s="116" t="s">
        <v>147</v>
      </c>
      <c r="E153" s="107" t="s">
        <v>19</v>
      </c>
      <c r="F153" s="107">
        <v>1</v>
      </c>
      <c r="G153" s="108">
        <v>3161</v>
      </c>
      <c r="H153" s="109">
        <v>0</v>
      </c>
      <c r="I153" s="110">
        <v>5</v>
      </c>
      <c r="J153" s="111">
        <f t="shared" si="5"/>
        <v>5</v>
      </c>
      <c r="K153" s="112" t="s">
        <v>20</v>
      </c>
      <c r="L153" s="113" t="s">
        <v>21</v>
      </c>
      <c r="M153" s="18" t="b">
        <f>C153='[1]评估清单（事业账）'!$D151</f>
        <v>1</v>
      </c>
      <c r="N153" s="114"/>
    </row>
    <row r="154" s="3" customFormat="1" ht="17" customHeight="1" spans="1:14">
      <c r="A154" s="105">
        <f t="shared" si="4"/>
        <v>150</v>
      </c>
      <c r="B154" s="106" t="s">
        <v>177</v>
      </c>
      <c r="C154" s="107" t="s">
        <v>146</v>
      </c>
      <c r="D154" s="116" t="s">
        <v>147</v>
      </c>
      <c r="E154" s="107" t="s">
        <v>19</v>
      </c>
      <c r="F154" s="107">
        <v>1</v>
      </c>
      <c r="G154" s="108">
        <v>3161</v>
      </c>
      <c r="H154" s="109">
        <v>0</v>
      </c>
      <c r="I154" s="110">
        <v>5</v>
      </c>
      <c r="J154" s="111">
        <f t="shared" si="5"/>
        <v>5</v>
      </c>
      <c r="K154" s="112" t="s">
        <v>20</v>
      </c>
      <c r="L154" s="113" t="s">
        <v>21</v>
      </c>
      <c r="M154" s="18" t="b">
        <f>C154='[1]评估清单（事业账）'!$D152</f>
        <v>1</v>
      </c>
      <c r="N154" s="114"/>
    </row>
    <row r="155" s="3" customFormat="1" ht="17" customHeight="1" spans="1:14">
      <c r="A155" s="105">
        <f t="shared" si="4"/>
        <v>151</v>
      </c>
      <c r="B155" s="106" t="s">
        <v>178</v>
      </c>
      <c r="C155" s="107" t="s">
        <v>146</v>
      </c>
      <c r="D155" s="116" t="s">
        <v>147</v>
      </c>
      <c r="E155" s="107" t="s">
        <v>19</v>
      </c>
      <c r="F155" s="107">
        <v>1</v>
      </c>
      <c r="G155" s="108">
        <v>3161</v>
      </c>
      <c r="H155" s="109">
        <v>0</v>
      </c>
      <c r="I155" s="110">
        <v>5</v>
      </c>
      <c r="J155" s="111">
        <f t="shared" si="5"/>
        <v>5</v>
      </c>
      <c r="K155" s="112" t="s">
        <v>20</v>
      </c>
      <c r="L155" s="113" t="s">
        <v>21</v>
      </c>
      <c r="M155" s="18" t="b">
        <f>C155='[1]评估清单（事业账）'!$D153</f>
        <v>1</v>
      </c>
      <c r="N155" s="114"/>
    </row>
    <row r="156" s="3" customFormat="1" ht="17" customHeight="1" spans="1:14">
      <c r="A156" s="105">
        <f t="shared" si="4"/>
        <v>152</v>
      </c>
      <c r="B156" s="106" t="s">
        <v>179</v>
      </c>
      <c r="C156" s="107" t="s">
        <v>146</v>
      </c>
      <c r="D156" s="116" t="s">
        <v>147</v>
      </c>
      <c r="E156" s="107" t="s">
        <v>19</v>
      </c>
      <c r="F156" s="107">
        <v>1</v>
      </c>
      <c r="G156" s="108">
        <v>3161</v>
      </c>
      <c r="H156" s="109">
        <v>0</v>
      </c>
      <c r="I156" s="110">
        <v>5</v>
      </c>
      <c r="J156" s="111">
        <f t="shared" si="5"/>
        <v>5</v>
      </c>
      <c r="K156" s="112" t="s">
        <v>20</v>
      </c>
      <c r="L156" s="113" t="s">
        <v>21</v>
      </c>
      <c r="M156" s="18" t="b">
        <f>C156='[1]评估清单（事业账）'!$D154</f>
        <v>1</v>
      </c>
      <c r="N156" s="114"/>
    </row>
    <row r="157" s="3" customFormat="1" ht="17" customHeight="1" spans="1:14">
      <c r="A157" s="105">
        <f t="shared" si="4"/>
        <v>153</v>
      </c>
      <c r="B157" s="106" t="s">
        <v>180</v>
      </c>
      <c r="C157" s="107" t="s">
        <v>146</v>
      </c>
      <c r="D157" s="116" t="s">
        <v>147</v>
      </c>
      <c r="E157" s="107" t="s">
        <v>19</v>
      </c>
      <c r="F157" s="107">
        <v>1</v>
      </c>
      <c r="G157" s="108">
        <v>3161</v>
      </c>
      <c r="H157" s="109">
        <v>0</v>
      </c>
      <c r="I157" s="110">
        <v>5</v>
      </c>
      <c r="J157" s="111">
        <f t="shared" si="5"/>
        <v>5</v>
      </c>
      <c r="K157" s="112" t="s">
        <v>20</v>
      </c>
      <c r="L157" s="113" t="s">
        <v>21</v>
      </c>
      <c r="M157" s="18" t="b">
        <f>C157='[1]评估清单（事业账）'!$D155</f>
        <v>1</v>
      </c>
      <c r="N157" s="114"/>
    </row>
    <row r="158" s="3" customFormat="1" ht="17" customHeight="1" spans="1:14">
      <c r="A158" s="105">
        <f t="shared" si="4"/>
        <v>154</v>
      </c>
      <c r="B158" s="106" t="s">
        <v>181</v>
      </c>
      <c r="C158" s="107" t="s">
        <v>146</v>
      </c>
      <c r="D158" s="116" t="s">
        <v>147</v>
      </c>
      <c r="E158" s="107" t="s">
        <v>19</v>
      </c>
      <c r="F158" s="107">
        <v>1</v>
      </c>
      <c r="G158" s="108">
        <v>3161</v>
      </c>
      <c r="H158" s="109">
        <v>0</v>
      </c>
      <c r="I158" s="110">
        <v>5</v>
      </c>
      <c r="J158" s="111">
        <f t="shared" si="5"/>
        <v>5</v>
      </c>
      <c r="K158" s="112" t="s">
        <v>20</v>
      </c>
      <c r="L158" s="113" t="s">
        <v>21</v>
      </c>
      <c r="M158" s="18" t="b">
        <f>C158='[1]评估清单（事业账）'!$D156</f>
        <v>1</v>
      </c>
      <c r="N158" s="114"/>
    </row>
    <row r="159" s="3" customFormat="1" ht="17" customHeight="1" spans="1:14">
      <c r="A159" s="105">
        <f t="shared" si="4"/>
        <v>155</v>
      </c>
      <c r="B159" s="106" t="s">
        <v>182</v>
      </c>
      <c r="C159" s="107" t="s">
        <v>146</v>
      </c>
      <c r="D159" s="116" t="s">
        <v>147</v>
      </c>
      <c r="E159" s="107" t="s">
        <v>19</v>
      </c>
      <c r="F159" s="107">
        <v>1</v>
      </c>
      <c r="G159" s="108">
        <v>3161</v>
      </c>
      <c r="H159" s="109">
        <v>0</v>
      </c>
      <c r="I159" s="110">
        <v>5</v>
      </c>
      <c r="J159" s="111">
        <f t="shared" si="5"/>
        <v>5</v>
      </c>
      <c r="K159" s="112" t="s">
        <v>20</v>
      </c>
      <c r="L159" s="113" t="s">
        <v>21</v>
      </c>
      <c r="M159" s="18" t="b">
        <f>C159='[1]评估清单（事业账）'!$D157</f>
        <v>1</v>
      </c>
      <c r="N159" s="114"/>
    </row>
    <row r="160" s="3" customFormat="1" ht="17" customHeight="1" spans="1:14">
      <c r="A160" s="105">
        <f t="shared" si="4"/>
        <v>156</v>
      </c>
      <c r="B160" s="106" t="s">
        <v>183</v>
      </c>
      <c r="C160" s="107" t="s">
        <v>146</v>
      </c>
      <c r="D160" s="116" t="s">
        <v>147</v>
      </c>
      <c r="E160" s="107" t="s">
        <v>19</v>
      </c>
      <c r="F160" s="107">
        <v>1</v>
      </c>
      <c r="G160" s="108">
        <v>3161</v>
      </c>
      <c r="H160" s="109">
        <v>0</v>
      </c>
      <c r="I160" s="110">
        <v>5</v>
      </c>
      <c r="J160" s="111">
        <f t="shared" si="5"/>
        <v>5</v>
      </c>
      <c r="K160" s="112" t="s">
        <v>20</v>
      </c>
      <c r="L160" s="113" t="s">
        <v>21</v>
      </c>
      <c r="M160" s="18" t="b">
        <f>C160='[1]评估清单（事业账）'!$D158</f>
        <v>1</v>
      </c>
      <c r="N160" s="114"/>
    </row>
    <row r="161" s="3" customFormat="1" ht="17" customHeight="1" spans="1:14">
      <c r="A161" s="105">
        <f t="shared" si="4"/>
        <v>157</v>
      </c>
      <c r="B161" s="106" t="s">
        <v>184</v>
      </c>
      <c r="C161" s="107" t="s">
        <v>146</v>
      </c>
      <c r="D161" s="116" t="s">
        <v>147</v>
      </c>
      <c r="E161" s="107" t="s">
        <v>19</v>
      </c>
      <c r="F161" s="107">
        <v>1</v>
      </c>
      <c r="G161" s="108">
        <v>3161</v>
      </c>
      <c r="H161" s="109">
        <v>0</v>
      </c>
      <c r="I161" s="110">
        <v>5</v>
      </c>
      <c r="J161" s="111">
        <f t="shared" si="5"/>
        <v>5</v>
      </c>
      <c r="K161" s="112" t="s">
        <v>20</v>
      </c>
      <c r="L161" s="113" t="s">
        <v>21</v>
      </c>
      <c r="M161" s="18" t="b">
        <f>C161='[1]评估清单（事业账）'!$D159</f>
        <v>1</v>
      </c>
      <c r="N161" s="114"/>
    </row>
    <row r="162" s="3" customFormat="1" ht="17" customHeight="1" spans="1:14">
      <c r="A162" s="105">
        <f t="shared" si="4"/>
        <v>158</v>
      </c>
      <c r="B162" s="106" t="s">
        <v>185</v>
      </c>
      <c r="C162" s="107" t="s">
        <v>146</v>
      </c>
      <c r="D162" s="116" t="s">
        <v>147</v>
      </c>
      <c r="E162" s="107" t="s">
        <v>19</v>
      </c>
      <c r="F162" s="107">
        <v>1</v>
      </c>
      <c r="G162" s="108">
        <v>3161</v>
      </c>
      <c r="H162" s="109">
        <v>0</v>
      </c>
      <c r="I162" s="110">
        <v>5</v>
      </c>
      <c r="J162" s="111">
        <f t="shared" si="5"/>
        <v>5</v>
      </c>
      <c r="K162" s="112" t="s">
        <v>20</v>
      </c>
      <c r="L162" s="113" t="s">
        <v>21</v>
      </c>
      <c r="M162" s="18" t="b">
        <f>C162='[1]评估清单（事业账）'!$D160</f>
        <v>1</v>
      </c>
      <c r="N162" s="114"/>
    </row>
    <row r="163" s="3" customFormat="1" ht="17" customHeight="1" spans="1:14">
      <c r="A163" s="105">
        <f t="shared" si="4"/>
        <v>159</v>
      </c>
      <c r="B163" s="106" t="s">
        <v>186</v>
      </c>
      <c r="C163" s="107" t="s">
        <v>146</v>
      </c>
      <c r="D163" s="116" t="s">
        <v>147</v>
      </c>
      <c r="E163" s="107" t="s">
        <v>19</v>
      </c>
      <c r="F163" s="107">
        <v>1</v>
      </c>
      <c r="G163" s="108">
        <v>3161</v>
      </c>
      <c r="H163" s="109">
        <v>0</v>
      </c>
      <c r="I163" s="110">
        <v>5</v>
      </c>
      <c r="J163" s="111">
        <f t="shared" si="5"/>
        <v>5</v>
      </c>
      <c r="K163" s="112" t="s">
        <v>20</v>
      </c>
      <c r="L163" s="113" t="s">
        <v>21</v>
      </c>
      <c r="M163" s="18" t="b">
        <f>C163='[1]评估清单（事业账）'!$D161</f>
        <v>1</v>
      </c>
      <c r="N163" s="114"/>
    </row>
    <row r="164" s="3" customFormat="1" ht="17" customHeight="1" spans="1:14">
      <c r="A164" s="105">
        <f t="shared" si="4"/>
        <v>160</v>
      </c>
      <c r="B164" s="106" t="s">
        <v>187</v>
      </c>
      <c r="C164" s="107" t="s">
        <v>146</v>
      </c>
      <c r="D164" s="116" t="s">
        <v>147</v>
      </c>
      <c r="E164" s="107" t="s">
        <v>19</v>
      </c>
      <c r="F164" s="107">
        <v>1</v>
      </c>
      <c r="G164" s="108">
        <v>3161</v>
      </c>
      <c r="H164" s="109">
        <v>0</v>
      </c>
      <c r="I164" s="110">
        <v>5</v>
      </c>
      <c r="J164" s="111">
        <f t="shared" si="5"/>
        <v>5</v>
      </c>
      <c r="K164" s="112" t="s">
        <v>20</v>
      </c>
      <c r="L164" s="113" t="s">
        <v>21</v>
      </c>
      <c r="M164" s="18" t="b">
        <f>C164='[1]评估清单（事业账）'!$D162</f>
        <v>1</v>
      </c>
      <c r="N164" s="114"/>
    </row>
    <row r="165" s="3" customFormat="1" ht="17" customHeight="1" spans="1:14">
      <c r="A165" s="105">
        <f t="shared" si="4"/>
        <v>161</v>
      </c>
      <c r="B165" s="106" t="s">
        <v>188</v>
      </c>
      <c r="C165" s="107" t="s">
        <v>146</v>
      </c>
      <c r="D165" s="116" t="s">
        <v>147</v>
      </c>
      <c r="E165" s="107" t="s">
        <v>19</v>
      </c>
      <c r="F165" s="107">
        <v>1</v>
      </c>
      <c r="G165" s="108">
        <v>3161</v>
      </c>
      <c r="H165" s="109">
        <v>0</v>
      </c>
      <c r="I165" s="110">
        <v>5</v>
      </c>
      <c r="J165" s="111">
        <f t="shared" si="5"/>
        <v>5</v>
      </c>
      <c r="K165" s="112" t="s">
        <v>20</v>
      </c>
      <c r="L165" s="113" t="s">
        <v>21</v>
      </c>
      <c r="M165" s="18" t="b">
        <f>C165='[1]评估清单（事业账）'!$D163</f>
        <v>1</v>
      </c>
      <c r="N165" s="114"/>
    </row>
    <row r="166" s="3" customFormat="1" ht="17" customHeight="1" spans="1:14">
      <c r="A166" s="105">
        <f t="shared" si="4"/>
        <v>162</v>
      </c>
      <c r="B166" s="106" t="s">
        <v>189</v>
      </c>
      <c r="C166" s="107" t="s">
        <v>146</v>
      </c>
      <c r="D166" s="116" t="s">
        <v>147</v>
      </c>
      <c r="E166" s="107" t="s">
        <v>19</v>
      </c>
      <c r="F166" s="107">
        <v>1</v>
      </c>
      <c r="G166" s="108">
        <v>2019</v>
      </c>
      <c r="H166" s="109">
        <v>0</v>
      </c>
      <c r="I166" s="110">
        <v>5</v>
      </c>
      <c r="J166" s="111">
        <f t="shared" si="5"/>
        <v>5</v>
      </c>
      <c r="K166" s="112" t="s">
        <v>20</v>
      </c>
      <c r="L166" s="113" t="s">
        <v>21</v>
      </c>
      <c r="M166" s="18" t="b">
        <f>C166='[1]评估清单（事业账）'!$D164</f>
        <v>1</v>
      </c>
      <c r="N166" s="114"/>
    </row>
    <row r="167" s="3" customFormat="1" ht="17" customHeight="1" spans="1:14">
      <c r="A167" s="105">
        <f t="shared" si="4"/>
        <v>163</v>
      </c>
      <c r="B167" s="106" t="s">
        <v>190</v>
      </c>
      <c r="C167" s="107" t="s">
        <v>146</v>
      </c>
      <c r="D167" s="116" t="s">
        <v>147</v>
      </c>
      <c r="E167" s="107" t="s">
        <v>19</v>
      </c>
      <c r="F167" s="107">
        <v>1</v>
      </c>
      <c r="G167" s="108">
        <v>2019</v>
      </c>
      <c r="H167" s="109">
        <v>0</v>
      </c>
      <c r="I167" s="110">
        <v>5</v>
      </c>
      <c r="J167" s="111">
        <f t="shared" si="5"/>
        <v>5</v>
      </c>
      <c r="K167" s="112" t="s">
        <v>20</v>
      </c>
      <c r="L167" s="113" t="s">
        <v>21</v>
      </c>
      <c r="M167" s="18" t="b">
        <f>C167='[1]评估清单（事业账）'!$D165</f>
        <v>1</v>
      </c>
      <c r="N167" s="114"/>
    </row>
    <row r="168" s="3" customFormat="1" ht="17" customHeight="1" spans="1:14">
      <c r="A168" s="105">
        <f t="shared" si="4"/>
        <v>164</v>
      </c>
      <c r="B168" s="106" t="s">
        <v>191</v>
      </c>
      <c r="C168" s="107" t="s">
        <v>192</v>
      </c>
      <c r="D168" s="116" t="s">
        <v>193</v>
      </c>
      <c r="E168" s="107" t="s">
        <v>141</v>
      </c>
      <c r="F168" s="107">
        <v>1</v>
      </c>
      <c r="G168" s="108">
        <v>1980</v>
      </c>
      <c r="H168" s="109">
        <v>0</v>
      </c>
      <c r="I168" s="110">
        <v>30</v>
      </c>
      <c r="J168" s="111">
        <f t="shared" si="5"/>
        <v>30</v>
      </c>
      <c r="K168" s="112" t="s">
        <v>20</v>
      </c>
      <c r="L168" s="113" t="s">
        <v>21</v>
      </c>
      <c r="M168" s="18" t="b">
        <f>C168='[1]评估清单（事业账）'!$D166</f>
        <v>1</v>
      </c>
      <c r="N168" s="114"/>
    </row>
    <row r="169" s="3" customFormat="1" ht="17" customHeight="1" spans="1:14">
      <c r="A169" s="105">
        <f t="shared" si="4"/>
        <v>165</v>
      </c>
      <c r="B169" s="106" t="s">
        <v>194</v>
      </c>
      <c r="C169" s="107" t="s">
        <v>195</v>
      </c>
      <c r="D169" s="116" t="s">
        <v>196</v>
      </c>
      <c r="E169" s="107" t="s">
        <v>141</v>
      </c>
      <c r="F169" s="107">
        <v>1</v>
      </c>
      <c r="G169" s="108">
        <v>5650</v>
      </c>
      <c r="H169" s="109">
        <v>0</v>
      </c>
      <c r="I169" s="110">
        <v>80</v>
      </c>
      <c r="J169" s="111">
        <f t="shared" si="5"/>
        <v>80</v>
      </c>
      <c r="K169" s="112" t="s">
        <v>20</v>
      </c>
      <c r="L169" s="113" t="s">
        <v>21</v>
      </c>
      <c r="M169" s="18" t="b">
        <f>C169='[1]评估清单（事业账）'!$D167</f>
        <v>1</v>
      </c>
      <c r="N169" s="114"/>
    </row>
    <row r="170" s="3" customFormat="1" ht="17" customHeight="1" spans="1:14">
      <c r="A170" s="105">
        <f t="shared" si="4"/>
        <v>166</v>
      </c>
      <c r="B170" s="106" t="s">
        <v>197</v>
      </c>
      <c r="C170" s="107" t="s">
        <v>198</v>
      </c>
      <c r="D170" s="116" t="s">
        <v>199</v>
      </c>
      <c r="E170" s="107" t="s">
        <v>19</v>
      </c>
      <c r="F170" s="107">
        <v>1</v>
      </c>
      <c r="G170" s="108">
        <v>4000</v>
      </c>
      <c r="H170" s="109">
        <v>0</v>
      </c>
      <c r="I170" s="110">
        <v>50</v>
      </c>
      <c r="J170" s="111">
        <f t="shared" si="5"/>
        <v>50</v>
      </c>
      <c r="K170" s="112" t="s">
        <v>20</v>
      </c>
      <c r="L170" s="113" t="s">
        <v>21</v>
      </c>
      <c r="M170" s="18" t="b">
        <f>C170='[1]评估清单（事业账）'!$D168</f>
        <v>1</v>
      </c>
      <c r="N170" s="114"/>
    </row>
    <row r="171" s="3" customFormat="1" ht="17" customHeight="1" spans="1:14">
      <c r="A171" s="105">
        <f t="shared" si="4"/>
        <v>167</v>
      </c>
      <c r="B171" s="106" t="s">
        <v>200</v>
      </c>
      <c r="C171" s="107" t="s">
        <v>143</v>
      </c>
      <c r="D171" s="116" t="s">
        <v>201</v>
      </c>
      <c r="E171" s="107" t="s">
        <v>141</v>
      </c>
      <c r="F171" s="107">
        <v>1</v>
      </c>
      <c r="G171" s="108">
        <v>4750</v>
      </c>
      <c r="H171" s="109">
        <v>0</v>
      </c>
      <c r="I171" s="110">
        <v>80</v>
      </c>
      <c r="J171" s="111">
        <f t="shared" si="5"/>
        <v>80</v>
      </c>
      <c r="K171" s="112" t="s">
        <v>20</v>
      </c>
      <c r="L171" s="113" t="s">
        <v>21</v>
      </c>
      <c r="M171" s="18" t="b">
        <f>C171='[1]评估清单（事业账）'!$D169</f>
        <v>1</v>
      </c>
      <c r="N171" s="114"/>
    </row>
    <row r="172" s="3" customFormat="1" ht="17" customHeight="1" spans="1:14">
      <c r="A172" s="105">
        <f t="shared" si="4"/>
        <v>168</v>
      </c>
      <c r="B172" s="106" t="s">
        <v>202</v>
      </c>
      <c r="C172" s="107" t="s">
        <v>195</v>
      </c>
      <c r="D172" s="116" t="s">
        <v>203</v>
      </c>
      <c r="E172" s="107" t="s">
        <v>141</v>
      </c>
      <c r="F172" s="107">
        <v>1</v>
      </c>
      <c r="G172" s="108">
        <v>5999</v>
      </c>
      <c r="H172" s="109">
        <v>0</v>
      </c>
      <c r="I172" s="110">
        <v>80</v>
      </c>
      <c r="J172" s="111">
        <f t="shared" si="5"/>
        <v>80</v>
      </c>
      <c r="K172" s="112" t="s">
        <v>20</v>
      </c>
      <c r="L172" s="113" t="s">
        <v>21</v>
      </c>
      <c r="M172" s="18" t="b">
        <f>C172='[1]评估清单（事业账）'!$D170</f>
        <v>1</v>
      </c>
      <c r="N172" s="114"/>
    </row>
    <row r="173" s="3" customFormat="1" ht="17" customHeight="1" spans="1:14">
      <c r="A173" s="105">
        <f t="shared" si="4"/>
        <v>169</v>
      </c>
      <c r="B173" s="106" t="s">
        <v>204</v>
      </c>
      <c r="C173" s="107" t="s">
        <v>205</v>
      </c>
      <c r="D173" s="116" t="s">
        <v>206</v>
      </c>
      <c r="E173" s="107" t="s">
        <v>141</v>
      </c>
      <c r="F173" s="107">
        <v>1</v>
      </c>
      <c r="G173" s="108">
        <v>27200</v>
      </c>
      <c r="H173" s="109">
        <v>0</v>
      </c>
      <c r="I173" s="110">
        <f>ROUND(390*F173,0)</f>
        <v>390</v>
      </c>
      <c r="J173" s="111">
        <f t="shared" si="5"/>
        <v>390</v>
      </c>
      <c r="K173" s="112" t="s">
        <v>20</v>
      </c>
      <c r="L173" s="113" t="s">
        <v>21</v>
      </c>
      <c r="M173" s="18" t="b">
        <f>C173='[1]评估清单（事业账）'!$D171</f>
        <v>1</v>
      </c>
      <c r="N173" s="114"/>
    </row>
    <row r="174" s="3" customFormat="1" ht="17" customHeight="1" spans="1:14">
      <c r="A174" s="105">
        <f t="shared" si="4"/>
        <v>170</v>
      </c>
      <c r="B174" s="106" t="s">
        <v>207</v>
      </c>
      <c r="C174" s="107" t="s">
        <v>208</v>
      </c>
      <c r="D174" s="116" t="s">
        <v>209</v>
      </c>
      <c r="E174" s="107" t="s">
        <v>141</v>
      </c>
      <c r="F174" s="107">
        <v>1</v>
      </c>
      <c r="G174" s="108">
        <v>4330</v>
      </c>
      <c r="H174" s="109">
        <v>0</v>
      </c>
      <c r="I174" s="110">
        <v>80</v>
      </c>
      <c r="J174" s="111">
        <f t="shared" si="5"/>
        <v>80</v>
      </c>
      <c r="K174" s="112" t="s">
        <v>20</v>
      </c>
      <c r="L174" s="113" t="s">
        <v>21</v>
      </c>
      <c r="M174" s="18" t="b">
        <f>C174='[1]评估清单（事业账）'!$D172</f>
        <v>1</v>
      </c>
      <c r="N174" s="114"/>
    </row>
    <row r="175" s="3" customFormat="1" ht="17" customHeight="1" spans="1:14">
      <c r="A175" s="105">
        <f t="shared" si="4"/>
        <v>171</v>
      </c>
      <c r="B175" s="106" t="s">
        <v>210</v>
      </c>
      <c r="C175" s="107" t="s">
        <v>195</v>
      </c>
      <c r="D175" s="116" t="s">
        <v>211</v>
      </c>
      <c r="E175" s="107" t="s">
        <v>141</v>
      </c>
      <c r="F175" s="107">
        <v>1</v>
      </c>
      <c r="G175" s="108">
        <v>5200</v>
      </c>
      <c r="H175" s="109">
        <v>0</v>
      </c>
      <c r="I175" s="110">
        <v>80</v>
      </c>
      <c r="J175" s="111">
        <f t="shared" si="5"/>
        <v>80</v>
      </c>
      <c r="K175" s="112" t="s">
        <v>20</v>
      </c>
      <c r="L175" s="113" t="s">
        <v>21</v>
      </c>
      <c r="M175" s="18" t="b">
        <f>C175='[1]评估清单（事业账）'!$D173</f>
        <v>1</v>
      </c>
      <c r="N175" s="114"/>
    </row>
    <row r="176" s="3" customFormat="1" ht="17" customHeight="1" spans="1:14">
      <c r="A176" s="105">
        <f t="shared" si="4"/>
        <v>172</v>
      </c>
      <c r="B176" s="106" t="s">
        <v>212</v>
      </c>
      <c r="C176" s="107" t="s">
        <v>195</v>
      </c>
      <c r="D176" s="116" t="s">
        <v>211</v>
      </c>
      <c r="E176" s="107" t="s">
        <v>141</v>
      </c>
      <c r="F176" s="107">
        <v>1</v>
      </c>
      <c r="G176" s="108">
        <v>5200</v>
      </c>
      <c r="H176" s="109">
        <v>0</v>
      </c>
      <c r="I176" s="110">
        <v>80</v>
      </c>
      <c r="J176" s="111">
        <f t="shared" si="5"/>
        <v>80</v>
      </c>
      <c r="K176" s="112" t="s">
        <v>20</v>
      </c>
      <c r="L176" s="113" t="s">
        <v>21</v>
      </c>
      <c r="M176" s="18" t="b">
        <f>C176='[1]评估清单（事业账）'!$D174</f>
        <v>1</v>
      </c>
      <c r="N176" s="114"/>
    </row>
    <row r="177" s="3" customFormat="1" ht="17" customHeight="1" spans="1:14">
      <c r="A177" s="105">
        <f t="shared" si="4"/>
        <v>173</v>
      </c>
      <c r="B177" s="106" t="s">
        <v>213</v>
      </c>
      <c r="C177" s="107" t="s">
        <v>214</v>
      </c>
      <c r="D177" s="116" t="s">
        <v>215</v>
      </c>
      <c r="E177" s="107" t="s">
        <v>141</v>
      </c>
      <c r="F177" s="107">
        <v>11</v>
      </c>
      <c r="G177" s="108">
        <v>9108</v>
      </c>
      <c r="H177" s="109">
        <v>0</v>
      </c>
      <c r="I177" s="110">
        <v>20</v>
      </c>
      <c r="J177" s="111">
        <f t="shared" si="5"/>
        <v>20</v>
      </c>
      <c r="K177" s="112" t="s">
        <v>20</v>
      </c>
      <c r="L177" s="113" t="s">
        <v>21</v>
      </c>
      <c r="M177" s="18" t="b">
        <f>C177='[1]评估清单（事业账）'!$D175</f>
        <v>1</v>
      </c>
      <c r="N177" s="114"/>
    </row>
    <row r="178" s="3" customFormat="1" ht="17" customHeight="1" spans="1:14">
      <c r="A178" s="105">
        <f t="shared" si="4"/>
        <v>174</v>
      </c>
      <c r="B178" s="106" t="s">
        <v>216</v>
      </c>
      <c r="C178" s="107" t="s">
        <v>217</v>
      </c>
      <c r="D178" s="116" t="s">
        <v>218</v>
      </c>
      <c r="E178" s="107" t="s">
        <v>19</v>
      </c>
      <c r="F178" s="107">
        <v>1</v>
      </c>
      <c r="G178" s="108">
        <v>73780</v>
      </c>
      <c r="H178" s="109">
        <v>0</v>
      </c>
      <c r="I178" s="110">
        <v>50</v>
      </c>
      <c r="J178" s="111">
        <f t="shared" si="5"/>
        <v>50</v>
      </c>
      <c r="K178" s="112" t="s">
        <v>20</v>
      </c>
      <c r="L178" s="113" t="s">
        <v>21</v>
      </c>
      <c r="M178" s="18" t="b">
        <f>C178='[1]评估清单（事业账）'!$D176</f>
        <v>1</v>
      </c>
      <c r="N178" s="114"/>
    </row>
    <row r="179" s="3" customFormat="1" ht="17" customHeight="1" spans="1:14">
      <c r="A179" s="105">
        <f t="shared" si="4"/>
        <v>175</v>
      </c>
      <c r="B179" s="106" t="s">
        <v>219</v>
      </c>
      <c r="C179" s="107" t="s">
        <v>220</v>
      </c>
      <c r="D179" s="116" t="s">
        <v>221</v>
      </c>
      <c r="E179" s="107" t="s">
        <v>141</v>
      </c>
      <c r="F179" s="107">
        <v>1</v>
      </c>
      <c r="G179" s="108">
        <v>19300</v>
      </c>
      <c r="H179" s="109">
        <v>0</v>
      </c>
      <c r="I179" s="110">
        <v>200</v>
      </c>
      <c r="J179" s="111">
        <f t="shared" si="5"/>
        <v>200</v>
      </c>
      <c r="K179" s="112" t="s">
        <v>20</v>
      </c>
      <c r="L179" s="113" t="s">
        <v>21</v>
      </c>
      <c r="M179" s="18" t="b">
        <f>C179='[1]评估清单（事业账）'!$D177</f>
        <v>1</v>
      </c>
      <c r="N179" s="114"/>
    </row>
    <row r="180" s="3" customFormat="1" ht="17" customHeight="1" spans="1:14">
      <c r="A180" s="105">
        <f t="shared" si="4"/>
        <v>176</v>
      </c>
      <c r="B180" s="106" t="s">
        <v>222</v>
      </c>
      <c r="C180" s="107" t="s">
        <v>223</v>
      </c>
      <c r="D180" s="116" t="s">
        <v>224</v>
      </c>
      <c r="E180" s="107" t="s">
        <v>141</v>
      </c>
      <c r="F180" s="107">
        <v>1</v>
      </c>
      <c r="G180" s="108">
        <v>800</v>
      </c>
      <c r="H180" s="109">
        <v>0</v>
      </c>
      <c r="I180" s="110">
        <v>30</v>
      </c>
      <c r="J180" s="111">
        <f t="shared" si="5"/>
        <v>30</v>
      </c>
      <c r="K180" s="112" t="s">
        <v>20</v>
      </c>
      <c r="L180" s="113" t="s">
        <v>21</v>
      </c>
      <c r="M180" s="18" t="b">
        <f>C180='[1]评估清单（事业账）'!$D178</f>
        <v>1</v>
      </c>
      <c r="N180" s="114"/>
    </row>
    <row r="181" s="3" customFormat="1" ht="17" customHeight="1" spans="1:14">
      <c r="A181" s="105">
        <f t="shared" si="4"/>
        <v>177</v>
      </c>
      <c r="B181" s="106" t="s">
        <v>225</v>
      </c>
      <c r="C181" s="107" t="s">
        <v>226</v>
      </c>
      <c r="D181" s="116" t="s">
        <v>227</v>
      </c>
      <c r="E181" s="107" t="s">
        <v>141</v>
      </c>
      <c r="F181" s="107">
        <v>1</v>
      </c>
      <c r="G181" s="108">
        <v>1200</v>
      </c>
      <c r="H181" s="109">
        <v>0</v>
      </c>
      <c r="I181" s="110">
        <v>30</v>
      </c>
      <c r="J181" s="111">
        <f t="shared" si="5"/>
        <v>30</v>
      </c>
      <c r="K181" s="112" t="s">
        <v>20</v>
      </c>
      <c r="L181" s="113" t="s">
        <v>21</v>
      </c>
      <c r="M181" s="18" t="b">
        <f>C181='[1]评估清单（事业账）'!$D179</f>
        <v>1</v>
      </c>
      <c r="N181" s="114"/>
    </row>
    <row r="182" s="3" customFormat="1" ht="17" customHeight="1" spans="1:14">
      <c r="A182" s="105">
        <f t="shared" ref="A182:A196" si="6">ROW()-4</f>
        <v>178</v>
      </c>
      <c r="B182" s="106" t="s">
        <v>228</v>
      </c>
      <c r="C182" s="107" t="s">
        <v>226</v>
      </c>
      <c r="D182" s="116" t="s">
        <v>227</v>
      </c>
      <c r="E182" s="107" t="s">
        <v>141</v>
      </c>
      <c r="F182" s="107">
        <v>1</v>
      </c>
      <c r="G182" s="108">
        <v>1200</v>
      </c>
      <c r="H182" s="109">
        <v>0</v>
      </c>
      <c r="I182" s="110">
        <v>30</v>
      </c>
      <c r="J182" s="111">
        <f t="shared" si="5"/>
        <v>30</v>
      </c>
      <c r="K182" s="112" t="s">
        <v>20</v>
      </c>
      <c r="L182" s="113" t="s">
        <v>21</v>
      </c>
      <c r="M182" s="18" t="b">
        <f>C182='[1]评估清单（事业账）'!$D180</f>
        <v>1</v>
      </c>
      <c r="N182" s="114"/>
    </row>
    <row r="183" s="3" customFormat="1" ht="17" customHeight="1" spans="1:14">
      <c r="A183" s="105">
        <f t="shared" si="6"/>
        <v>179</v>
      </c>
      <c r="B183" s="106" t="s">
        <v>229</v>
      </c>
      <c r="C183" s="107" t="s">
        <v>195</v>
      </c>
      <c r="D183" s="116" t="s">
        <v>230</v>
      </c>
      <c r="E183" s="107" t="s">
        <v>141</v>
      </c>
      <c r="F183" s="107">
        <v>1</v>
      </c>
      <c r="G183" s="108">
        <v>7500</v>
      </c>
      <c r="H183" s="109">
        <v>0</v>
      </c>
      <c r="I183" s="110">
        <v>80</v>
      </c>
      <c r="J183" s="111">
        <f t="shared" si="5"/>
        <v>80</v>
      </c>
      <c r="K183" s="112" t="s">
        <v>20</v>
      </c>
      <c r="L183" s="113" t="s">
        <v>21</v>
      </c>
      <c r="M183" s="18" t="b">
        <f>C183='[1]评估清单（事业账）'!$D181</f>
        <v>1</v>
      </c>
      <c r="N183" s="114"/>
    </row>
    <row r="184" s="3" customFormat="1" ht="17" customHeight="1" spans="1:14">
      <c r="A184" s="105">
        <f t="shared" si="6"/>
        <v>180</v>
      </c>
      <c r="B184" s="106" t="s">
        <v>231</v>
      </c>
      <c r="C184" s="107" t="s">
        <v>143</v>
      </c>
      <c r="D184" s="116" t="s">
        <v>144</v>
      </c>
      <c r="E184" s="107" t="s">
        <v>141</v>
      </c>
      <c r="F184" s="107">
        <v>1</v>
      </c>
      <c r="G184" s="108">
        <v>4580</v>
      </c>
      <c r="H184" s="109">
        <v>0</v>
      </c>
      <c r="I184" s="110">
        <v>80</v>
      </c>
      <c r="J184" s="111">
        <f t="shared" si="5"/>
        <v>80</v>
      </c>
      <c r="K184" s="112" t="s">
        <v>20</v>
      </c>
      <c r="L184" s="113" t="s">
        <v>21</v>
      </c>
      <c r="M184" s="18" t="b">
        <f>C184='[1]评估清单（事业账）'!$D182</f>
        <v>1</v>
      </c>
      <c r="N184" s="114"/>
    </row>
    <row r="185" s="3" customFormat="1" ht="17" customHeight="1" spans="1:14">
      <c r="A185" s="105">
        <f t="shared" si="6"/>
        <v>181</v>
      </c>
      <c r="B185" s="106" t="s">
        <v>232</v>
      </c>
      <c r="C185" s="107" t="s">
        <v>143</v>
      </c>
      <c r="D185" s="116" t="s">
        <v>144</v>
      </c>
      <c r="E185" s="107" t="s">
        <v>141</v>
      </c>
      <c r="F185" s="107">
        <v>1</v>
      </c>
      <c r="G185" s="108">
        <v>4580</v>
      </c>
      <c r="H185" s="109">
        <v>0</v>
      </c>
      <c r="I185" s="110">
        <v>80</v>
      </c>
      <c r="J185" s="111">
        <f t="shared" si="5"/>
        <v>80</v>
      </c>
      <c r="K185" s="112" t="s">
        <v>20</v>
      </c>
      <c r="L185" s="113" t="s">
        <v>21</v>
      </c>
      <c r="M185" s="18" t="b">
        <f>C185='[1]评估清单（事业账）'!$D183</f>
        <v>1</v>
      </c>
      <c r="N185" s="114"/>
    </row>
    <row r="186" s="3" customFormat="1" ht="17" customHeight="1" spans="1:14">
      <c r="A186" s="105">
        <f t="shared" si="6"/>
        <v>182</v>
      </c>
      <c r="B186" s="106" t="s">
        <v>233</v>
      </c>
      <c r="C186" s="107" t="s">
        <v>234</v>
      </c>
      <c r="D186" s="116" t="s">
        <v>235</v>
      </c>
      <c r="E186" s="107" t="s">
        <v>236</v>
      </c>
      <c r="F186" s="107">
        <v>1</v>
      </c>
      <c r="G186" s="108">
        <v>3500</v>
      </c>
      <c r="H186" s="109">
        <v>0</v>
      </c>
      <c r="I186" s="110">
        <v>30</v>
      </c>
      <c r="J186" s="111">
        <f t="shared" si="5"/>
        <v>30</v>
      </c>
      <c r="K186" s="112" t="s">
        <v>20</v>
      </c>
      <c r="L186" s="113" t="s">
        <v>21</v>
      </c>
      <c r="M186" s="18" t="b">
        <f>C186='[1]评估清单（事业账）'!$D184</f>
        <v>1</v>
      </c>
      <c r="N186" s="114"/>
    </row>
    <row r="187" s="3" customFormat="1" ht="17" customHeight="1" spans="1:14">
      <c r="A187" s="105">
        <f t="shared" si="6"/>
        <v>183</v>
      </c>
      <c r="B187" s="106" t="s">
        <v>237</v>
      </c>
      <c r="C187" s="107" t="s">
        <v>238</v>
      </c>
      <c r="D187" s="116" t="s">
        <v>239</v>
      </c>
      <c r="E187" s="107" t="s">
        <v>236</v>
      </c>
      <c r="F187" s="107">
        <v>1</v>
      </c>
      <c r="G187" s="108">
        <v>760</v>
      </c>
      <c r="H187" s="109">
        <v>0</v>
      </c>
      <c r="I187" s="110">
        <v>10</v>
      </c>
      <c r="J187" s="111">
        <f t="shared" si="5"/>
        <v>10</v>
      </c>
      <c r="K187" s="112" t="s">
        <v>20</v>
      </c>
      <c r="L187" s="113" t="s">
        <v>21</v>
      </c>
      <c r="M187" s="18" t="b">
        <f>C187='[1]评估清单（事业账）'!$D185</f>
        <v>1</v>
      </c>
      <c r="N187" s="114"/>
    </row>
    <row r="188" s="3" customFormat="1" ht="17" customHeight="1" spans="1:14">
      <c r="A188" s="105">
        <f t="shared" si="6"/>
        <v>184</v>
      </c>
      <c r="B188" s="106" t="s">
        <v>240</v>
      </c>
      <c r="C188" s="107" t="s">
        <v>238</v>
      </c>
      <c r="D188" s="116" t="s">
        <v>239</v>
      </c>
      <c r="E188" s="107" t="s">
        <v>236</v>
      </c>
      <c r="F188" s="107">
        <v>1</v>
      </c>
      <c r="G188" s="108">
        <v>760</v>
      </c>
      <c r="H188" s="109">
        <v>0</v>
      </c>
      <c r="I188" s="110">
        <v>10</v>
      </c>
      <c r="J188" s="111">
        <f t="shared" si="5"/>
        <v>10</v>
      </c>
      <c r="K188" s="112" t="s">
        <v>20</v>
      </c>
      <c r="L188" s="113" t="s">
        <v>21</v>
      </c>
      <c r="M188" s="18" t="b">
        <f>C188='[1]评估清单（事业账）'!$D186</f>
        <v>1</v>
      </c>
      <c r="N188" s="114"/>
    </row>
    <row r="189" s="3" customFormat="1" ht="17" customHeight="1" spans="1:14">
      <c r="A189" s="105">
        <f t="shared" si="6"/>
        <v>185</v>
      </c>
      <c r="B189" s="106" t="s">
        <v>241</v>
      </c>
      <c r="C189" s="107" t="s">
        <v>238</v>
      </c>
      <c r="D189" s="116" t="s">
        <v>239</v>
      </c>
      <c r="E189" s="107" t="s">
        <v>236</v>
      </c>
      <c r="F189" s="107">
        <v>1</v>
      </c>
      <c r="G189" s="108">
        <v>760</v>
      </c>
      <c r="H189" s="109">
        <v>0</v>
      </c>
      <c r="I189" s="110">
        <v>10</v>
      </c>
      <c r="J189" s="111">
        <f t="shared" si="5"/>
        <v>10</v>
      </c>
      <c r="K189" s="112" t="s">
        <v>20</v>
      </c>
      <c r="L189" s="113" t="s">
        <v>21</v>
      </c>
      <c r="M189" s="18" t="b">
        <f>C189='[1]评估清单（事业账）'!$D187</f>
        <v>1</v>
      </c>
      <c r="N189" s="114"/>
    </row>
    <row r="190" s="3" customFormat="1" ht="17" customHeight="1" spans="1:14">
      <c r="A190" s="105">
        <f t="shared" si="6"/>
        <v>186</v>
      </c>
      <c r="B190" s="106" t="s">
        <v>242</v>
      </c>
      <c r="C190" s="107" t="s">
        <v>217</v>
      </c>
      <c r="D190" s="116" t="s">
        <v>243</v>
      </c>
      <c r="E190" s="107" t="s">
        <v>141</v>
      </c>
      <c r="F190" s="107">
        <v>1</v>
      </c>
      <c r="G190" s="108">
        <v>2950</v>
      </c>
      <c r="H190" s="109">
        <v>0</v>
      </c>
      <c r="I190" s="110">
        <v>50</v>
      </c>
      <c r="J190" s="111">
        <f t="shared" si="5"/>
        <v>50</v>
      </c>
      <c r="K190" s="112" t="s">
        <v>20</v>
      </c>
      <c r="L190" s="113" t="s">
        <v>21</v>
      </c>
      <c r="M190" s="18" t="b">
        <f>C190='[1]评估清单（事业账）'!$D188</f>
        <v>1</v>
      </c>
      <c r="N190" s="114"/>
    </row>
    <row r="191" s="3" customFormat="1" ht="17" customHeight="1" spans="1:14">
      <c r="A191" s="105">
        <f t="shared" si="6"/>
        <v>187</v>
      </c>
      <c r="B191" s="106" t="s">
        <v>244</v>
      </c>
      <c r="C191" s="107" t="s">
        <v>143</v>
      </c>
      <c r="D191" s="116" t="s">
        <v>245</v>
      </c>
      <c r="E191" s="107" t="s">
        <v>141</v>
      </c>
      <c r="F191" s="107">
        <v>1</v>
      </c>
      <c r="G191" s="108">
        <v>4250</v>
      </c>
      <c r="H191" s="109">
        <v>0</v>
      </c>
      <c r="I191" s="110">
        <v>80</v>
      </c>
      <c r="J191" s="111">
        <f t="shared" si="5"/>
        <v>80</v>
      </c>
      <c r="K191" s="112" t="s">
        <v>20</v>
      </c>
      <c r="L191" s="113" t="s">
        <v>21</v>
      </c>
      <c r="M191" s="18" t="b">
        <f>C191='[1]评估清单（事业账）'!$D189</f>
        <v>1</v>
      </c>
      <c r="N191" s="114"/>
    </row>
    <row r="192" s="3" customFormat="1" ht="17" customHeight="1" spans="1:14">
      <c r="A192" s="105">
        <f t="shared" si="6"/>
        <v>188</v>
      </c>
      <c r="B192" s="106" t="s">
        <v>246</v>
      </c>
      <c r="C192" s="107" t="s">
        <v>247</v>
      </c>
      <c r="D192" s="116" t="s">
        <v>248</v>
      </c>
      <c r="E192" s="107" t="s">
        <v>19</v>
      </c>
      <c r="F192" s="107">
        <v>1</v>
      </c>
      <c r="G192" s="108">
        <v>3600</v>
      </c>
      <c r="H192" s="109">
        <v>0</v>
      </c>
      <c r="I192" s="110">
        <v>50</v>
      </c>
      <c r="J192" s="111">
        <f t="shared" si="5"/>
        <v>50</v>
      </c>
      <c r="K192" s="112" t="s">
        <v>20</v>
      </c>
      <c r="L192" s="113" t="s">
        <v>21</v>
      </c>
      <c r="M192" s="18" t="b">
        <f>C192='[1]评估清单（事业账）'!$D190</f>
        <v>1</v>
      </c>
      <c r="N192" s="114"/>
    </row>
    <row r="193" s="3" customFormat="1" ht="17" customHeight="1" spans="1:14">
      <c r="A193" s="105">
        <f t="shared" si="6"/>
        <v>189</v>
      </c>
      <c r="B193" s="106" t="s">
        <v>249</v>
      </c>
      <c r="C193" s="107" t="s">
        <v>247</v>
      </c>
      <c r="D193" s="116" t="s">
        <v>248</v>
      </c>
      <c r="E193" s="107" t="s">
        <v>19</v>
      </c>
      <c r="F193" s="107">
        <v>1</v>
      </c>
      <c r="G193" s="108">
        <v>3600</v>
      </c>
      <c r="H193" s="109">
        <v>0</v>
      </c>
      <c r="I193" s="110">
        <v>50</v>
      </c>
      <c r="J193" s="111">
        <f t="shared" si="5"/>
        <v>50</v>
      </c>
      <c r="K193" s="112" t="s">
        <v>20</v>
      </c>
      <c r="L193" s="113" t="s">
        <v>21</v>
      </c>
      <c r="M193" s="18" t="b">
        <f>C193='[1]评估清单（事业账）'!$D191</f>
        <v>1</v>
      </c>
      <c r="N193" s="114"/>
    </row>
    <row r="194" s="3" customFormat="1" ht="17" customHeight="1" spans="1:14">
      <c r="A194" s="105">
        <f t="shared" si="6"/>
        <v>190</v>
      </c>
      <c r="B194" s="106" t="s">
        <v>250</v>
      </c>
      <c r="C194" s="107" t="s">
        <v>251</v>
      </c>
      <c r="D194" s="116"/>
      <c r="E194" s="107" t="s">
        <v>19</v>
      </c>
      <c r="F194" s="107">
        <v>1</v>
      </c>
      <c r="G194" s="108">
        <v>32550</v>
      </c>
      <c r="H194" s="109">
        <v>0</v>
      </c>
      <c r="I194" s="110">
        <v>100</v>
      </c>
      <c r="J194" s="111">
        <f t="shared" si="5"/>
        <v>100</v>
      </c>
      <c r="K194" s="112" t="s">
        <v>20</v>
      </c>
      <c r="L194" s="113" t="s">
        <v>21</v>
      </c>
      <c r="M194" s="18" t="b">
        <f>C194='[1]评估清单（事业账）'!$D192</f>
        <v>1</v>
      </c>
      <c r="N194" s="114"/>
    </row>
    <row r="195" s="3" customFormat="1" ht="17" customHeight="1" spans="1:14">
      <c r="A195" s="105">
        <f t="shared" si="6"/>
        <v>191</v>
      </c>
      <c r="B195" s="106" t="s">
        <v>252</v>
      </c>
      <c r="C195" s="107" t="s">
        <v>251</v>
      </c>
      <c r="D195" s="116"/>
      <c r="E195" s="107" t="s">
        <v>19</v>
      </c>
      <c r="F195" s="107">
        <v>1</v>
      </c>
      <c r="G195" s="108">
        <v>32550</v>
      </c>
      <c r="H195" s="109">
        <v>0</v>
      </c>
      <c r="I195" s="110">
        <v>100</v>
      </c>
      <c r="J195" s="111">
        <f t="shared" si="5"/>
        <v>100</v>
      </c>
      <c r="K195" s="112" t="s">
        <v>20</v>
      </c>
      <c r="L195" s="113" t="s">
        <v>21</v>
      </c>
      <c r="M195" s="18" t="b">
        <f>C195='[1]评估清单（事业账）'!$D193</f>
        <v>1</v>
      </c>
      <c r="N195" s="114"/>
    </row>
    <row r="196" s="3" customFormat="1" ht="17" customHeight="1" spans="1:14">
      <c r="A196" s="105">
        <f t="shared" si="6"/>
        <v>192</v>
      </c>
      <c r="B196" s="106" t="s">
        <v>253</v>
      </c>
      <c r="C196" s="107" t="s">
        <v>254</v>
      </c>
      <c r="D196" s="116" t="s">
        <v>255</v>
      </c>
      <c r="E196" s="107" t="s">
        <v>19</v>
      </c>
      <c r="F196" s="107">
        <v>1</v>
      </c>
      <c r="G196" s="108">
        <v>48900</v>
      </c>
      <c r="H196" s="109">
        <v>0</v>
      </c>
      <c r="I196" s="110">
        <v>500</v>
      </c>
      <c r="J196" s="111">
        <f t="shared" si="5"/>
        <v>500</v>
      </c>
      <c r="K196" s="112" t="s">
        <v>20</v>
      </c>
      <c r="L196" s="113" t="s">
        <v>21</v>
      </c>
      <c r="M196" s="18" t="b">
        <f>C196='[1]评估清单（事业账）'!$D194</f>
        <v>1</v>
      </c>
      <c r="N196" s="114"/>
    </row>
    <row r="197" s="3" customFormat="1" ht="17" customHeight="1" spans="1:14">
      <c r="A197" s="105"/>
      <c r="B197" s="106"/>
      <c r="C197" s="107"/>
      <c r="D197" s="116"/>
      <c r="E197" s="107"/>
      <c r="F197" s="107"/>
      <c r="G197" s="108"/>
      <c r="H197" s="109"/>
      <c r="I197" s="110"/>
      <c r="J197" s="111"/>
      <c r="K197" s="112"/>
      <c r="L197" s="113"/>
      <c r="M197" s="18"/>
      <c r="N197" s="114"/>
    </row>
    <row r="198" s="3" customFormat="1" ht="17" customHeight="1" spans="1:14">
      <c r="A198" s="105">
        <f t="shared" ref="A198:A245" si="7">ROW()-4</f>
        <v>194</v>
      </c>
      <c r="B198" s="106" t="s">
        <v>256</v>
      </c>
      <c r="C198" s="107" t="s">
        <v>195</v>
      </c>
      <c r="D198" s="116" t="s">
        <v>257</v>
      </c>
      <c r="E198" s="107" t="s">
        <v>141</v>
      </c>
      <c r="F198" s="107">
        <v>1</v>
      </c>
      <c r="G198" s="108">
        <v>4765</v>
      </c>
      <c r="H198" s="109">
        <v>0</v>
      </c>
      <c r="I198" s="110">
        <v>80</v>
      </c>
      <c r="J198" s="111">
        <f t="shared" ref="J198:J261" si="8">I198-H198</f>
        <v>80</v>
      </c>
      <c r="K198" s="112" t="s">
        <v>20</v>
      </c>
      <c r="L198" s="113" t="s">
        <v>21</v>
      </c>
      <c r="M198" s="18"/>
      <c r="N198" s="114"/>
    </row>
    <row r="199" s="3" customFormat="1" ht="17" customHeight="1" spans="1:14">
      <c r="A199" s="105">
        <f t="shared" si="7"/>
        <v>195</v>
      </c>
      <c r="B199" s="106" t="s">
        <v>258</v>
      </c>
      <c r="C199" s="107" t="s">
        <v>195</v>
      </c>
      <c r="D199" s="116" t="s">
        <v>259</v>
      </c>
      <c r="E199" s="107" t="s">
        <v>141</v>
      </c>
      <c r="F199" s="107">
        <v>1</v>
      </c>
      <c r="G199" s="108">
        <v>7800</v>
      </c>
      <c r="H199" s="109">
        <v>0</v>
      </c>
      <c r="I199" s="110">
        <v>80</v>
      </c>
      <c r="J199" s="111">
        <f t="shared" si="8"/>
        <v>80</v>
      </c>
      <c r="K199" s="112" t="s">
        <v>20</v>
      </c>
      <c r="L199" s="113" t="s">
        <v>21</v>
      </c>
      <c r="M199" s="18"/>
      <c r="N199" s="114"/>
    </row>
    <row r="200" s="3" customFormat="1" ht="17" customHeight="1" spans="1:14">
      <c r="A200" s="105">
        <f t="shared" si="7"/>
        <v>196</v>
      </c>
      <c r="B200" s="106" t="s">
        <v>260</v>
      </c>
      <c r="C200" s="107" t="s">
        <v>261</v>
      </c>
      <c r="D200" s="116" t="s">
        <v>262</v>
      </c>
      <c r="E200" s="107" t="s">
        <v>19</v>
      </c>
      <c r="F200" s="107">
        <v>1</v>
      </c>
      <c r="G200" s="108">
        <v>3188</v>
      </c>
      <c r="H200" s="109">
        <v>0</v>
      </c>
      <c r="I200" s="110">
        <v>30</v>
      </c>
      <c r="J200" s="111">
        <f t="shared" si="8"/>
        <v>30</v>
      </c>
      <c r="K200" s="112" t="s">
        <v>20</v>
      </c>
      <c r="L200" s="113" t="s">
        <v>21</v>
      </c>
      <c r="M200" s="18"/>
      <c r="N200" s="114"/>
    </row>
    <row r="201" s="3" customFormat="1" ht="17" customHeight="1" spans="1:14">
      <c r="A201" s="105">
        <f t="shared" si="7"/>
        <v>197</v>
      </c>
      <c r="B201" s="106" t="s">
        <v>263</v>
      </c>
      <c r="C201" s="107" t="s">
        <v>261</v>
      </c>
      <c r="D201" s="116" t="s">
        <v>262</v>
      </c>
      <c r="E201" s="107" t="s">
        <v>19</v>
      </c>
      <c r="F201" s="107">
        <v>1</v>
      </c>
      <c r="G201" s="108">
        <v>3188</v>
      </c>
      <c r="H201" s="109">
        <v>0</v>
      </c>
      <c r="I201" s="110">
        <v>30</v>
      </c>
      <c r="J201" s="111">
        <f t="shared" si="8"/>
        <v>30</v>
      </c>
      <c r="K201" s="112" t="s">
        <v>20</v>
      </c>
      <c r="L201" s="113" t="s">
        <v>21</v>
      </c>
      <c r="M201" s="18"/>
      <c r="N201" s="114"/>
    </row>
    <row r="202" s="3" customFormat="1" ht="17" customHeight="1" spans="1:14">
      <c r="A202" s="105">
        <f t="shared" si="7"/>
        <v>198</v>
      </c>
      <c r="B202" s="106" t="s">
        <v>264</v>
      </c>
      <c r="C202" s="107" t="s">
        <v>265</v>
      </c>
      <c r="D202" s="116" t="s">
        <v>266</v>
      </c>
      <c r="E202" s="107" t="s">
        <v>19</v>
      </c>
      <c r="F202" s="107">
        <v>1</v>
      </c>
      <c r="G202" s="108">
        <v>6400</v>
      </c>
      <c r="H202" s="109">
        <v>0</v>
      </c>
      <c r="I202" s="110">
        <v>180</v>
      </c>
      <c r="J202" s="111">
        <f t="shared" si="8"/>
        <v>180</v>
      </c>
      <c r="K202" s="112" t="s">
        <v>20</v>
      </c>
      <c r="L202" s="113" t="s">
        <v>21</v>
      </c>
      <c r="M202" s="18"/>
      <c r="N202" s="114"/>
    </row>
    <row r="203" s="3" customFormat="1" ht="17" customHeight="1" spans="1:14">
      <c r="A203" s="105">
        <f t="shared" si="7"/>
        <v>199</v>
      </c>
      <c r="B203" s="106" t="s">
        <v>267</v>
      </c>
      <c r="C203" s="107" t="s">
        <v>268</v>
      </c>
      <c r="D203" s="116" t="s">
        <v>269</v>
      </c>
      <c r="E203" s="107" t="s">
        <v>270</v>
      </c>
      <c r="F203" s="107">
        <v>1</v>
      </c>
      <c r="G203" s="108">
        <v>29440</v>
      </c>
      <c r="H203" s="109">
        <v>0</v>
      </c>
      <c r="I203" s="110">
        <v>80</v>
      </c>
      <c r="J203" s="111">
        <f t="shared" si="8"/>
        <v>80</v>
      </c>
      <c r="K203" s="112" t="s">
        <v>20</v>
      </c>
      <c r="L203" s="113" t="s">
        <v>21</v>
      </c>
      <c r="M203" s="18"/>
      <c r="N203" s="114"/>
    </row>
    <row r="204" s="3" customFormat="1" ht="17" customHeight="1" spans="1:14">
      <c r="A204" s="105">
        <f t="shared" si="7"/>
        <v>200</v>
      </c>
      <c r="B204" s="106" t="s">
        <v>271</v>
      </c>
      <c r="C204" s="107" t="s">
        <v>195</v>
      </c>
      <c r="D204" s="116" t="s">
        <v>272</v>
      </c>
      <c r="E204" s="107" t="s">
        <v>141</v>
      </c>
      <c r="F204" s="107">
        <v>1</v>
      </c>
      <c r="G204" s="108">
        <v>6300</v>
      </c>
      <c r="H204" s="109">
        <v>0</v>
      </c>
      <c r="I204" s="110">
        <v>80</v>
      </c>
      <c r="J204" s="111">
        <f t="shared" si="8"/>
        <v>80</v>
      </c>
      <c r="K204" s="112" t="s">
        <v>20</v>
      </c>
      <c r="L204" s="113" t="s">
        <v>21</v>
      </c>
      <c r="M204" s="18"/>
      <c r="N204" s="114"/>
    </row>
    <row r="205" s="3" customFormat="1" ht="17" customHeight="1" spans="1:14">
      <c r="A205" s="105">
        <f t="shared" si="7"/>
        <v>201</v>
      </c>
      <c r="B205" s="106" t="s">
        <v>273</v>
      </c>
      <c r="C205" s="107" t="s">
        <v>274</v>
      </c>
      <c r="D205" s="116" t="s">
        <v>275</v>
      </c>
      <c r="E205" s="107" t="s">
        <v>141</v>
      </c>
      <c r="F205" s="107">
        <v>1</v>
      </c>
      <c r="G205" s="108">
        <v>13000</v>
      </c>
      <c r="H205" s="109">
        <v>0</v>
      </c>
      <c r="I205" s="110">
        <v>80</v>
      </c>
      <c r="J205" s="111">
        <f t="shared" si="8"/>
        <v>80</v>
      </c>
      <c r="K205" s="112" t="s">
        <v>20</v>
      </c>
      <c r="L205" s="113" t="s">
        <v>21</v>
      </c>
      <c r="M205" s="18"/>
      <c r="N205" s="114"/>
    </row>
    <row r="206" s="3" customFormat="1" ht="17" customHeight="1" spans="1:14">
      <c r="A206" s="105">
        <f t="shared" si="7"/>
        <v>202</v>
      </c>
      <c r="B206" s="106" t="s">
        <v>276</v>
      </c>
      <c r="C206" s="107" t="s">
        <v>274</v>
      </c>
      <c r="D206" s="116" t="s">
        <v>275</v>
      </c>
      <c r="E206" s="107" t="s">
        <v>141</v>
      </c>
      <c r="F206" s="107">
        <v>1</v>
      </c>
      <c r="G206" s="108">
        <v>13000</v>
      </c>
      <c r="H206" s="109">
        <v>0</v>
      </c>
      <c r="I206" s="110">
        <v>80</v>
      </c>
      <c r="J206" s="111">
        <f t="shared" si="8"/>
        <v>80</v>
      </c>
      <c r="K206" s="112" t="s">
        <v>20</v>
      </c>
      <c r="L206" s="113" t="s">
        <v>21</v>
      </c>
      <c r="M206" s="18"/>
      <c r="N206" s="114"/>
    </row>
    <row r="207" s="3" customFormat="1" ht="17" customHeight="1" spans="1:14">
      <c r="A207" s="105">
        <f t="shared" si="7"/>
        <v>203</v>
      </c>
      <c r="B207" s="106" t="s">
        <v>277</v>
      </c>
      <c r="C207" s="107" t="s">
        <v>195</v>
      </c>
      <c r="D207" s="116" t="s">
        <v>278</v>
      </c>
      <c r="E207" s="107" t="s">
        <v>141</v>
      </c>
      <c r="F207" s="107">
        <v>1</v>
      </c>
      <c r="G207" s="108">
        <v>5418</v>
      </c>
      <c r="H207" s="109">
        <v>0</v>
      </c>
      <c r="I207" s="110">
        <v>80</v>
      </c>
      <c r="J207" s="111">
        <f t="shared" si="8"/>
        <v>80</v>
      </c>
      <c r="K207" s="112" t="s">
        <v>20</v>
      </c>
      <c r="L207" s="113" t="s">
        <v>21</v>
      </c>
      <c r="M207" s="18"/>
      <c r="N207" s="114"/>
    </row>
    <row r="208" s="3" customFormat="1" ht="17" customHeight="1" spans="1:14">
      <c r="A208" s="105">
        <f t="shared" si="7"/>
        <v>204</v>
      </c>
      <c r="B208" s="106" t="s">
        <v>279</v>
      </c>
      <c r="C208" s="107" t="s">
        <v>280</v>
      </c>
      <c r="D208" s="116" t="s">
        <v>281</v>
      </c>
      <c r="E208" s="107" t="s">
        <v>141</v>
      </c>
      <c r="F208" s="107">
        <v>1</v>
      </c>
      <c r="G208" s="108">
        <v>8600</v>
      </c>
      <c r="H208" s="109">
        <v>0</v>
      </c>
      <c r="I208" s="110">
        <v>30</v>
      </c>
      <c r="J208" s="111">
        <f t="shared" si="8"/>
        <v>30</v>
      </c>
      <c r="K208" s="112" t="s">
        <v>20</v>
      </c>
      <c r="L208" s="113" t="s">
        <v>21</v>
      </c>
      <c r="M208" s="18"/>
      <c r="N208" s="114"/>
    </row>
    <row r="209" s="3" customFormat="1" ht="17" customHeight="1" spans="1:14">
      <c r="A209" s="105">
        <f t="shared" si="7"/>
        <v>205</v>
      </c>
      <c r="B209" s="106" t="s">
        <v>282</v>
      </c>
      <c r="C209" s="107" t="s">
        <v>283</v>
      </c>
      <c r="D209" s="116" t="s">
        <v>284</v>
      </c>
      <c r="E209" s="107" t="s">
        <v>141</v>
      </c>
      <c r="F209" s="107">
        <v>1</v>
      </c>
      <c r="G209" s="108">
        <v>4500</v>
      </c>
      <c r="H209" s="109">
        <v>0</v>
      </c>
      <c r="I209" s="110">
        <v>30</v>
      </c>
      <c r="J209" s="111">
        <f t="shared" si="8"/>
        <v>30</v>
      </c>
      <c r="K209" s="112" t="s">
        <v>20</v>
      </c>
      <c r="L209" s="113" t="s">
        <v>21</v>
      </c>
      <c r="M209" s="18"/>
      <c r="N209" s="114"/>
    </row>
    <row r="210" s="3" customFormat="1" ht="17" customHeight="1" spans="1:14">
      <c r="A210" s="105">
        <f t="shared" si="7"/>
        <v>206</v>
      </c>
      <c r="B210" s="106" t="s">
        <v>285</v>
      </c>
      <c r="C210" s="107" t="s">
        <v>195</v>
      </c>
      <c r="D210" s="116" t="s">
        <v>286</v>
      </c>
      <c r="E210" s="107" t="s">
        <v>141</v>
      </c>
      <c r="F210" s="107">
        <v>1</v>
      </c>
      <c r="G210" s="108">
        <v>8899</v>
      </c>
      <c r="H210" s="109">
        <v>0</v>
      </c>
      <c r="I210" s="110">
        <v>80</v>
      </c>
      <c r="J210" s="111">
        <f t="shared" si="8"/>
        <v>80</v>
      </c>
      <c r="K210" s="112" t="s">
        <v>20</v>
      </c>
      <c r="L210" s="113" t="s">
        <v>21</v>
      </c>
      <c r="M210" s="18"/>
      <c r="N210" s="114"/>
    </row>
    <row r="211" s="3" customFormat="1" ht="17" customHeight="1" spans="1:14">
      <c r="A211" s="105">
        <f t="shared" si="7"/>
        <v>207</v>
      </c>
      <c r="B211" s="106" t="s">
        <v>287</v>
      </c>
      <c r="C211" s="107" t="s">
        <v>288</v>
      </c>
      <c r="D211" s="116" t="s">
        <v>289</v>
      </c>
      <c r="E211" s="107" t="s">
        <v>141</v>
      </c>
      <c r="F211" s="107">
        <v>1</v>
      </c>
      <c r="G211" s="108">
        <v>1300</v>
      </c>
      <c r="H211" s="109">
        <v>0</v>
      </c>
      <c r="I211" s="110">
        <v>50</v>
      </c>
      <c r="J211" s="111">
        <f t="shared" si="8"/>
        <v>50</v>
      </c>
      <c r="K211" s="112" t="s">
        <v>20</v>
      </c>
      <c r="L211" s="113" t="s">
        <v>21</v>
      </c>
      <c r="M211" s="18"/>
      <c r="N211" s="114"/>
    </row>
    <row r="212" s="3" customFormat="1" ht="17" customHeight="1" spans="1:14">
      <c r="A212" s="105">
        <f t="shared" si="7"/>
        <v>208</v>
      </c>
      <c r="B212" s="106" t="s">
        <v>290</v>
      </c>
      <c r="C212" s="107" t="s">
        <v>291</v>
      </c>
      <c r="D212" s="116" t="s">
        <v>292</v>
      </c>
      <c r="E212" s="107" t="s">
        <v>141</v>
      </c>
      <c r="F212" s="107">
        <v>1</v>
      </c>
      <c r="G212" s="108">
        <v>1600</v>
      </c>
      <c r="H212" s="109">
        <v>0</v>
      </c>
      <c r="I212" s="110">
        <v>50</v>
      </c>
      <c r="J212" s="111">
        <f t="shared" si="8"/>
        <v>50</v>
      </c>
      <c r="K212" s="112" t="s">
        <v>20</v>
      </c>
      <c r="L212" s="113" t="s">
        <v>21</v>
      </c>
      <c r="M212" s="18"/>
      <c r="N212" s="114"/>
    </row>
    <row r="213" s="3" customFormat="1" ht="17" customHeight="1" spans="1:14">
      <c r="A213" s="105">
        <f t="shared" si="7"/>
        <v>209</v>
      </c>
      <c r="B213" s="106" t="s">
        <v>293</v>
      </c>
      <c r="C213" s="107" t="s">
        <v>291</v>
      </c>
      <c r="D213" s="116" t="s">
        <v>292</v>
      </c>
      <c r="E213" s="107" t="s">
        <v>141</v>
      </c>
      <c r="F213" s="107">
        <v>1</v>
      </c>
      <c r="G213" s="108">
        <v>1600</v>
      </c>
      <c r="H213" s="109">
        <v>0</v>
      </c>
      <c r="I213" s="110">
        <v>50</v>
      </c>
      <c r="J213" s="111">
        <f t="shared" si="8"/>
        <v>50</v>
      </c>
      <c r="K213" s="112" t="s">
        <v>20</v>
      </c>
      <c r="L213" s="113" t="s">
        <v>21</v>
      </c>
      <c r="M213" s="18"/>
      <c r="N213" s="114"/>
    </row>
    <row r="214" s="3" customFormat="1" ht="17" customHeight="1" spans="1:14">
      <c r="A214" s="105">
        <f t="shared" si="7"/>
        <v>210</v>
      </c>
      <c r="B214" s="106" t="s">
        <v>294</v>
      </c>
      <c r="C214" s="107" t="s">
        <v>295</v>
      </c>
      <c r="D214" s="116" t="s">
        <v>296</v>
      </c>
      <c r="E214" s="107" t="s">
        <v>141</v>
      </c>
      <c r="F214" s="107">
        <v>1</v>
      </c>
      <c r="G214" s="108">
        <v>2850</v>
      </c>
      <c r="H214" s="109">
        <v>0</v>
      </c>
      <c r="I214" s="110">
        <v>50</v>
      </c>
      <c r="J214" s="111">
        <f t="shared" si="8"/>
        <v>50</v>
      </c>
      <c r="K214" s="112" t="s">
        <v>20</v>
      </c>
      <c r="L214" s="113" t="s">
        <v>21</v>
      </c>
      <c r="M214" s="18"/>
      <c r="N214" s="114"/>
    </row>
    <row r="215" s="3" customFormat="1" ht="17" customHeight="1" spans="1:14">
      <c r="A215" s="105">
        <f t="shared" si="7"/>
        <v>211</v>
      </c>
      <c r="B215" s="106" t="s">
        <v>297</v>
      </c>
      <c r="C215" s="107" t="s">
        <v>295</v>
      </c>
      <c r="D215" s="116" t="s">
        <v>296</v>
      </c>
      <c r="E215" s="107" t="s">
        <v>141</v>
      </c>
      <c r="F215" s="107">
        <v>1</v>
      </c>
      <c r="G215" s="108">
        <v>2850</v>
      </c>
      <c r="H215" s="109">
        <v>0</v>
      </c>
      <c r="I215" s="110">
        <v>50</v>
      </c>
      <c r="J215" s="111">
        <f t="shared" si="8"/>
        <v>50</v>
      </c>
      <c r="K215" s="112" t="s">
        <v>20</v>
      </c>
      <c r="L215" s="113" t="s">
        <v>21</v>
      </c>
      <c r="M215" s="18"/>
      <c r="N215" s="114"/>
    </row>
    <row r="216" s="3" customFormat="1" ht="17" customHeight="1" spans="1:14">
      <c r="A216" s="105">
        <f t="shared" si="7"/>
        <v>212</v>
      </c>
      <c r="B216" s="106" t="s">
        <v>298</v>
      </c>
      <c r="C216" s="107" t="s">
        <v>295</v>
      </c>
      <c r="D216" s="116" t="s">
        <v>296</v>
      </c>
      <c r="E216" s="107" t="s">
        <v>141</v>
      </c>
      <c r="F216" s="107">
        <v>1</v>
      </c>
      <c r="G216" s="108">
        <v>2850</v>
      </c>
      <c r="H216" s="109">
        <v>0</v>
      </c>
      <c r="I216" s="110">
        <v>50</v>
      </c>
      <c r="J216" s="111">
        <f t="shared" si="8"/>
        <v>50</v>
      </c>
      <c r="K216" s="112" t="s">
        <v>20</v>
      </c>
      <c r="L216" s="113" t="s">
        <v>21</v>
      </c>
      <c r="M216" s="18"/>
      <c r="N216" s="114"/>
    </row>
    <row r="217" s="3" customFormat="1" ht="17" customHeight="1" spans="1:14">
      <c r="A217" s="105">
        <f t="shared" si="7"/>
        <v>213</v>
      </c>
      <c r="B217" s="106" t="s">
        <v>299</v>
      </c>
      <c r="C217" s="107" t="s">
        <v>300</v>
      </c>
      <c r="D217" s="116" t="s">
        <v>301</v>
      </c>
      <c r="E217" s="107" t="s">
        <v>141</v>
      </c>
      <c r="F217" s="107">
        <v>1</v>
      </c>
      <c r="G217" s="108">
        <v>3000</v>
      </c>
      <c r="H217" s="109">
        <v>0</v>
      </c>
      <c r="I217" s="110">
        <v>50</v>
      </c>
      <c r="J217" s="111">
        <f t="shared" si="8"/>
        <v>50</v>
      </c>
      <c r="K217" s="112" t="s">
        <v>20</v>
      </c>
      <c r="L217" s="113" t="s">
        <v>21</v>
      </c>
      <c r="M217" s="18"/>
      <c r="N217" s="114"/>
    </row>
    <row r="218" s="3" customFormat="1" ht="17" customHeight="1" spans="1:14">
      <c r="A218" s="105">
        <f t="shared" si="7"/>
        <v>214</v>
      </c>
      <c r="B218" s="106" t="s">
        <v>302</v>
      </c>
      <c r="C218" s="107" t="s">
        <v>139</v>
      </c>
      <c r="D218" s="116" t="s">
        <v>303</v>
      </c>
      <c r="E218" s="107" t="s">
        <v>19</v>
      </c>
      <c r="F218" s="107">
        <v>1</v>
      </c>
      <c r="G218" s="108">
        <v>21100</v>
      </c>
      <c r="H218" s="109">
        <v>0</v>
      </c>
      <c r="I218" s="110">
        <v>35</v>
      </c>
      <c r="J218" s="111">
        <f t="shared" si="8"/>
        <v>35</v>
      </c>
      <c r="K218" s="112" t="s">
        <v>20</v>
      </c>
      <c r="L218" s="113" t="s">
        <v>21</v>
      </c>
      <c r="M218" s="18"/>
      <c r="N218" s="114"/>
    </row>
    <row r="219" s="3" customFormat="1" ht="17" customHeight="1" spans="1:14">
      <c r="A219" s="105">
        <f t="shared" si="7"/>
        <v>215</v>
      </c>
      <c r="B219" s="106" t="s">
        <v>304</v>
      </c>
      <c r="C219" s="107" t="s">
        <v>195</v>
      </c>
      <c r="D219" s="116" t="s">
        <v>305</v>
      </c>
      <c r="E219" s="107" t="s">
        <v>141</v>
      </c>
      <c r="F219" s="107">
        <v>1</v>
      </c>
      <c r="G219" s="108">
        <v>5500</v>
      </c>
      <c r="H219" s="109">
        <v>0</v>
      </c>
      <c r="I219" s="110">
        <v>80</v>
      </c>
      <c r="J219" s="111">
        <f t="shared" si="8"/>
        <v>80</v>
      </c>
      <c r="K219" s="112" t="s">
        <v>20</v>
      </c>
      <c r="L219" s="113" t="s">
        <v>21</v>
      </c>
      <c r="M219" s="18"/>
      <c r="N219" s="114"/>
    </row>
    <row r="220" s="3" customFormat="1" ht="17" customHeight="1" spans="1:14">
      <c r="A220" s="105">
        <f t="shared" si="7"/>
        <v>216</v>
      </c>
      <c r="B220" s="106" t="s">
        <v>306</v>
      </c>
      <c r="C220" s="107" t="s">
        <v>195</v>
      </c>
      <c r="D220" s="116" t="s">
        <v>305</v>
      </c>
      <c r="E220" s="107" t="s">
        <v>141</v>
      </c>
      <c r="F220" s="107">
        <v>1</v>
      </c>
      <c r="G220" s="108">
        <v>5500</v>
      </c>
      <c r="H220" s="109">
        <v>0</v>
      </c>
      <c r="I220" s="110">
        <v>80</v>
      </c>
      <c r="J220" s="111">
        <f t="shared" si="8"/>
        <v>80</v>
      </c>
      <c r="K220" s="112" t="s">
        <v>20</v>
      </c>
      <c r="L220" s="113" t="s">
        <v>21</v>
      </c>
      <c r="M220" s="18"/>
      <c r="N220" s="114"/>
    </row>
    <row r="221" s="3" customFormat="1" ht="17" customHeight="1" spans="1:14">
      <c r="A221" s="105">
        <f t="shared" si="7"/>
        <v>217</v>
      </c>
      <c r="B221" s="106" t="s">
        <v>307</v>
      </c>
      <c r="C221" s="107" t="s">
        <v>195</v>
      </c>
      <c r="D221" s="116" t="s">
        <v>305</v>
      </c>
      <c r="E221" s="107" t="s">
        <v>141</v>
      </c>
      <c r="F221" s="107">
        <v>1</v>
      </c>
      <c r="G221" s="108">
        <v>5500</v>
      </c>
      <c r="H221" s="109">
        <v>0</v>
      </c>
      <c r="I221" s="110">
        <v>80</v>
      </c>
      <c r="J221" s="111">
        <f t="shared" si="8"/>
        <v>80</v>
      </c>
      <c r="K221" s="112" t="s">
        <v>20</v>
      </c>
      <c r="L221" s="113" t="s">
        <v>21</v>
      </c>
      <c r="M221" s="18"/>
      <c r="N221" s="114"/>
    </row>
    <row r="222" s="3" customFormat="1" ht="17" customHeight="1" spans="1:14">
      <c r="A222" s="105">
        <f t="shared" si="7"/>
        <v>218</v>
      </c>
      <c r="B222" s="106" t="s">
        <v>308</v>
      </c>
      <c r="C222" s="107" t="s">
        <v>143</v>
      </c>
      <c r="D222" s="116" t="s">
        <v>201</v>
      </c>
      <c r="E222" s="107" t="s">
        <v>141</v>
      </c>
      <c r="F222" s="107">
        <v>1</v>
      </c>
      <c r="G222" s="108">
        <v>4750</v>
      </c>
      <c r="H222" s="109">
        <v>0</v>
      </c>
      <c r="I222" s="110">
        <v>80</v>
      </c>
      <c r="J222" s="111">
        <f t="shared" si="8"/>
        <v>80</v>
      </c>
      <c r="K222" s="112" t="s">
        <v>20</v>
      </c>
      <c r="L222" s="113" t="s">
        <v>21</v>
      </c>
      <c r="M222" s="18"/>
      <c r="N222" s="114"/>
    </row>
    <row r="223" s="3" customFormat="1" ht="17" customHeight="1" spans="1:14">
      <c r="A223" s="105">
        <f t="shared" si="7"/>
        <v>219</v>
      </c>
      <c r="B223" s="106" t="s">
        <v>309</v>
      </c>
      <c r="C223" s="107" t="s">
        <v>310</v>
      </c>
      <c r="D223" s="116" t="s">
        <v>311</v>
      </c>
      <c r="E223" s="107" t="s">
        <v>141</v>
      </c>
      <c r="F223" s="107">
        <v>1</v>
      </c>
      <c r="G223" s="108">
        <v>2376</v>
      </c>
      <c r="H223" s="109">
        <v>0</v>
      </c>
      <c r="I223" s="110">
        <v>15</v>
      </c>
      <c r="J223" s="111">
        <f t="shared" si="8"/>
        <v>15</v>
      </c>
      <c r="K223" s="112" t="s">
        <v>20</v>
      </c>
      <c r="L223" s="113" t="s">
        <v>21</v>
      </c>
      <c r="M223" s="18"/>
      <c r="N223" s="114"/>
    </row>
    <row r="224" s="3" customFormat="1" ht="17" customHeight="1" spans="1:14">
      <c r="A224" s="105">
        <f t="shared" si="7"/>
        <v>220</v>
      </c>
      <c r="B224" s="106" t="s">
        <v>312</v>
      </c>
      <c r="C224" s="107" t="s">
        <v>310</v>
      </c>
      <c r="D224" s="116" t="s">
        <v>311</v>
      </c>
      <c r="E224" s="107" t="s">
        <v>141</v>
      </c>
      <c r="F224" s="107">
        <v>1</v>
      </c>
      <c r="G224" s="108">
        <v>2376</v>
      </c>
      <c r="H224" s="109">
        <v>0</v>
      </c>
      <c r="I224" s="110">
        <v>15</v>
      </c>
      <c r="J224" s="111">
        <f t="shared" si="8"/>
        <v>15</v>
      </c>
      <c r="K224" s="112" t="s">
        <v>20</v>
      </c>
      <c r="L224" s="113" t="s">
        <v>21</v>
      </c>
      <c r="M224" s="18"/>
      <c r="N224" s="114"/>
    </row>
    <row r="225" s="3" customFormat="1" ht="17" customHeight="1" spans="1:14">
      <c r="A225" s="105">
        <f t="shared" si="7"/>
        <v>221</v>
      </c>
      <c r="B225" s="106" t="s">
        <v>313</v>
      </c>
      <c r="C225" s="107" t="s">
        <v>310</v>
      </c>
      <c r="D225" s="116" t="s">
        <v>311</v>
      </c>
      <c r="E225" s="107" t="s">
        <v>141</v>
      </c>
      <c r="F225" s="107">
        <v>1</v>
      </c>
      <c r="G225" s="108">
        <v>2376</v>
      </c>
      <c r="H225" s="109">
        <v>0</v>
      </c>
      <c r="I225" s="110">
        <v>15</v>
      </c>
      <c r="J225" s="111">
        <f t="shared" si="8"/>
        <v>15</v>
      </c>
      <c r="K225" s="112" t="s">
        <v>20</v>
      </c>
      <c r="L225" s="113" t="s">
        <v>21</v>
      </c>
      <c r="M225" s="18"/>
      <c r="N225" s="114"/>
    </row>
    <row r="226" s="3" customFormat="1" ht="17" customHeight="1" spans="1:14">
      <c r="A226" s="105">
        <f t="shared" si="7"/>
        <v>222</v>
      </c>
      <c r="B226" s="106" t="s">
        <v>314</v>
      </c>
      <c r="C226" s="107" t="s">
        <v>310</v>
      </c>
      <c r="D226" s="116" t="s">
        <v>311</v>
      </c>
      <c r="E226" s="107" t="s">
        <v>141</v>
      </c>
      <c r="F226" s="107">
        <v>1</v>
      </c>
      <c r="G226" s="108">
        <v>2376</v>
      </c>
      <c r="H226" s="109">
        <v>0</v>
      </c>
      <c r="I226" s="110">
        <v>15</v>
      </c>
      <c r="J226" s="111">
        <f t="shared" si="8"/>
        <v>15</v>
      </c>
      <c r="K226" s="112" t="s">
        <v>20</v>
      </c>
      <c r="L226" s="113" t="s">
        <v>21</v>
      </c>
      <c r="M226" s="18"/>
      <c r="N226" s="114"/>
    </row>
    <row r="227" s="3" customFormat="1" ht="17" customHeight="1" spans="1:14">
      <c r="A227" s="105">
        <f t="shared" si="7"/>
        <v>223</v>
      </c>
      <c r="B227" s="106" t="s">
        <v>315</v>
      </c>
      <c r="C227" s="107" t="s">
        <v>310</v>
      </c>
      <c r="D227" s="116" t="s">
        <v>311</v>
      </c>
      <c r="E227" s="107" t="s">
        <v>141</v>
      </c>
      <c r="F227" s="107">
        <v>1</v>
      </c>
      <c r="G227" s="108">
        <v>2376</v>
      </c>
      <c r="H227" s="109">
        <v>0</v>
      </c>
      <c r="I227" s="110">
        <v>15</v>
      </c>
      <c r="J227" s="111">
        <f t="shared" si="8"/>
        <v>15</v>
      </c>
      <c r="K227" s="112" t="s">
        <v>20</v>
      </c>
      <c r="L227" s="113" t="s">
        <v>21</v>
      </c>
      <c r="M227" s="18"/>
      <c r="N227" s="114"/>
    </row>
    <row r="228" s="3" customFormat="1" ht="17" customHeight="1" spans="1:14">
      <c r="A228" s="105">
        <f t="shared" si="7"/>
        <v>224</v>
      </c>
      <c r="B228" s="106" t="s">
        <v>316</v>
      </c>
      <c r="C228" s="107" t="s">
        <v>310</v>
      </c>
      <c r="D228" s="116" t="s">
        <v>311</v>
      </c>
      <c r="E228" s="107" t="s">
        <v>141</v>
      </c>
      <c r="F228" s="107">
        <v>1</v>
      </c>
      <c r="G228" s="108">
        <v>2376</v>
      </c>
      <c r="H228" s="109">
        <v>0</v>
      </c>
      <c r="I228" s="110">
        <v>15</v>
      </c>
      <c r="J228" s="111">
        <f t="shared" si="8"/>
        <v>15</v>
      </c>
      <c r="K228" s="112" t="s">
        <v>20</v>
      </c>
      <c r="L228" s="113" t="s">
        <v>21</v>
      </c>
      <c r="M228" s="18"/>
      <c r="N228" s="114"/>
    </row>
    <row r="229" s="3" customFormat="1" ht="17" customHeight="1" spans="1:14">
      <c r="A229" s="105">
        <f t="shared" si="7"/>
        <v>225</v>
      </c>
      <c r="B229" s="106" t="s">
        <v>317</v>
      </c>
      <c r="C229" s="107" t="s">
        <v>310</v>
      </c>
      <c r="D229" s="116" t="s">
        <v>311</v>
      </c>
      <c r="E229" s="107" t="s">
        <v>141</v>
      </c>
      <c r="F229" s="107">
        <v>1</v>
      </c>
      <c r="G229" s="108">
        <v>2376</v>
      </c>
      <c r="H229" s="109">
        <v>0</v>
      </c>
      <c r="I229" s="110">
        <v>15</v>
      </c>
      <c r="J229" s="111">
        <f t="shared" si="8"/>
        <v>15</v>
      </c>
      <c r="K229" s="112" t="s">
        <v>20</v>
      </c>
      <c r="L229" s="113" t="s">
        <v>21</v>
      </c>
      <c r="M229" s="18"/>
      <c r="N229" s="114"/>
    </row>
    <row r="230" s="3" customFormat="1" ht="17" customHeight="1" spans="1:14">
      <c r="A230" s="105">
        <f t="shared" si="7"/>
        <v>226</v>
      </c>
      <c r="B230" s="106" t="s">
        <v>318</v>
      </c>
      <c r="C230" s="107" t="s">
        <v>310</v>
      </c>
      <c r="D230" s="116" t="s">
        <v>311</v>
      </c>
      <c r="E230" s="107" t="s">
        <v>141</v>
      </c>
      <c r="F230" s="107">
        <v>1</v>
      </c>
      <c r="G230" s="108">
        <v>2376</v>
      </c>
      <c r="H230" s="109">
        <v>0</v>
      </c>
      <c r="I230" s="110">
        <v>15</v>
      </c>
      <c r="J230" s="111">
        <f t="shared" si="8"/>
        <v>15</v>
      </c>
      <c r="K230" s="112" t="s">
        <v>20</v>
      </c>
      <c r="L230" s="113" t="s">
        <v>21</v>
      </c>
      <c r="M230" s="18"/>
      <c r="N230" s="114"/>
    </row>
    <row r="231" s="3" customFormat="1" ht="17" customHeight="1" spans="1:14">
      <c r="A231" s="105">
        <f t="shared" si="7"/>
        <v>227</v>
      </c>
      <c r="B231" s="106" t="s">
        <v>319</v>
      </c>
      <c r="C231" s="107" t="s">
        <v>310</v>
      </c>
      <c r="D231" s="116" t="s">
        <v>311</v>
      </c>
      <c r="E231" s="107" t="s">
        <v>141</v>
      </c>
      <c r="F231" s="107">
        <v>1</v>
      </c>
      <c r="G231" s="108">
        <v>2376</v>
      </c>
      <c r="H231" s="109">
        <v>0</v>
      </c>
      <c r="I231" s="110">
        <v>15</v>
      </c>
      <c r="J231" s="111">
        <f t="shared" si="8"/>
        <v>15</v>
      </c>
      <c r="K231" s="112" t="s">
        <v>20</v>
      </c>
      <c r="L231" s="113" t="s">
        <v>21</v>
      </c>
      <c r="M231" s="18"/>
      <c r="N231" s="114"/>
    </row>
    <row r="232" s="3" customFormat="1" ht="17" customHeight="1" spans="1:14">
      <c r="A232" s="105">
        <f t="shared" si="7"/>
        <v>228</v>
      </c>
      <c r="B232" s="106" t="s">
        <v>320</v>
      </c>
      <c r="C232" s="107" t="s">
        <v>310</v>
      </c>
      <c r="D232" s="116" t="s">
        <v>311</v>
      </c>
      <c r="E232" s="107" t="s">
        <v>141</v>
      </c>
      <c r="F232" s="107">
        <v>1</v>
      </c>
      <c r="G232" s="108">
        <v>2376</v>
      </c>
      <c r="H232" s="109">
        <v>0</v>
      </c>
      <c r="I232" s="110">
        <v>15</v>
      </c>
      <c r="J232" s="111">
        <f t="shared" si="8"/>
        <v>15</v>
      </c>
      <c r="K232" s="112" t="s">
        <v>20</v>
      </c>
      <c r="L232" s="113" t="s">
        <v>21</v>
      </c>
      <c r="M232" s="18"/>
      <c r="N232" s="114"/>
    </row>
    <row r="233" s="3" customFormat="1" ht="17" customHeight="1" spans="1:14">
      <c r="A233" s="105">
        <f t="shared" si="7"/>
        <v>229</v>
      </c>
      <c r="B233" s="106" t="s">
        <v>321</v>
      </c>
      <c r="C233" s="107" t="s">
        <v>310</v>
      </c>
      <c r="D233" s="116" t="s">
        <v>311</v>
      </c>
      <c r="E233" s="107" t="s">
        <v>141</v>
      </c>
      <c r="F233" s="107">
        <v>1</v>
      </c>
      <c r="G233" s="108">
        <v>2376</v>
      </c>
      <c r="H233" s="109">
        <v>0</v>
      </c>
      <c r="I233" s="110">
        <v>15</v>
      </c>
      <c r="J233" s="111">
        <f t="shared" si="8"/>
        <v>15</v>
      </c>
      <c r="K233" s="112" t="s">
        <v>20</v>
      </c>
      <c r="L233" s="113" t="s">
        <v>21</v>
      </c>
      <c r="M233" s="18"/>
      <c r="N233" s="114"/>
    </row>
    <row r="234" s="3" customFormat="1" ht="17" customHeight="1" spans="1:14">
      <c r="A234" s="105">
        <f t="shared" si="7"/>
        <v>230</v>
      </c>
      <c r="B234" s="106" t="s">
        <v>322</v>
      </c>
      <c r="C234" s="107" t="s">
        <v>310</v>
      </c>
      <c r="D234" s="116" t="s">
        <v>311</v>
      </c>
      <c r="E234" s="107" t="s">
        <v>141</v>
      </c>
      <c r="F234" s="107">
        <v>1</v>
      </c>
      <c r="G234" s="108">
        <v>2376</v>
      </c>
      <c r="H234" s="109">
        <v>0</v>
      </c>
      <c r="I234" s="110">
        <v>15</v>
      </c>
      <c r="J234" s="111">
        <f t="shared" si="8"/>
        <v>15</v>
      </c>
      <c r="K234" s="112" t="s">
        <v>20</v>
      </c>
      <c r="L234" s="113" t="s">
        <v>21</v>
      </c>
      <c r="M234" s="18"/>
      <c r="N234" s="114"/>
    </row>
    <row r="235" s="3" customFormat="1" ht="17" customHeight="1" spans="1:14">
      <c r="A235" s="105">
        <f t="shared" si="7"/>
        <v>231</v>
      </c>
      <c r="B235" s="106" t="s">
        <v>323</v>
      </c>
      <c r="C235" s="107" t="s">
        <v>310</v>
      </c>
      <c r="D235" s="116" t="s">
        <v>311</v>
      </c>
      <c r="E235" s="107" t="s">
        <v>141</v>
      </c>
      <c r="F235" s="107">
        <v>1</v>
      </c>
      <c r="G235" s="108">
        <v>2376</v>
      </c>
      <c r="H235" s="109">
        <v>0</v>
      </c>
      <c r="I235" s="110">
        <v>15</v>
      </c>
      <c r="J235" s="111">
        <f t="shared" si="8"/>
        <v>15</v>
      </c>
      <c r="K235" s="112" t="s">
        <v>20</v>
      </c>
      <c r="L235" s="113" t="s">
        <v>21</v>
      </c>
      <c r="M235" s="18"/>
      <c r="N235" s="114"/>
    </row>
    <row r="236" s="3" customFormat="1" ht="17" customHeight="1" spans="1:14">
      <c r="A236" s="105">
        <f t="shared" si="7"/>
        <v>232</v>
      </c>
      <c r="B236" s="106" t="s">
        <v>324</v>
      </c>
      <c r="C236" s="107" t="s">
        <v>310</v>
      </c>
      <c r="D236" s="116" t="s">
        <v>311</v>
      </c>
      <c r="E236" s="107" t="s">
        <v>141</v>
      </c>
      <c r="F236" s="107">
        <v>1</v>
      </c>
      <c r="G236" s="108">
        <v>2376</v>
      </c>
      <c r="H236" s="109">
        <v>0</v>
      </c>
      <c r="I236" s="110">
        <v>15</v>
      </c>
      <c r="J236" s="111">
        <f t="shared" si="8"/>
        <v>15</v>
      </c>
      <c r="K236" s="112" t="s">
        <v>20</v>
      </c>
      <c r="L236" s="113" t="s">
        <v>21</v>
      </c>
      <c r="M236" s="18"/>
      <c r="N236" s="114"/>
    </row>
    <row r="237" s="3" customFormat="1" ht="17" customHeight="1" spans="1:14">
      <c r="A237" s="105">
        <f t="shared" si="7"/>
        <v>233</v>
      </c>
      <c r="B237" s="106" t="s">
        <v>325</v>
      </c>
      <c r="C237" s="107" t="s">
        <v>310</v>
      </c>
      <c r="D237" s="116" t="s">
        <v>311</v>
      </c>
      <c r="E237" s="107" t="s">
        <v>141</v>
      </c>
      <c r="F237" s="107">
        <v>1</v>
      </c>
      <c r="G237" s="108">
        <v>2376</v>
      </c>
      <c r="H237" s="109">
        <v>0</v>
      </c>
      <c r="I237" s="110">
        <v>15</v>
      </c>
      <c r="J237" s="111">
        <f t="shared" si="8"/>
        <v>15</v>
      </c>
      <c r="K237" s="112" t="s">
        <v>20</v>
      </c>
      <c r="L237" s="113" t="s">
        <v>21</v>
      </c>
      <c r="M237" s="18"/>
      <c r="N237" s="114"/>
    </row>
    <row r="238" s="3" customFormat="1" ht="17" customHeight="1" spans="1:14">
      <c r="A238" s="105">
        <f t="shared" si="7"/>
        <v>234</v>
      </c>
      <c r="B238" s="106" t="s">
        <v>326</v>
      </c>
      <c r="C238" s="107" t="s">
        <v>310</v>
      </c>
      <c r="D238" s="116" t="s">
        <v>311</v>
      </c>
      <c r="E238" s="107" t="s">
        <v>141</v>
      </c>
      <c r="F238" s="107">
        <v>1</v>
      </c>
      <c r="G238" s="108">
        <v>2376</v>
      </c>
      <c r="H238" s="109">
        <v>0</v>
      </c>
      <c r="I238" s="110">
        <v>15</v>
      </c>
      <c r="J238" s="111">
        <f t="shared" si="8"/>
        <v>15</v>
      </c>
      <c r="K238" s="112" t="s">
        <v>20</v>
      </c>
      <c r="L238" s="113" t="s">
        <v>21</v>
      </c>
      <c r="M238" s="18"/>
      <c r="N238" s="114"/>
    </row>
    <row r="239" s="3" customFormat="1" ht="17" customHeight="1" spans="1:14">
      <c r="A239" s="105">
        <f t="shared" si="7"/>
        <v>235</v>
      </c>
      <c r="B239" s="106" t="s">
        <v>327</v>
      </c>
      <c r="C239" s="107" t="s">
        <v>310</v>
      </c>
      <c r="D239" s="116" t="s">
        <v>311</v>
      </c>
      <c r="E239" s="107" t="s">
        <v>141</v>
      </c>
      <c r="F239" s="107">
        <v>1</v>
      </c>
      <c r="G239" s="108">
        <v>2376</v>
      </c>
      <c r="H239" s="109">
        <v>0</v>
      </c>
      <c r="I239" s="110">
        <v>15</v>
      </c>
      <c r="J239" s="111">
        <f t="shared" si="8"/>
        <v>15</v>
      </c>
      <c r="K239" s="112" t="s">
        <v>20</v>
      </c>
      <c r="L239" s="113" t="s">
        <v>21</v>
      </c>
      <c r="M239" s="18"/>
      <c r="N239" s="114"/>
    </row>
    <row r="240" s="3" customFormat="1" ht="17" customHeight="1" spans="1:14">
      <c r="A240" s="105">
        <f t="shared" si="7"/>
        <v>236</v>
      </c>
      <c r="B240" s="106" t="s">
        <v>328</v>
      </c>
      <c r="C240" s="107" t="s">
        <v>310</v>
      </c>
      <c r="D240" s="116" t="s">
        <v>311</v>
      </c>
      <c r="E240" s="107" t="s">
        <v>141</v>
      </c>
      <c r="F240" s="107">
        <v>1</v>
      </c>
      <c r="G240" s="108">
        <v>2376</v>
      </c>
      <c r="H240" s="109">
        <v>0</v>
      </c>
      <c r="I240" s="110">
        <v>15</v>
      </c>
      <c r="J240" s="111">
        <f t="shared" si="8"/>
        <v>15</v>
      </c>
      <c r="K240" s="112" t="s">
        <v>20</v>
      </c>
      <c r="L240" s="113" t="s">
        <v>21</v>
      </c>
      <c r="M240" s="18"/>
      <c r="N240" s="114"/>
    </row>
    <row r="241" s="3" customFormat="1" ht="17" customHeight="1" spans="1:14">
      <c r="A241" s="105">
        <f t="shared" si="7"/>
        <v>237</v>
      </c>
      <c r="B241" s="106" t="s">
        <v>329</v>
      </c>
      <c r="C241" s="107" t="s">
        <v>310</v>
      </c>
      <c r="D241" s="116" t="s">
        <v>311</v>
      </c>
      <c r="E241" s="107" t="s">
        <v>141</v>
      </c>
      <c r="F241" s="107">
        <v>1</v>
      </c>
      <c r="G241" s="108">
        <v>2376</v>
      </c>
      <c r="H241" s="109">
        <v>0</v>
      </c>
      <c r="I241" s="110">
        <v>15</v>
      </c>
      <c r="J241" s="111">
        <f t="shared" si="8"/>
        <v>15</v>
      </c>
      <c r="K241" s="112" t="s">
        <v>20</v>
      </c>
      <c r="L241" s="113" t="s">
        <v>21</v>
      </c>
      <c r="M241" s="18"/>
      <c r="N241" s="114"/>
    </row>
    <row r="242" s="3" customFormat="1" ht="17" customHeight="1" spans="1:14">
      <c r="A242" s="105">
        <f t="shared" si="7"/>
        <v>238</v>
      </c>
      <c r="B242" s="106" t="s">
        <v>330</v>
      </c>
      <c r="C242" s="107" t="s">
        <v>310</v>
      </c>
      <c r="D242" s="116" t="s">
        <v>311</v>
      </c>
      <c r="E242" s="107" t="s">
        <v>141</v>
      </c>
      <c r="F242" s="107">
        <v>1</v>
      </c>
      <c r="G242" s="108">
        <v>2376</v>
      </c>
      <c r="H242" s="109">
        <v>0</v>
      </c>
      <c r="I242" s="110">
        <v>15</v>
      </c>
      <c r="J242" s="111">
        <f t="shared" si="8"/>
        <v>15</v>
      </c>
      <c r="K242" s="112" t="s">
        <v>20</v>
      </c>
      <c r="L242" s="113" t="s">
        <v>21</v>
      </c>
      <c r="M242" s="18"/>
      <c r="N242" s="114"/>
    </row>
    <row r="243" s="3" customFormat="1" ht="17" customHeight="1" spans="1:14">
      <c r="A243" s="105">
        <f t="shared" si="7"/>
        <v>239</v>
      </c>
      <c r="B243" s="106" t="s">
        <v>331</v>
      </c>
      <c r="C243" s="107" t="s">
        <v>310</v>
      </c>
      <c r="D243" s="116" t="s">
        <v>311</v>
      </c>
      <c r="E243" s="107" t="s">
        <v>141</v>
      </c>
      <c r="F243" s="107">
        <v>1</v>
      </c>
      <c r="G243" s="108">
        <v>2376</v>
      </c>
      <c r="H243" s="109">
        <v>0</v>
      </c>
      <c r="I243" s="110">
        <v>15</v>
      </c>
      <c r="J243" s="111">
        <f t="shared" si="8"/>
        <v>15</v>
      </c>
      <c r="K243" s="112" t="s">
        <v>20</v>
      </c>
      <c r="L243" s="113" t="s">
        <v>21</v>
      </c>
      <c r="M243" s="18"/>
      <c r="N243" s="114"/>
    </row>
    <row r="244" s="3" customFormat="1" ht="17" customHeight="1" spans="1:14">
      <c r="A244" s="105">
        <f t="shared" si="7"/>
        <v>240</v>
      </c>
      <c r="B244" s="106" t="s">
        <v>332</v>
      </c>
      <c r="C244" s="107" t="s">
        <v>310</v>
      </c>
      <c r="D244" s="116" t="s">
        <v>311</v>
      </c>
      <c r="E244" s="107" t="s">
        <v>141</v>
      </c>
      <c r="F244" s="107">
        <v>1</v>
      </c>
      <c r="G244" s="108">
        <v>2376</v>
      </c>
      <c r="H244" s="109">
        <v>0</v>
      </c>
      <c r="I244" s="110">
        <v>15</v>
      </c>
      <c r="J244" s="111">
        <f t="shared" si="8"/>
        <v>15</v>
      </c>
      <c r="K244" s="112" t="s">
        <v>20</v>
      </c>
      <c r="L244" s="113" t="s">
        <v>21</v>
      </c>
      <c r="M244" s="18"/>
      <c r="N244" s="114"/>
    </row>
    <row r="245" s="3" customFormat="1" ht="17" customHeight="1" spans="1:14">
      <c r="A245" s="105">
        <f t="shared" si="7"/>
        <v>241</v>
      </c>
      <c r="B245" s="106" t="s">
        <v>333</v>
      </c>
      <c r="C245" s="107" t="s">
        <v>310</v>
      </c>
      <c r="D245" s="116" t="s">
        <v>311</v>
      </c>
      <c r="E245" s="107" t="s">
        <v>141</v>
      </c>
      <c r="F245" s="107">
        <v>1</v>
      </c>
      <c r="G245" s="108">
        <v>2376</v>
      </c>
      <c r="H245" s="109">
        <v>0</v>
      </c>
      <c r="I245" s="110">
        <v>15</v>
      </c>
      <c r="J245" s="111">
        <f t="shared" si="8"/>
        <v>15</v>
      </c>
      <c r="K245" s="112" t="s">
        <v>20</v>
      </c>
      <c r="L245" s="113" t="s">
        <v>21</v>
      </c>
      <c r="M245" s="18"/>
      <c r="N245" s="114"/>
    </row>
    <row r="246" s="3" customFormat="1" ht="17" customHeight="1" spans="1:14">
      <c r="A246" s="105">
        <f t="shared" ref="A246:A309" si="9">ROW()-4</f>
        <v>242</v>
      </c>
      <c r="B246" s="106" t="s">
        <v>334</v>
      </c>
      <c r="C246" s="107" t="s">
        <v>310</v>
      </c>
      <c r="D246" s="116" t="s">
        <v>311</v>
      </c>
      <c r="E246" s="107" t="s">
        <v>141</v>
      </c>
      <c r="F246" s="107">
        <v>1</v>
      </c>
      <c r="G246" s="108">
        <v>2376</v>
      </c>
      <c r="H246" s="109">
        <v>0</v>
      </c>
      <c r="I246" s="110">
        <v>15</v>
      </c>
      <c r="J246" s="111">
        <f t="shared" si="8"/>
        <v>15</v>
      </c>
      <c r="K246" s="112" t="s">
        <v>20</v>
      </c>
      <c r="L246" s="113" t="s">
        <v>21</v>
      </c>
      <c r="M246" s="18"/>
      <c r="N246" s="114"/>
    </row>
    <row r="247" s="3" customFormat="1" ht="17" customHeight="1" spans="1:14">
      <c r="A247" s="105">
        <f t="shared" si="9"/>
        <v>243</v>
      </c>
      <c r="B247" s="106" t="s">
        <v>335</v>
      </c>
      <c r="C247" s="107" t="s">
        <v>310</v>
      </c>
      <c r="D247" s="116" t="s">
        <v>311</v>
      </c>
      <c r="E247" s="107" t="s">
        <v>141</v>
      </c>
      <c r="F247" s="107">
        <v>1</v>
      </c>
      <c r="G247" s="108">
        <v>2376</v>
      </c>
      <c r="H247" s="109">
        <v>0</v>
      </c>
      <c r="I247" s="110">
        <v>15</v>
      </c>
      <c r="J247" s="111">
        <f t="shared" si="8"/>
        <v>15</v>
      </c>
      <c r="K247" s="112" t="s">
        <v>20</v>
      </c>
      <c r="L247" s="113" t="s">
        <v>21</v>
      </c>
      <c r="M247" s="18"/>
      <c r="N247" s="114"/>
    </row>
    <row r="248" s="3" customFormat="1" ht="17" customHeight="1" spans="1:14">
      <c r="A248" s="105">
        <f t="shared" si="9"/>
        <v>244</v>
      </c>
      <c r="B248" s="106" t="s">
        <v>336</v>
      </c>
      <c r="C248" s="107" t="s">
        <v>310</v>
      </c>
      <c r="D248" s="116" t="s">
        <v>311</v>
      </c>
      <c r="E248" s="107" t="s">
        <v>141</v>
      </c>
      <c r="F248" s="107">
        <v>1</v>
      </c>
      <c r="G248" s="108">
        <v>2376</v>
      </c>
      <c r="H248" s="109">
        <v>0</v>
      </c>
      <c r="I248" s="110">
        <v>15</v>
      </c>
      <c r="J248" s="111">
        <f t="shared" si="8"/>
        <v>15</v>
      </c>
      <c r="K248" s="112" t="s">
        <v>20</v>
      </c>
      <c r="L248" s="113" t="s">
        <v>21</v>
      </c>
      <c r="M248" s="18"/>
      <c r="N248" s="114"/>
    </row>
    <row r="249" s="3" customFormat="1" ht="17" customHeight="1" spans="1:14">
      <c r="A249" s="105">
        <f t="shared" si="9"/>
        <v>245</v>
      </c>
      <c r="B249" s="106" t="s">
        <v>337</v>
      </c>
      <c r="C249" s="107" t="s">
        <v>310</v>
      </c>
      <c r="D249" s="116" t="s">
        <v>311</v>
      </c>
      <c r="E249" s="107" t="s">
        <v>141</v>
      </c>
      <c r="F249" s="107">
        <v>1</v>
      </c>
      <c r="G249" s="108">
        <v>2376</v>
      </c>
      <c r="H249" s="109">
        <v>0</v>
      </c>
      <c r="I249" s="110">
        <v>15</v>
      </c>
      <c r="J249" s="111">
        <f t="shared" si="8"/>
        <v>15</v>
      </c>
      <c r="K249" s="112" t="s">
        <v>20</v>
      </c>
      <c r="L249" s="113" t="s">
        <v>21</v>
      </c>
      <c r="M249" s="18"/>
      <c r="N249" s="114"/>
    </row>
    <row r="250" s="3" customFormat="1" ht="17" customHeight="1" spans="1:14">
      <c r="A250" s="105">
        <f t="shared" si="9"/>
        <v>246</v>
      </c>
      <c r="B250" s="106" t="s">
        <v>338</v>
      </c>
      <c r="C250" s="107" t="s">
        <v>310</v>
      </c>
      <c r="D250" s="116" t="s">
        <v>311</v>
      </c>
      <c r="E250" s="107" t="s">
        <v>141</v>
      </c>
      <c r="F250" s="107">
        <v>1</v>
      </c>
      <c r="G250" s="108">
        <v>2376</v>
      </c>
      <c r="H250" s="109">
        <v>0</v>
      </c>
      <c r="I250" s="110">
        <v>15</v>
      </c>
      <c r="J250" s="111">
        <f t="shared" si="8"/>
        <v>15</v>
      </c>
      <c r="K250" s="112" t="s">
        <v>20</v>
      </c>
      <c r="L250" s="113" t="s">
        <v>21</v>
      </c>
      <c r="M250" s="18"/>
      <c r="N250" s="114"/>
    </row>
    <row r="251" s="3" customFormat="1" ht="17" customHeight="1" spans="1:14">
      <c r="A251" s="105">
        <f t="shared" si="9"/>
        <v>247</v>
      </c>
      <c r="B251" s="106" t="s">
        <v>339</v>
      </c>
      <c r="C251" s="107" t="s">
        <v>310</v>
      </c>
      <c r="D251" s="116" t="s">
        <v>311</v>
      </c>
      <c r="E251" s="107" t="s">
        <v>141</v>
      </c>
      <c r="F251" s="107">
        <v>1</v>
      </c>
      <c r="G251" s="108">
        <v>2376</v>
      </c>
      <c r="H251" s="109">
        <v>0</v>
      </c>
      <c r="I251" s="110">
        <v>15</v>
      </c>
      <c r="J251" s="111">
        <f t="shared" si="8"/>
        <v>15</v>
      </c>
      <c r="K251" s="112" t="s">
        <v>20</v>
      </c>
      <c r="L251" s="113" t="s">
        <v>21</v>
      </c>
      <c r="M251" s="18"/>
      <c r="N251" s="114"/>
    </row>
    <row r="252" s="3" customFormat="1" ht="17" customHeight="1" spans="1:14">
      <c r="A252" s="105">
        <f t="shared" si="9"/>
        <v>248</v>
      </c>
      <c r="B252" s="106" t="s">
        <v>340</v>
      </c>
      <c r="C252" s="107" t="s">
        <v>310</v>
      </c>
      <c r="D252" s="116" t="s">
        <v>311</v>
      </c>
      <c r="E252" s="107" t="s">
        <v>141</v>
      </c>
      <c r="F252" s="107">
        <v>1</v>
      </c>
      <c r="G252" s="108">
        <v>2376</v>
      </c>
      <c r="H252" s="109">
        <v>0</v>
      </c>
      <c r="I252" s="110">
        <v>15</v>
      </c>
      <c r="J252" s="111">
        <f t="shared" si="8"/>
        <v>15</v>
      </c>
      <c r="K252" s="112" t="s">
        <v>20</v>
      </c>
      <c r="L252" s="113" t="s">
        <v>21</v>
      </c>
      <c r="M252" s="18"/>
      <c r="N252" s="114"/>
    </row>
    <row r="253" s="3" customFormat="1" ht="17" customHeight="1" spans="1:14">
      <c r="A253" s="105">
        <f t="shared" si="9"/>
        <v>249</v>
      </c>
      <c r="B253" s="106" t="s">
        <v>341</v>
      </c>
      <c r="C253" s="107" t="s">
        <v>310</v>
      </c>
      <c r="D253" s="116" t="s">
        <v>311</v>
      </c>
      <c r="E253" s="107" t="s">
        <v>141</v>
      </c>
      <c r="F253" s="107">
        <v>1</v>
      </c>
      <c r="G253" s="108">
        <v>2376</v>
      </c>
      <c r="H253" s="109">
        <v>0</v>
      </c>
      <c r="I253" s="110">
        <v>15</v>
      </c>
      <c r="J253" s="111">
        <f t="shared" si="8"/>
        <v>15</v>
      </c>
      <c r="K253" s="112" t="s">
        <v>20</v>
      </c>
      <c r="L253" s="113" t="s">
        <v>21</v>
      </c>
      <c r="M253" s="18"/>
      <c r="N253" s="114"/>
    </row>
    <row r="254" s="3" customFormat="1" ht="17" customHeight="1" spans="1:14">
      <c r="A254" s="105">
        <f t="shared" si="9"/>
        <v>250</v>
      </c>
      <c r="B254" s="106" t="s">
        <v>342</v>
      </c>
      <c r="C254" s="107" t="s">
        <v>310</v>
      </c>
      <c r="D254" s="116" t="s">
        <v>311</v>
      </c>
      <c r="E254" s="107" t="s">
        <v>141</v>
      </c>
      <c r="F254" s="107">
        <v>1</v>
      </c>
      <c r="G254" s="108">
        <v>2376</v>
      </c>
      <c r="H254" s="109">
        <v>0</v>
      </c>
      <c r="I254" s="110">
        <v>15</v>
      </c>
      <c r="J254" s="111">
        <f t="shared" si="8"/>
        <v>15</v>
      </c>
      <c r="K254" s="112" t="s">
        <v>20</v>
      </c>
      <c r="L254" s="113" t="s">
        <v>21</v>
      </c>
      <c r="M254" s="18"/>
      <c r="N254" s="114"/>
    </row>
    <row r="255" s="3" customFormat="1" ht="17" customHeight="1" spans="1:14">
      <c r="A255" s="105">
        <f t="shared" si="9"/>
        <v>251</v>
      </c>
      <c r="B255" s="106" t="s">
        <v>343</v>
      </c>
      <c r="C255" s="107" t="s">
        <v>195</v>
      </c>
      <c r="D255" s="116" t="s">
        <v>344</v>
      </c>
      <c r="E255" s="107" t="s">
        <v>141</v>
      </c>
      <c r="F255" s="107">
        <v>1</v>
      </c>
      <c r="G255" s="108">
        <v>7488</v>
      </c>
      <c r="H255" s="109">
        <v>0</v>
      </c>
      <c r="I255" s="110">
        <v>80</v>
      </c>
      <c r="J255" s="111">
        <f t="shared" si="8"/>
        <v>80</v>
      </c>
      <c r="K255" s="112" t="s">
        <v>20</v>
      </c>
      <c r="L255" s="113" t="s">
        <v>21</v>
      </c>
      <c r="M255" s="18"/>
      <c r="N255" s="114"/>
    </row>
    <row r="256" s="3" customFormat="1" ht="17" customHeight="1" spans="1:14">
      <c r="A256" s="105">
        <f t="shared" si="9"/>
        <v>252</v>
      </c>
      <c r="B256" s="106" t="s">
        <v>345</v>
      </c>
      <c r="C256" s="107" t="s">
        <v>310</v>
      </c>
      <c r="D256" s="116" t="s">
        <v>346</v>
      </c>
      <c r="E256" s="107" t="s">
        <v>141</v>
      </c>
      <c r="F256" s="107">
        <v>1</v>
      </c>
      <c r="G256" s="108">
        <v>3184</v>
      </c>
      <c r="H256" s="109">
        <v>0</v>
      </c>
      <c r="I256" s="110">
        <v>15</v>
      </c>
      <c r="J256" s="111">
        <f t="shared" si="8"/>
        <v>15</v>
      </c>
      <c r="K256" s="112" t="s">
        <v>20</v>
      </c>
      <c r="L256" s="113" t="s">
        <v>21</v>
      </c>
      <c r="M256" s="18"/>
      <c r="N256" s="114"/>
    </row>
    <row r="257" s="3" customFormat="1" ht="17" customHeight="1" spans="1:14">
      <c r="A257" s="105">
        <f t="shared" si="9"/>
        <v>253</v>
      </c>
      <c r="B257" s="106" t="s">
        <v>347</v>
      </c>
      <c r="C257" s="107" t="s">
        <v>143</v>
      </c>
      <c r="D257" s="116" t="s">
        <v>348</v>
      </c>
      <c r="E257" s="107" t="s">
        <v>141</v>
      </c>
      <c r="F257" s="107">
        <v>1</v>
      </c>
      <c r="G257" s="108">
        <v>4829</v>
      </c>
      <c r="H257" s="109">
        <v>0</v>
      </c>
      <c r="I257" s="110">
        <v>80</v>
      </c>
      <c r="J257" s="111">
        <f t="shared" si="8"/>
        <v>80</v>
      </c>
      <c r="K257" s="112" t="s">
        <v>20</v>
      </c>
      <c r="L257" s="113" t="s">
        <v>21</v>
      </c>
      <c r="M257" s="18"/>
      <c r="N257" s="114"/>
    </row>
    <row r="258" s="3" customFormat="1" ht="17" customHeight="1" spans="1:14">
      <c r="A258" s="105">
        <f t="shared" si="9"/>
        <v>254</v>
      </c>
      <c r="B258" s="106" t="s">
        <v>349</v>
      </c>
      <c r="C258" s="107" t="s">
        <v>350</v>
      </c>
      <c r="D258" s="116" t="s">
        <v>351</v>
      </c>
      <c r="E258" s="107" t="s">
        <v>141</v>
      </c>
      <c r="F258" s="107">
        <v>1</v>
      </c>
      <c r="G258" s="108">
        <v>6889</v>
      </c>
      <c r="H258" s="109">
        <v>0</v>
      </c>
      <c r="I258" s="110">
        <v>80</v>
      </c>
      <c r="J258" s="111">
        <f t="shared" si="8"/>
        <v>80</v>
      </c>
      <c r="K258" s="112" t="s">
        <v>20</v>
      </c>
      <c r="L258" s="113" t="s">
        <v>21</v>
      </c>
      <c r="M258" s="18"/>
      <c r="N258" s="114"/>
    </row>
    <row r="259" s="3" customFormat="1" ht="17" customHeight="1" spans="1:14">
      <c r="A259" s="105">
        <f t="shared" si="9"/>
        <v>255</v>
      </c>
      <c r="B259" s="106" t="s">
        <v>352</v>
      </c>
      <c r="C259" s="107" t="s">
        <v>195</v>
      </c>
      <c r="D259" s="116" t="s">
        <v>351</v>
      </c>
      <c r="E259" s="107" t="s">
        <v>141</v>
      </c>
      <c r="F259" s="107">
        <v>1</v>
      </c>
      <c r="G259" s="108">
        <v>6889</v>
      </c>
      <c r="H259" s="109">
        <v>0</v>
      </c>
      <c r="I259" s="110">
        <v>80</v>
      </c>
      <c r="J259" s="111">
        <f t="shared" si="8"/>
        <v>80</v>
      </c>
      <c r="K259" s="112" t="s">
        <v>20</v>
      </c>
      <c r="L259" s="113" t="s">
        <v>21</v>
      </c>
      <c r="M259" s="18"/>
      <c r="N259" s="114"/>
    </row>
    <row r="260" s="3" customFormat="1" ht="17" customHeight="1" spans="1:14">
      <c r="A260" s="105">
        <f t="shared" si="9"/>
        <v>256</v>
      </c>
      <c r="B260" s="106" t="s">
        <v>353</v>
      </c>
      <c r="C260" s="107" t="s">
        <v>195</v>
      </c>
      <c r="D260" s="116" t="s">
        <v>351</v>
      </c>
      <c r="E260" s="107" t="s">
        <v>141</v>
      </c>
      <c r="F260" s="107">
        <v>1</v>
      </c>
      <c r="G260" s="108">
        <v>6889</v>
      </c>
      <c r="H260" s="109">
        <v>0</v>
      </c>
      <c r="I260" s="110">
        <v>80</v>
      </c>
      <c r="J260" s="111">
        <f t="shared" si="8"/>
        <v>80</v>
      </c>
      <c r="K260" s="112" t="s">
        <v>20</v>
      </c>
      <c r="L260" s="113" t="s">
        <v>21</v>
      </c>
      <c r="M260" s="18"/>
      <c r="N260" s="114"/>
    </row>
    <row r="261" s="3" customFormat="1" ht="17" customHeight="1" spans="1:14">
      <c r="A261" s="105">
        <f t="shared" si="9"/>
        <v>257</v>
      </c>
      <c r="B261" s="106" t="s">
        <v>354</v>
      </c>
      <c r="C261" s="107" t="s">
        <v>195</v>
      </c>
      <c r="D261" s="116" t="s">
        <v>351</v>
      </c>
      <c r="E261" s="107" t="s">
        <v>141</v>
      </c>
      <c r="F261" s="107">
        <v>1</v>
      </c>
      <c r="G261" s="108">
        <v>6889</v>
      </c>
      <c r="H261" s="109">
        <v>0</v>
      </c>
      <c r="I261" s="110">
        <v>80</v>
      </c>
      <c r="J261" s="111">
        <f t="shared" si="8"/>
        <v>80</v>
      </c>
      <c r="K261" s="112" t="s">
        <v>20</v>
      </c>
      <c r="L261" s="113" t="s">
        <v>21</v>
      </c>
      <c r="M261" s="18"/>
      <c r="N261" s="114"/>
    </row>
    <row r="262" s="3" customFormat="1" ht="17" customHeight="1" spans="1:14">
      <c r="A262" s="105">
        <f t="shared" si="9"/>
        <v>258</v>
      </c>
      <c r="B262" s="106" t="s">
        <v>355</v>
      </c>
      <c r="C262" s="107" t="s">
        <v>195</v>
      </c>
      <c r="D262" s="116" t="s">
        <v>351</v>
      </c>
      <c r="E262" s="107" t="s">
        <v>141</v>
      </c>
      <c r="F262" s="107">
        <v>1</v>
      </c>
      <c r="G262" s="108">
        <v>6889</v>
      </c>
      <c r="H262" s="109">
        <v>0</v>
      </c>
      <c r="I262" s="110">
        <v>80</v>
      </c>
      <c r="J262" s="111">
        <f t="shared" ref="J262:J323" si="10">I262-H262</f>
        <v>80</v>
      </c>
      <c r="K262" s="112" t="s">
        <v>20</v>
      </c>
      <c r="L262" s="113" t="s">
        <v>21</v>
      </c>
      <c r="M262" s="18"/>
      <c r="N262" s="114"/>
    </row>
    <row r="263" s="3" customFormat="1" ht="17" customHeight="1" spans="1:14">
      <c r="A263" s="105">
        <f t="shared" si="9"/>
        <v>259</v>
      </c>
      <c r="B263" s="106" t="s">
        <v>356</v>
      </c>
      <c r="C263" s="107" t="s">
        <v>195</v>
      </c>
      <c r="D263" s="116" t="s">
        <v>357</v>
      </c>
      <c r="E263" s="107" t="s">
        <v>141</v>
      </c>
      <c r="F263" s="107">
        <v>1</v>
      </c>
      <c r="G263" s="108">
        <v>8899</v>
      </c>
      <c r="H263" s="109">
        <v>0</v>
      </c>
      <c r="I263" s="110">
        <v>80</v>
      </c>
      <c r="J263" s="111">
        <f t="shared" si="10"/>
        <v>80</v>
      </c>
      <c r="K263" s="112" t="s">
        <v>20</v>
      </c>
      <c r="L263" s="113" t="s">
        <v>21</v>
      </c>
      <c r="M263" s="18"/>
      <c r="N263" s="114"/>
    </row>
    <row r="264" s="3" customFormat="1" ht="17" customHeight="1" spans="1:14">
      <c r="A264" s="105">
        <f t="shared" si="9"/>
        <v>260</v>
      </c>
      <c r="B264" s="106" t="s">
        <v>358</v>
      </c>
      <c r="C264" s="107" t="s">
        <v>195</v>
      </c>
      <c r="D264" s="116" t="s">
        <v>357</v>
      </c>
      <c r="E264" s="107" t="s">
        <v>141</v>
      </c>
      <c r="F264" s="107">
        <v>1</v>
      </c>
      <c r="G264" s="108">
        <v>8899</v>
      </c>
      <c r="H264" s="109">
        <v>0</v>
      </c>
      <c r="I264" s="110">
        <v>80</v>
      </c>
      <c r="J264" s="111">
        <f t="shared" si="10"/>
        <v>80</v>
      </c>
      <c r="K264" s="112" t="s">
        <v>20</v>
      </c>
      <c r="L264" s="113" t="s">
        <v>21</v>
      </c>
      <c r="M264" s="18"/>
      <c r="N264" s="114"/>
    </row>
    <row r="265" s="3" customFormat="1" ht="17" customHeight="1" spans="1:14">
      <c r="A265" s="105">
        <f t="shared" si="9"/>
        <v>261</v>
      </c>
      <c r="B265" s="106" t="s">
        <v>359</v>
      </c>
      <c r="C265" s="107" t="s">
        <v>195</v>
      </c>
      <c r="D265" s="116" t="s">
        <v>357</v>
      </c>
      <c r="E265" s="107" t="s">
        <v>141</v>
      </c>
      <c r="F265" s="107">
        <v>1</v>
      </c>
      <c r="G265" s="108">
        <v>8899</v>
      </c>
      <c r="H265" s="109">
        <v>0</v>
      </c>
      <c r="I265" s="110">
        <v>80</v>
      </c>
      <c r="J265" s="111">
        <f t="shared" si="10"/>
        <v>80</v>
      </c>
      <c r="K265" s="112" t="s">
        <v>20</v>
      </c>
      <c r="L265" s="113" t="s">
        <v>21</v>
      </c>
      <c r="M265" s="18"/>
      <c r="N265" s="114"/>
    </row>
    <row r="266" s="3" customFormat="1" ht="17" customHeight="1" spans="1:14">
      <c r="A266" s="105">
        <f t="shared" si="9"/>
        <v>262</v>
      </c>
      <c r="B266" s="106" t="s">
        <v>360</v>
      </c>
      <c r="C266" s="107" t="s">
        <v>195</v>
      </c>
      <c r="D266" s="116" t="s">
        <v>357</v>
      </c>
      <c r="E266" s="107" t="s">
        <v>141</v>
      </c>
      <c r="F266" s="107">
        <v>1</v>
      </c>
      <c r="G266" s="108">
        <v>8899</v>
      </c>
      <c r="H266" s="109">
        <v>0</v>
      </c>
      <c r="I266" s="110">
        <v>80</v>
      </c>
      <c r="J266" s="111">
        <f t="shared" si="10"/>
        <v>80</v>
      </c>
      <c r="K266" s="112" t="s">
        <v>20</v>
      </c>
      <c r="L266" s="113" t="s">
        <v>21</v>
      </c>
      <c r="M266" s="18"/>
      <c r="N266" s="114"/>
    </row>
    <row r="267" s="3" customFormat="1" ht="17" customHeight="1" spans="1:14">
      <c r="A267" s="105">
        <f t="shared" si="9"/>
        <v>263</v>
      </c>
      <c r="B267" s="106" t="s">
        <v>361</v>
      </c>
      <c r="C267" s="107" t="s">
        <v>195</v>
      </c>
      <c r="D267" s="116" t="s">
        <v>357</v>
      </c>
      <c r="E267" s="107" t="s">
        <v>141</v>
      </c>
      <c r="F267" s="107">
        <v>1</v>
      </c>
      <c r="G267" s="108">
        <v>8899</v>
      </c>
      <c r="H267" s="109">
        <v>0</v>
      </c>
      <c r="I267" s="110">
        <v>80</v>
      </c>
      <c r="J267" s="111">
        <f t="shared" si="10"/>
        <v>80</v>
      </c>
      <c r="K267" s="112" t="s">
        <v>20</v>
      </c>
      <c r="L267" s="113" t="s">
        <v>21</v>
      </c>
      <c r="M267" s="18"/>
      <c r="N267" s="114"/>
    </row>
    <row r="268" s="3" customFormat="1" ht="17" customHeight="1" spans="1:14">
      <c r="A268" s="105">
        <f t="shared" si="9"/>
        <v>264</v>
      </c>
      <c r="B268" s="106" t="s">
        <v>362</v>
      </c>
      <c r="C268" s="107" t="s">
        <v>195</v>
      </c>
      <c r="D268" s="116" t="s">
        <v>357</v>
      </c>
      <c r="E268" s="107" t="s">
        <v>141</v>
      </c>
      <c r="F268" s="107">
        <v>1</v>
      </c>
      <c r="G268" s="108">
        <v>8899</v>
      </c>
      <c r="H268" s="109">
        <v>0</v>
      </c>
      <c r="I268" s="110">
        <v>80</v>
      </c>
      <c r="J268" s="111">
        <f t="shared" si="10"/>
        <v>80</v>
      </c>
      <c r="K268" s="112" t="s">
        <v>20</v>
      </c>
      <c r="L268" s="113" t="s">
        <v>21</v>
      </c>
      <c r="M268" s="18"/>
      <c r="N268" s="114"/>
    </row>
    <row r="269" s="3" customFormat="1" ht="17" customHeight="1" spans="1:14">
      <c r="A269" s="105">
        <f t="shared" si="9"/>
        <v>265</v>
      </c>
      <c r="B269" s="106" t="s">
        <v>363</v>
      </c>
      <c r="C269" s="107" t="s">
        <v>195</v>
      </c>
      <c r="D269" s="116" t="s">
        <v>357</v>
      </c>
      <c r="E269" s="107" t="s">
        <v>141</v>
      </c>
      <c r="F269" s="107">
        <v>1</v>
      </c>
      <c r="G269" s="108">
        <v>8899</v>
      </c>
      <c r="H269" s="109">
        <v>0</v>
      </c>
      <c r="I269" s="110">
        <v>80</v>
      </c>
      <c r="J269" s="111">
        <f t="shared" si="10"/>
        <v>80</v>
      </c>
      <c r="K269" s="112" t="s">
        <v>20</v>
      </c>
      <c r="L269" s="113" t="s">
        <v>21</v>
      </c>
      <c r="M269" s="18"/>
      <c r="N269" s="114"/>
    </row>
    <row r="270" s="3" customFormat="1" ht="17" customHeight="1" spans="1:14">
      <c r="A270" s="105">
        <f t="shared" si="9"/>
        <v>266</v>
      </c>
      <c r="B270" s="106" t="s">
        <v>364</v>
      </c>
      <c r="C270" s="107" t="s">
        <v>365</v>
      </c>
      <c r="D270" s="116" t="s">
        <v>366</v>
      </c>
      <c r="E270" s="107" t="s">
        <v>19</v>
      </c>
      <c r="F270" s="107">
        <v>1</v>
      </c>
      <c r="G270" s="108">
        <v>12500</v>
      </c>
      <c r="H270" s="109">
        <v>0</v>
      </c>
      <c r="I270" s="110">
        <v>80</v>
      </c>
      <c r="J270" s="111">
        <f t="shared" si="10"/>
        <v>80</v>
      </c>
      <c r="K270" s="112" t="s">
        <v>20</v>
      </c>
      <c r="L270" s="113" t="s">
        <v>21</v>
      </c>
      <c r="M270" s="18"/>
      <c r="N270" s="114"/>
    </row>
    <row r="271" s="3" customFormat="1" ht="17" customHeight="1" spans="1:14">
      <c r="A271" s="105">
        <f t="shared" si="9"/>
        <v>267</v>
      </c>
      <c r="B271" s="106" t="s">
        <v>367</v>
      </c>
      <c r="C271" s="107" t="s">
        <v>368</v>
      </c>
      <c r="D271" s="116" t="s">
        <v>369</v>
      </c>
      <c r="E271" s="107" t="s">
        <v>141</v>
      </c>
      <c r="F271" s="107">
        <v>1</v>
      </c>
      <c r="G271" s="108">
        <v>8490</v>
      </c>
      <c r="H271" s="109">
        <v>0</v>
      </c>
      <c r="I271" s="110">
        <v>50</v>
      </c>
      <c r="J271" s="111">
        <f t="shared" si="10"/>
        <v>50</v>
      </c>
      <c r="K271" s="112" t="s">
        <v>20</v>
      </c>
      <c r="L271" s="113" t="s">
        <v>21</v>
      </c>
      <c r="M271" s="18"/>
      <c r="N271" s="114"/>
    </row>
    <row r="272" s="3" customFormat="1" ht="17" customHeight="1" spans="1:14">
      <c r="A272" s="105">
        <f t="shared" si="9"/>
        <v>268</v>
      </c>
      <c r="B272" s="106" t="s">
        <v>370</v>
      </c>
      <c r="C272" s="107" t="s">
        <v>368</v>
      </c>
      <c r="D272" s="116" t="s">
        <v>371</v>
      </c>
      <c r="E272" s="107" t="s">
        <v>141</v>
      </c>
      <c r="F272" s="107">
        <v>1</v>
      </c>
      <c r="G272" s="108">
        <v>6990</v>
      </c>
      <c r="H272" s="109">
        <v>0</v>
      </c>
      <c r="I272" s="110">
        <v>50</v>
      </c>
      <c r="J272" s="111">
        <f t="shared" si="10"/>
        <v>50</v>
      </c>
      <c r="K272" s="112" t="s">
        <v>20</v>
      </c>
      <c r="L272" s="113" t="s">
        <v>21</v>
      </c>
      <c r="M272" s="18"/>
      <c r="N272" s="114"/>
    </row>
    <row r="273" s="3" customFormat="1" ht="17" customHeight="1" spans="1:14">
      <c r="A273" s="105">
        <f t="shared" si="9"/>
        <v>269</v>
      </c>
      <c r="B273" s="106" t="s">
        <v>372</v>
      </c>
      <c r="C273" s="107" t="s">
        <v>373</v>
      </c>
      <c r="D273" s="116" t="s">
        <v>373</v>
      </c>
      <c r="E273" s="107" t="s">
        <v>141</v>
      </c>
      <c r="F273" s="107">
        <v>1</v>
      </c>
      <c r="G273" s="108">
        <v>2350</v>
      </c>
      <c r="H273" s="109">
        <v>0</v>
      </c>
      <c r="I273" s="110">
        <v>30</v>
      </c>
      <c r="J273" s="111">
        <f t="shared" si="10"/>
        <v>30</v>
      </c>
      <c r="K273" s="112" t="s">
        <v>20</v>
      </c>
      <c r="L273" s="113" t="s">
        <v>21</v>
      </c>
      <c r="M273" s="18"/>
      <c r="N273" s="114"/>
    </row>
    <row r="274" s="3" customFormat="1" ht="17" customHeight="1" spans="1:14">
      <c r="A274" s="105">
        <f t="shared" si="9"/>
        <v>270</v>
      </c>
      <c r="B274" s="106" t="s">
        <v>374</v>
      </c>
      <c r="C274" s="107" t="s">
        <v>375</v>
      </c>
      <c r="D274" s="116" t="s">
        <v>376</v>
      </c>
      <c r="E274" s="107" t="s">
        <v>141</v>
      </c>
      <c r="F274" s="107">
        <v>1</v>
      </c>
      <c r="G274" s="108">
        <v>3780</v>
      </c>
      <c r="H274" s="109">
        <v>0</v>
      </c>
      <c r="I274" s="110">
        <v>30</v>
      </c>
      <c r="J274" s="111">
        <f t="shared" si="10"/>
        <v>30</v>
      </c>
      <c r="K274" s="112" t="s">
        <v>20</v>
      </c>
      <c r="L274" s="113" t="s">
        <v>21</v>
      </c>
      <c r="M274" s="18"/>
      <c r="N274" s="114"/>
    </row>
    <row r="275" s="3" customFormat="1" ht="40" customHeight="1" spans="1:14">
      <c r="A275" s="105">
        <f t="shared" si="9"/>
        <v>271</v>
      </c>
      <c r="B275" s="106" t="s">
        <v>377</v>
      </c>
      <c r="C275" s="107" t="s">
        <v>378</v>
      </c>
      <c r="D275" s="116" t="s">
        <v>379</v>
      </c>
      <c r="E275" s="107" t="s">
        <v>380</v>
      </c>
      <c r="F275" s="107">
        <v>1</v>
      </c>
      <c r="G275" s="108">
        <v>204955.15</v>
      </c>
      <c r="H275" s="109">
        <v>0</v>
      </c>
      <c r="I275" s="110">
        <f>ROUND(1760,0)</f>
        <v>1760</v>
      </c>
      <c r="J275" s="111">
        <f t="shared" si="10"/>
        <v>1760</v>
      </c>
      <c r="K275" s="112" t="s">
        <v>20</v>
      </c>
      <c r="L275" s="113" t="s">
        <v>21</v>
      </c>
      <c r="M275" s="18"/>
      <c r="N275" s="114"/>
    </row>
    <row r="276" s="3" customFormat="1" ht="17" customHeight="1" spans="1:14">
      <c r="A276" s="105">
        <f t="shared" si="9"/>
        <v>272</v>
      </c>
      <c r="B276" s="106" t="s">
        <v>381</v>
      </c>
      <c r="C276" s="107" t="s">
        <v>382</v>
      </c>
      <c r="D276" s="116" t="s">
        <v>383</v>
      </c>
      <c r="E276" s="107" t="s">
        <v>141</v>
      </c>
      <c r="F276" s="107">
        <v>1</v>
      </c>
      <c r="G276" s="108">
        <v>5864</v>
      </c>
      <c r="H276" s="109">
        <v>0</v>
      </c>
      <c r="I276" s="110">
        <v>80</v>
      </c>
      <c r="J276" s="111">
        <f t="shared" si="10"/>
        <v>80</v>
      </c>
      <c r="K276" s="112" t="s">
        <v>20</v>
      </c>
      <c r="L276" s="113" t="s">
        <v>21</v>
      </c>
      <c r="M276" s="18"/>
      <c r="N276" s="114"/>
    </row>
    <row r="277" s="3" customFormat="1" ht="17" customHeight="1" spans="1:14">
      <c r="A277" s="105">
        <f t="shared" si="9"/>
        <v>273</v>
      </c>
      <c r="B277" s="106" t="s">
        <v>384</v>
      </c>
      <c r="C277" s="107" t="s">
        <v>385</v>
      </c>
      <c r="D277" s="116" t="s">
        <v>386</v>
      </c>
      <c r="E277" s="107" t="s">
        <v>387</v>
      </c>
      <c r="F277" s="107">
        <v>1</v>
      </c>
      <c r="G277" s="108">
        <v>36000</v>
      </c>
      <c r="H277" s="109">
        <v>0</v>
      </c>
      <c r="I277" s="110">
        <v>30</v>
      </c>
      <c r="J277" s="111">
        <f t="shared" si="10"/>
        <v>30</v>
      </c>
      <c r="K277" s="112" t="s">
        <v>20</v>
      </c>
      <c r="L277" s="113" t="s">
        <v>21</v>
      </c>
      <c r="M277" s="18"/>
      <c r="N277" s="114"/>
    </row>
    <row r="278" s="3" customFormat="1" ht="17" customHeight="1" spans="1:14">
      <c r="A278" s="105">
        <f t="shared" si="9"/>
        <v>274</v>
      </c>
      <c r="B278" s="106" t="s">
        <v>388</v>
      </c>
      <c r="C278" s="107" t="s">
        <v>389</v>
      </c>
      <c r="D278" s="116" t="s">
        <v>390</v>
      </c>
      <c r="E278" s="107" t="s">
        <v>141</v>
      </c>
      <c r="F278" s="107">
        <v>1</v>
      </c>
      <c r="G278" s="108">
        <v>3800</v>
      </c>
      <c r="H278" s="109">
        <v>0</v>
      </c>
      <c r="I278" s="110">
        <v>30</v>
      </c>
      <c r="J278" s="111">
        <f t="shared" si="10"/>
        <v>30</v>
      </c>
      <c r="K278" s="112" t="s">
        <v>20</v>
      </c>
      <c r="L278" s="113" t="s">
        <v>21</v>
      </c>
      <c r="M278" s="18"/>
      <c r="N278" s="114"/>
    </row>
    <row r="279" s="3" customFormat="1" ht="17" customHeight="1" spans="1:14">
      <c r="A279" s="105">
        <f t="shared" si="9"/>
        <v>275</v>
      </c>
      <c r="B279" s="106" t="s">
        <v>391</v>
      </c>
      <c r="C279" s="107" t="s">
        <v>389</v>
      </c>
      <c r="D279" s="116" t="s">
        <v>390</v>
      </c>
      <c r="E279" s="107" t="s">
        <v>141</v>
      </c>
      <c r="F279" s="107">
        <v>1</v>
      </c>
      <c r="G279" s="108">
        <v>3800</v>
      </c>
      <c r="H279" s="109">
        <v>0</v>
      </c>
      <c r="I279" s="110">
        <v>30</v>
      </c>
      <c r="J279" s="111">
        <f t="shared" si="10"/>
        <v>30</v>
      </c>
      <c r="K279" s="112" t="s">
        <v>20</v>
      </c>
      <c r="L279" s="113" t="s">
        <v>21</v>
      </c>
      <c r="M279" s="18"/>
      <c r="N279" s="114"/>
    </row>
    <row r="280" s="3" customFormat="1" ht="17" customHeight="1" spans="1:14">
      <c r="A280" s="105">
        <f t="shared" si="9"/>
        <v>276</v>
      </c>
      <c r="B280" s="106" t="s">
        <v>392</v>
      </c>
      <c r="C280" s="107" t="s">
        <v>393</v>
      </c>
      <c r="D280" s="116" t="s">
        <v>390</v>
      </c>
      <c r="E280" s="107" t="s">
        <v>141</v>
      </c>
      <c r="F280" s="107">
        <v>1</v>
      </c>
      <c r="G280" s="108">
        <v>5000</v>
      </c>
      <c r="H280" s="109">
        <v>0</v>
      </c>
      <c r="I280" s="110">
        <v>30</v>
      </c>
      <c r="J280" s="111">
        <f t="shared" si="10"/>
        <v>30</v>
      </c>
      <c r="K280" s="112" t="s">
        <v>20</v>
      </c>
      <c r="L280" s="113" t="s">
        <v>21</v>
      </c>
      <c r="M280" s="18"/>
      <c r="N280" s="114"/>
    </row>
    <row r="281" s="3" customFormat="1" ht="17" customHeight="1" spans="1:14">
      <c r="A281" s="105">
        <f t="shared" si="9"/>
        <v>277</v>
      </c>
      <c r="B281" s="106" t="s">
        <v>394</v>
      </c>
      <c r="C281" s="107" t="s">
        <v>393</v>
      </c>
      <c r="D281" s="116" t="s">
        <v>390</v>
      </c>
      <c r="E281" s="107" t="s">
        <v>141</v>
      </c>
      <c r="F281" s="107">
        <v>1</v>
      </c>
      <c r="G281" s="108">
        <v>5000</v>
      </c>
      <c r="H281" s="109">
        <v>0</v>
      </c>
      <c r="I281" s="110">
        <v>30</v>
      </c>
      <c r="J281" s="111">
        <f t="shared" si="10"/>
        <v>30</v>
      </c>
      <c r="K281" s="112" t="s">
        <v>20</v>
      </c>
      <c r="L281" s="113" t="s">
        <v>21</v>
      </c>
      <c r="M281" s="18"/>
      <c r="N281" s="114"/>
    </row>
    <row r="282" s="3" customFormat="1" ht="17" customHeight="1" spans="1:14">
      <c r="A282" s="105">
        <f t="shared" si="9"/>
        <v>278</v>
      </c>
      <c r="B282" s="106" t="s">
        <v>395</v>
      </c>
      <c r="C282" s="107" t="s">
        <v>396</v>
      </c>
      <c r="D282" s="116" t="s">
        <v>397</v>
      </c>
      <c r="E282" s="107" t="s">
        <v>236</v>
      </c>
      <c r="F282" s="107">
        <v>1</v>
      </c>
      <c r="G282" s="108">
        <v>5000</v>
      </c>
      <c r="H282" s="109">
        <v>0</v>
      </c>
      <c r="I282" s="110">
        <v>30</v>
      </c>
      <c r="J282" s="111">
        <f t="shared" si="10"/>
        <v>30</v>
      </c>
      <c r="K282" s="112" t="s">
        <v>20</v>
      </c>
      <c r="L282" s="113" t="s">
        <v>21</v>
      </c>
      <c r="M282" s="18"/>
      <c r="N282" s="114"/>
    </row>
    <row r="283" s="3" customFormat="1" ht="17" customHeight="1" spans="1:14">
      <c r="A283" s="105">
        <f t="shared" si="9"/>
        <v>279</v>
      </c>
      <c r="B283" s="106" t="s">
        <v>398</v>
      </c>
      <c r="C283" s="107" t="s">
        <v>396</v>
      </c>
      <c r="D283" s="116" t="s">
        <v>397</v>
      </c>
      <c r="E283" s="107" t="s">
        <v>236</v>
      </c>
      <c r="F283" s="107">
        <v>1</v>
      </c>
      <c r="G283" s="108">
        <v>5000</v>
      </c>
      <c r="H283" s="109">
        <v>0</v>
      </c>
      <c r="I283" s="110">
        <v>30</v>
      </c>
      <c r="J283" s="111">
        <f t="shared" si="10"/>
        <v>30</v>
      </c>
      <c r="K283" s="112" t="s">
        <v>20</v>
      </c>
      <c r="L283" s="113" t="s">
        <v>21</v>
      </c>
      <c r="M283" s="18"/>
      <c r="N283" s="114"/>
    </row>
    <row r="284" s="3" customFormat="1" ht="26" customHeight="1" spans="1:14">
      <c r="A284" s="105">
        <f t="shared" si="9"/>
        <v>280</v>
      </c>
      <c r="B284" s="106" t="s">
        <v>399</v>
      </c>
      <c r="C284" s="107" t="s">
        <v>400</v>
      </c>
      <c r="D284" s="116" t="s">
        <v>401</v>
      </c>
      <c r="E284" s="107" t="s">
        <v>387</v>
      </c>
      <c r="F284" s="107">
        <v>1</v>
      </c>
      <c r="G284" s="108">
        <v>32680</v>
      </c>
      <c r="H284" s="109">
        <v>0</v>
      </c>
      <c r="I284" s="110">
        <v>100</v>
      </c>
      <c r="J284" s="111">
        <f t="shared" si="10"/>
        <v>100</v>
      </c>
      <c r="K284" s="112" t="s">
        <v>20</v>
      </c>
      <c r="L284" s="113" t="s">
        <v>21</v>
      </c>
      <c r="M284" s="18"/>
      <c r="N284" s="114"/>
    </row>
    <row r="285" s="3" customFormat="1" ht="17" customHeight="1" spans="1:14">
      <c r="A285" s="105">
        <f t="shared" si="9"/>
        <v>281</v>
      </c>
      <c r="B285" s="106" t="s">
        <v>402</v>
      </c>
      <c r="C285" s="107" t="s">
        <v>403</v>
      </c>
      <c r="D285" s="116" t="s">
        <v>404</v>
      </c>
      <c r="E285" s="107" t="s">
        <v>141</v>
      </c>
      <c r="F285" s="107">
        <v>1</v>
      </c>
      <c r="G285" s="108">
        <v>2290.6</v>
      </c>
      <c r="H285" s="109">
        <v>0</v>
      </c>
      <c r="I285" s="110">
        <v>30</v>
      </c>
      <c r="J285" s="111">
        <f t="shared" si="10"/>
        <v>30</v>
      </c>
      <c r="K285" s="112" t="s">
        <v>20</v>
      </c>
      <c r="L285" s="113" t="s">
        <v>21</v>
      </c>
      <c r="M285" s="18"/>
      <c r="N285" s="114"/>
    </row>
    <row r="286" s="3" customFormat="1" ht="17" customHeight="1" spans="1:14">
      <c r="A286" s="105">
        <f t="shared" si="9"/>
        <v>282</v>
      </c>
      <c r="B286" s="106" t="s">
        <v>405</v>
      </c>
      <c r="C286" s="107" t="s">
        <v>406</v>
      </c>
      <c r="D286" s="116" t="s">
        <v>407</v>
      </c>
      <c r="E286" s="107" t="s">
        <v>141</v>
      </c>
      <c r="F286" s="107">
        <v>1</v>
      </c>
      <c r="G286" s="108">
        <v>40820.51</v>
      </c>
      <c r="H286" s="109">
        <v>0</v>
      </c>
      <c r="I286" s="110">
        <v>300</v>
      </c>
      <c r="J286" s="111">
        <f t="shared" si="10"/>
        <v>300</v>
      </c>
      <c r="K286" s="112" t="s">
        <v>20</v>
      </c>
      <c r="L286" s="113" t="s">
        <v>21</v>
      </c>
      <c r="M286" s="18"/>
      <c r="N286" s="114"/>
    </row>
    <row r="287" s="3" customFormat="1" ht="17" customHeight="1" spans="1:14">
      <c r="A287" s="105">
        <f t="shared" si="9"/>
        <v>283</v>
      </c>
      <c r="B287" s="106" t="s">
        <v>408</v>
      </c>
      <c r="C287" s="107" t="s">
        <v>409</v>
      </c>
      <c r="D287" s="116" t="s">
        <v>410</v>
      </c>
      <c r="E287" s="107" t="s">
        <v>141</v>
      </c>
      <c r="F287" s="107">
        <v>1</v>
      </c>
      <c r="G287" s="108">
        <v>9980</v>
      </c>
      <c r="H287" s="109">
        <v>0</v>
      </c>
      <c r="I287" s="110">
        <v>60</v>
      </c>
      <c r="J287" s="111">
        <f t="shared" si="10"/>
        <v>60</v>
      </c>
      <c r="K287" s="112" t="s">
        <v>20</v>
      </c>
      <c r="L287" s="113" t="s">
        <v>21</v>
      </c>
      <c r="M287" s="18"/>
      <c r="N287" s="114"/>
    </row>
    <row r="288" s="3" customFormat="1" ht="17" customHeight="1" spans="1:14">
      <c r="A288" s="105">
        <f t="shared" si="9"/>
        <v>284</v>
      </c>
      <c r="B288" s="106" t="s">
        <v>411</v>
      </c>
      <c r="C288" s="107" t="s">
        <v>412</v>
      </c>
      <c r="D288" s="116" t="s">
        <v>413</v>
      </c>
      <c r="E288" s="107" t="s">
        <v>141</v>
      </c>
      <c r="F288" s="107">
        <v>1</v>
      </c>
      <c r="G288" s="108">
        <v>2051.28</v>
      </c>
      <c r="H288" s="109">
        <v>0</v>
      </c>
      <c r="I288" s="110">
        <v>50</v>
      </c>
      <c r="J288" s="111">
        <f t="shared" si="10"/>
        <v>50</v>
      </c>
      <c r="K288" s="112" t="s">
        <v>20</v>
      </c>
      <c r="L288" s="113" t="s">
        <v>21</v>
      </c>
      <c r="M288" s="18"/>
      <c r="N288" s="114"/>
    </row>
    <row r="289" s="3" customFormat="1" ht="17" customHeight="1" spans="1:14">
      <c r="A289" s="105">
        <f t="shared" si="9"/>
        <v>285</v>
      </c>
      <c r="B289" s="106" t="s">
        <v>414</v>
      </c>
      <c r="C289" s="107" t="s">
        <v>403</v>
      </c>
      <c r="D289" s="116" t="s">
        <v>415</v>
      </c>
      <c r="E289" s="107" t="s">
        <v>141</v>
      </c>
      <c r="F289" s="107">
        <v>1</v>
      </c>
      <c r="G289" s="108">
        <v>4137.93</v>
      </c>
      <c r="H289" s="109">
        <v>0</v>
      </c>
      <c r="I289" s="110">
        <v>30</v>
      </c>
      <c r="J289" s="111">
        <f t="shared" si="10"/>
        <v>30</v>
      </c>
      <c r="K289" s="112" t="s">
        <v>20</v>
      </c>
      <c r="L289" s="113" t="s">
        <v>21</v>
      </c>
      <c r="M289" s="18"/>
      <c r="N289" s="114"/>
    </row>
    <row r="290" s="3" customFormat="1" ht="17" customHeight="1" spans="1:14">
      <c r="A290" s="105">
        <f t="shared" si="9"/>
        <v>286</v>
      </c>
      <c r="B290" s="106" t="s">
        <v>416</v>
      </c>
      <c r="C290" s="107" t="s">
        <v>143</v>
      </c>
      <c r="D290" s="116" t="s">
        <v>417</v>
      </c>
      <c r="E290" s="107" t="s">
        <v>141</v>
      </c>
      <c r="F290" s="107">
        <v>1</v>
      </c>
      <c r="G290" s="108">
        <v>5384.2</v>
      </c>
      <c r="H290" s="109">
        <v>0</v>
      </c>
      <c r="I290" s="110">
        <v>80</v>
      </c>
      <c r="J290" s="111">
        <f t="shared" si="10"/>
        <v>80</v>
      </c>
      <c r="K290" s="112" t="s">
        <v>20</v>
      </c>
      <c r="L290" s="113" t="s">
        <v>21</v>
      </c>
      <c r="M290" s="18"/>
      <c r="N290" s="114"/>
    </row>
    <row r="291" s="3" customFormat="1" ht="17" customHeight="1" spans="1:14">
      <c r="A291" s="105">
        <f t="shared" si="9"/>
        <v>287</v>
      </c>
      <c r="B291" s="106" t="s">
        <v>418</v>
      </c>
      <c r="C291" s="107" t="s">
        <v>382</v>
      </c>
      <c r="D291" s="116" t="s">
        <v>344</v>
      </c>
      <c r="E291" s="107" t="s">
        <v>141</v>
      </c>
      <c r="F291" s="107">
        <v>1</v>
      </c>
      <c r="G291" s="108">
        <v>5394.95</v>
      </c>
      <c r="H291" s="109">
        <v>0</v>
      </c>
      <c r="I291" s="110">
        <v>80</v>
      </c>
      <c r="J291" s="111">
        <f t="shared" si="10"/>
        <v>80</v>
      </c>
      <c r="K291" s="112" t="s">
        <v>20</v>
      </c>
      <c r="L291" s="113" t="s">
        <v>21</v>
      </c>
      <c r="M291" s="18"/>
      <c r="N291" s="114"/>
    </row>
    <row r="292" s="3" customFormat="1" ht="17" customHeight="1" spans="1:14">
      <c r="A292" s="105">
        <f t="shared" si="9"/>
        <v>288</v>
      </c>
      <c r="B292" s="106" t="s">
        <v>419</v>
      </c>
      <c r="C292" s="107" t="s">
        <v>382</v>
      </c>
      <c r="D292" s="116" t="s">
        <v>344</v>
      </c>
      <c r="E292" s="107" t="s">
        <v>141</v>
      </c>
      <c r="F292" s="107">
        <v>1</v>
      </c>
      <c r="G292" s="108">
        <v>5394.95</v>
      </c>
      <c r="H292" s="109">
        <v>0</v>
      </c>
      <c r="I292" s="110">
        <v>80</v>
      </c>
      <c r="J292" s="111">
        <f t="shared" si="10"/>
        <v>80</v>
      </c>
      <c r="K292" s="112" t="s">
        <v>20</v>
      </c>
      <c r="L292" s="113" t="s">
        <v>21</v>
      </c>
      <c r="M292" s="18"/>
      <c r="N292" s="114"/>
    </row>
    <row r="293" s="3" customFormat="1" ht="17" customHeight="1" spans="1:14">
      <c r="A293" s="105">
        <f t="shared" si="9"/>
        <v>289</v>
      </c>
      <c r="B293" s="106" t="s">
        <v>420</v>
      </c>
      <c r="C293" s="107" t="s">
        <v>382</v>
      </c>
      <c r="D293" s="116" t="s">
        <v>344</v>
      </c>
      <c r="E293" s="107" t="s">
        <v>141</v>
      </c>
      <c r="F293" s="107">
        <v>1</v>
      </c>
      <c r="G293" s="108">
        <v>5394.94</v>
      </c>
      <c r="H293" s="109">
        <v>0</v>
      </c>
      <c r="I293" s="110">
        <v>80</v>
      </c>
      <c r="J293" s="111">
        <f t="shared" si="10"/>
        <v>80</v>
      </c>
      <c r="K293" s="112" t="s">
        <v>20</v>
      </c>
      <c r="L293" s="113" t="s">
        <v>21</v>
      </c>
      <c r="M293" s="18"/>
      <c r="N293" s="114"/>
    </row>
    <row r="294" s="3" customFormat="1" ht="17" customHeight="1" spans="1:14">
      <c r="A294" s="105">
        <f t="shared" si="9"/>
        <v>290</v>
      </c>
      <c r="B294" s="106" t="s">
        <v>421</v>
      </c>
      <c r="C294" s="107" t="s">
        <v>382</v>
      </c>
      <c r="D294" s="116" t="s">
        <v>344</v>
      </c>
      <c r="E294" s="107" t="s">
        <v>141</v>
      </c>
      <c r="F294" s="107">
        <v>1</v>
      </c>
      <c r="G294" s="108">
        <v>5394.94</v>
      </c>
      <c r="H294" s="109">
        <v>0</v>
      </c>
      <c r="I294" s="110">
        <v>80</v>
      </c>
      <c r="J294" s="111">
        <f t="shared" si="10"/>
        <v>80</v>
      </c>
      <c r="K294" s="112" t="s">
        <v>20</v>
      </c>
      <c r="L294" s="113" t="s">
        <v>21</v>
      </c>
      <c r="M294" s="18"/>
      <c r="N294" s="114"/>
    </row>
    <row r="295" s="3" customFormat="1" ht="17" customHeight="1" spans="1:14">
      <c r="A295" s="105">
        <f t="shared" si="9"/>
        <v>291</v>
      </c>
      <c r="B295" s="106" t="s">
        <v>422</v>
      </c>
      <c r="C295" s="107" t="s">
        <v>195</v>
      </c>
      <c r="D295" s="116">
        <v>0</v>
      </c>
      <c r="E295" s="107" t="s">
        <v>141</v>
      </c>
      <c r="F295" s="107">
        <v>1</v>
      </c>
      <c r="G295" s="108">
        <v>5776.46</v>
      </c>
      <c r="H295" s="109">
        <v>0</v>
      </c>
      <c r="I295" s="110">
        <v>80</v>
      </c>
      <c r="J295" s="111">
        <f t="shared" si="10"/>
        <v>80</v>
      </c>
      <c r="K295" s="112" t="s">
        <v>20</v>
      </c>
      <c r="L295" s="113" t="s">
        <v>21</v>
      </c>
      <c r="M295" s="18"/>
      <c r="N295" s="114"/>
    </row>
    <row r="296" s="3" customFormat="1" ht="17" customHeight="1" spans="1:14">
      <c r="A296" s="105">
        <f t="shared" si="9"/>
        <v>292</v>
      </c>
      <c r="B296" s="106" t="s">
        <v>423</v>
      </c>
      <c r="C296" s="107" t="s">
        <v>195</v>
      </c>
      <c r="D296" s="116" t="s">
        <v>424</v>
      </c>
      <c r="E296" s="107" t="s">
        <v>141</v>
      </c>
      <c r="F296" s="107">
        <v>1</v>
      </c>
      <c r="G296" s="108">
        <v>5776.46</v>
      </c>
      <c r="H296" s="109">
        <v>0</v>
      </c>
      <c r="I296" s="110">
        <v>80</v>
      </c>
      <c r="J296" s="111">
        <f t="shared" si="10"/>
        <v>80</v>
      </c>
      <c r="K296" s="112" t="s">
        <v>20</v>
      </c>
      <c r="L296" s="113" t="s">
        <v>21</v>
      </c>
      <c r="M296" s="18"/>
      <c r="N296" s="114"/>
    </row>
    <row r="297" s="3" customFormat="1" ht="17" customHeight="1" spans="1:14">
      <c r="A297" s="105">
        <f t="shared" si="9"/>
        <v>293</v>
      </c>
      <c r="B297" s="106" t="s">
        <v>425</v>
      </c>
      <c r="C297" s="107" t="s">
        <v>143</v>
      </c>
      <c r="D297" s="116" t="s">
        <v>426</v>
      </c>
      <c r="E297" s="107" t="s">
        <v>141</v>
      </c>
      <c r="F297" s="107">
        <v>1</v>
      </c>
      <c r="G297" s="108">
        <v>5186.28</v>
      </c>
      <c r="H297" s="109">
        <v>0</v>
      </c>
      <c r="I297" s="110">
        <v>80</v>
      </c>
      <c r="J297" s="111">
        <f t="shared" si="10"/>
        <v>80</v>
      </c>
      <c r="K297" s="112" t="s">
        <v>20</v>
      </c>
      <c r="L297" s="113" t="s">
        <v>21</v>
      </c>
      <c r="M297" s="18"/>
      <c r="N297" s="114"/>
    </row>
    <row r="298" s="3" customFormat="1" ht="17" customHeight="1" spans="1:14">
      <c r="A298" s="105">
        <f t="shared" si="9"/>
        <v>294</v>
      </c>
      <c r="B298" s="106" t="s">
        <v>427</v>
      </c>
      <c r="C298" s="107" t="s">
        <v>143</v>
      </c>
      <c r="D298" s="116" t="s">
        <v>426</v>
      </c>
      <c r="E298" s="107" t="s">
        <v>141</v>
      </c>
      <c r="F298" s="107">
        <v>1</v>
      </c>
      <c r="G298" s="108">
        <v>5186.27</v>
      </c>
      <c r="H298" s="109">
        <v>0</v>
      </c>
      <c r="I298" s="110">
        <v>80</v>
      </c>
      <c r="J298" s="111">
        <f t="shared" si="10"/>
        <v>80</v>
      </c>
      <c r="K298" s="112" t="s">
        <v>20</v>
      </c>
      <c r="L298" s="113" t="s">
        <v>21</v>
      </c>
      <c r="M298" s="18"/>
      <c r="N298" s="114"/>
    </row>
    <row r="299" s="3" customFormat="1" ht="17" customHeight="1" spans="1:14">
      <c r="A299" s="105">
        <f t="shared" si="9"/>
        <v>295</v>
      </c>
      <c r="B299" s="106" t="s">
        <v>428</v>
      </c>
      <c r="C299" s="107" t="s">
        <v>195</v>
      </c>
      <c r="D299" s="116" t="s">
        <v>424</v>
      </c>
      <c r="E299" s="107" t="s">
        <v>141</v>
      </c>
      <c r="F299" s="107">
        <v>1</v>
      </c>
      <c r="G299" s="108">
        <v>5603.61</v>
      </c>
      <c r="H299" s="109">
        <v>0</v>
      </c>
      <c r="I299" s="110">
        <v>80</v>
      </c>
      <c r="J299" s="111">
        <f t="shared" si="10"/>
        <v>80</v>
      </c>
      <c r="K299" s="112" t="s">
        <v>20</v>
      </c>
      <c r="L299" s="113" t="s">
        <v>21</v>
      </c>
      <c r="M299" s="18"/>
      <c r="N299" s="114"/>
    </row>
    <row r="300" s="3" customFormat="1" ht="17" customHeight="1" spans="1:14">
      <c r="A300" s="105">
        <f t="shared" si="9"/>
        <v>296</v>
      </c>
      <c r="B300" s="106" t="s">
        <v>429</v>
      </c>
      <c r="C300" s="107" t="s">
        <v>430</v>
      </c>
      <c r="D300" s="116" t="s">
        <v>431</v>
      </c>
      <c r="E300" s="107" t="s">
        <v>141</v>
      </c>
      <c r="F300" s="107">
        <v>1</v>
      </c>
      <c r="G300" s="108">
        <v>2350</v>
      </c>
      <c r="H300" s="109">
        <v>0</v>
      </c>
      <c r="I300" s="110">
        <v>30</v>
      </c>
      <c r="J300" s="111">
        <f t="shared" si="10"/>
        <v>30</v>
      </c>
      <c r="K300" s="112" t="s">
        <v>20</v>
      </c>
      <c r="L300" s="113" t="s">
        <v>21</v>
      </c>
      <c r="M300" s="18"/>
      <c r="N300" s="114"/>
    </row>
    <row r="301" s="3" customFormat="1" ht="17" customHeight="1" spans="1:14">
      <c r="A301" s="105">
        <f t="shared" si="9"/>
        <v>297</v>
      </c>
      <c r="B301" s="106" t="s">
        <v>432</v>
      </c>
      <c r="C301" s="107" t="s">
        <v>433</v>
      </c>
      <c r="D301" s="116" t="s">
        <v>434</v>
      </c>
      <c r="E301" s="107" t="s">
        <v>141</v>
      </c>
      <c r="F301" s="107">
        <v>1</v>
      </c>
      <c r="G301" s="108">
        <v>1296</v>
      </c>
      <c r="H301" s="109">
        <v>0</v>
      </c>
      <c r="I301" s="110">
        <v>30</v>
      </c>
      <c r="J301" s="111">
        <f t="shared" si="10"/>
        <v>30</v>
      </c>
      <c r="K301" s="112" t="s">
        <v>20</v>
      </c>
      <c r="L301" s="113" t="s">
        <v>21</v>
      </c>
      <c r="M301" s="18"/>
      <c r="N301" s="114"/>
    </row>
    <row r="302" s="3" customFormat="1" ht="17" customHeight="1" spans="1:14">
      <c r="A302" s="105">
        <f t="shared" si="9"/>
        <v>298</v>
      </c>
      <c r="B302" s="106" t="s">
        <v>435</v>
      </c>
      <c r="C302" s="107" t="s">
        <v>436</v>
      </c>
      <c r="D302" s="116" t="s">
        <v>243</v>
      </c>
      <c r="E302" s="107" t="s">
        <v>141</v>
      </c>
      <c r="F302" s="107">
        <v>1</v>
      </c>
      <c r="G302" s="108">
        <v>2500</v>
      </c>
      <c r="H302" s="109">
        <v>0</v>
      </c>
      <c r="I302" s="110">
        <v>80</v>
      </c>
      <c r="J302" s="111">
        <f t="shared" si="10"/>
        <v>80</v>
      </c>
      <c r="K302" s="112" t="s">
        <v>20</v>
      </c>
      <c r="L302" s="113" t="s">
        <v>21</v>
      </c>
      <c r="M302" s="18"/>
      <c r="N302" s="114"/>
    </row>
    <row r="303" s="3" customFormat="1" ht="17" customHeight="1" spans="1:14">
      <c r="A303" s="105">
        <f t="shared" si="9"/>
        <v>299</v>
      </c>
      <c r="B303" s="106" t="s">
        <v>437</v>
      </c>
      <c r="C303" s="107" t="s">
        <v>436</v>
      </c>
      <c r="D303" s="116" t="s">
        <v>243</v>
      </c>
      <c r="E303" s="107" t="s">
        <v>141</v>
      </c>
      <c r="F303" s="107">
        <v>1</v>
      </c>
      <c r="G303" s="108">
        <v>2500</v>
      </c>
      <c r="H303" s="109">
        <v>0</v>
      </c>
      <c r="I303" s="110">
        <v>80</v>
      </c>
      <c r="J303" s="111">
        <f t="shared" si="10"/>
        <v>80</v>
      </c>
      <c r="K303" s="112" t="s">
        <v>20</v>
      </c>
      <c r="L303" s="113" t="s">
        <v>21</v>
      </c>
      <c r="M303" s="18"/>
      <c r="N303" s="114"/>
    </row>
    <row r="304" s="3" customFormat="1" ht="17" customHeight="1" spans="1:14">
      <c r="A304" s="105">
        <f t="shared" si="9"/>
        <v>300</v>
      </c>
      <c r="B304" s="106" t="s">
        <v>438</v>
      </c>
      <c r="C304" s="107" t="s">
        <v>436</v>
      </c>
      <c r="D304" s="116" t="s">
        <v>243</v>
      </c>
      <c r="E304" s="107" t="s">
        <v>141</v>
      </c>
      <c r="F304" s="107">
        <v>1</v>
      </c>
      <c r="G304" s="108">
        <v>2500</v>
      </c>
      <c r="H304" s="109">
        <v>0</v>
      </c>
      <c r="I304" s="110">
        <v>80</v>
      </c>
      <c r="J304" s="111">
        <f t="shared" si="10"/>
        <v>80</v>
      </c>
      <c r="K304" s="112" t="s">
        <v>20</v>
      </c>
      <c r="L304" s="113" t="s">
        <v>21</v>
      </c>
      <c r="M304" s="18"/>
      <c r="N304" s="114"/>
    </row>
    <row r="305" s="3" customFormat="1" ht="17" customHeight="1" spans="1:14">
      <c r="A305" s="105">
        <f t="shared" si="9"/>
        <v>301</v>
      </c>
      <c r="B305" s="106" t="s">
        <v>439</v>
      </c>
      <c r="C305" s="107" t="s">
        <v>436</v>
      </c>
      <c r="D305" s="116" t="s">
        <v>243</v>
      </c>
      <c r="E305" s="107" t="s">
        <v>141</v>
      </c>
      <c r="F305" s="107">
        <v>1</v>
      </c>
      <c r="G305" s="108">
        <v>2500</v>
      </c>
      <c r="H305" s="109">
        <v>0</v>
      </c>
      <c r="I305" s="110">
        <v>80</v>
      </c>
      <c r="J305" s="111">
        <f t="shared" si="10"/>
        <v>80</v>
      </c>
      <c r="K305" s="112" t="s">
        <v>20</v>
      </c>
      <c r="L305" s="113" t="s">
        <v>21</v>
      </c>
      <c r="M305" s="18"/>
      <c r="N305" s="114"/>
    </row>
    <row r="306" s="3" customFormat="1" ht="17" customHeight="1" spans="1:14">
      <c r="A306" s="105">
        <f t="shared" si="9"/>
        <v>302</v>
      </c>
      <c r="B306" s="106" t="s">
        <v>440</v>
      </c>
      <c r="C306" s="107" t="s">
        <v>441</v>
      </c>
      <c r="D306" s="116" t="s">
        <v>442</v>
      </c>
      <c r="E306" s="107" t="s">
        <v>141</v>
      </c>
      <c r="F306" s="107">
        <v>1</v>
      </c>
      <c r="G306" s="108">
        <v>2460.18</v>
      </c>
      <c r="H306" s="109">
        <v>0</v>
      </c>
      <c r="I306" s="110">
        <v>30</v>
      </c>
      <c r="J306" s="111">
        <f t="shared" si="10"/>
        <v>30</v>
      </c>
      <c r="K306" s="112" t="s">
        <v>20</v>
      </c>
      <c r="L306" s="113" t="s">
        <v>21</v>
      </c>
      <c r="M306" s="18"/>
      <c r="N306" s="114"/>
    </row>
    <row r="307" s="3" customFormat="1" ht="17" customHeight="1" spans="1:14">
      <c r="A307" s="105">
        <f t="shared" ref="A307:A318" si="11">ROW()-4</f>
        <v>303</v>
      </c>
      <c r="B307" s="106"/>
      <c r="C307" s="107" t="s">
        <v>443</v>
      </c>
      <c r="D307" s="116" t="s">
        <v>444</v>
      </c>
      <c r="E307" s="107" t="s">
        <v>19</v>
      </c>
      <c r="F307" s="107">
        <v>1</v>
      </c>
      <c r="G307" s="120">
        <v>0</v>
      </c>
      <c r="H307" s="109">
        <v>0</v>
      </c>
      <c r="I307" s="110">
        <f>ROUND(850*F307,0)</f>
        <v>850</v>
      </c>
      <c r="J307" s="111">
        <f t="shared" si="10"/>
        <v>850</v>
      </c>
      <c r="K307" s="112" t="s">
        <v>20</v>
      </c>
      <c r="L307" s="113" t="s">
        <v>21</v>
      </c>
      <c r="M307" s="18"/>
      <c r="N307" s="114"/>
    </row>
    <row r="308" s="3" customFormat="1" ht="17" customHeight="1" spans="1:14">
      <c r="A308" s="105">
        <f t="shared" si="11"/>
        <v>304</v>
      </c>
      <c r="B308" s="106"/>
      <c r="C308" s="107" t="s">
        <v>445</v>
      </c>
      <c r="D308" s="116" t="s">
        <v>446</v>
      </c>
      <c r="E308" s="107" t="s">
        <v>141</v>
      </c>
      <c r="F308" s="107">
        <v>1</v>
      </c>
      <c r="G308" s="120">
        <v>0</v>
      </c>
      <c r="H308" s="109">
        <v>0</v>
      </c>
      <c r="I308" s="110">
        <f>ROUND(550*F308,0)</f>
        <v>550</v>
      </c>
      <c r="J308" s="111">
        <f t="shared" si="10"/>
        <v>550</v>
      </c>
      <c r="K308" s="112" t="s">
        <v>20</v>
      </c>
      <c r="L308" s="113" t="s">
        <v>21</v>
      </c>
      <c r="M308" s="18"/>
      <c r="N308" s="114"/>
    </row>
    <row r="309" s="3" customFormat="1" ht="17" customHeight="1" spans="1:14">
      <c r="A309" s="105">
        <f t="shared" si="11"/>
        <v>305</v>
      </c>
      <c r="B309" s="106"/>
      <c r="C309" s="107" t="s">
        <v>443</v>
      </c>
      <c r="D309" s="116" t="s">
        <v>447</v>
      </c>
      <c r="E309" s="107" t="s">
        <v>19</v>
      </c>
      <c r="F309" s="107">
        <v>1</v>
      </c>
      <c r="G309" s="120">
        <v>0</v>
      </c>
      <c r="H309" s="109">
        <v>0</v>
      </c>
      <c r="I309" s="110">
        <f>ROUND(720*F309,0)</f>
        <v>720</v>
      </c>
      <c r="J309" s="111">
        <f t="shared" si="10"/>
        <v>720</v>
      </c>
      <c r="K309" s="112" t="s">
        <v>20</v>
      </c>
      <c r="L309" s="113" t="s">
        <v>21</v>
      </c>
      <c r="M309" s="18"/>
      <c r="N309" s="114"/>
    </row>
    <row r="310" s="3" customFormat="1" ht="17" customHeight="1" spans="1:14">
      <c r="A310" s="105">
        <f t="shared" si="11"/>
        <v>306</v>
      </c>
      <c r="B310" s="106"/>
      <c r="C310" s="107" t="s">
        <v>445</v>
      </c>
      <c r="D310" s="116" t="s">
        <v>448</v>
      </c>
      <c r="E310" s="107" t="s">
        <v>141</v>
      </c>
      <c r="F310" s="107">
        <v>1</v>
      </c>
      <c r="G310" s="120">
        <v>0</v>
      </c>
      <c r="H310" s="109">
        <v>0</v>
      </c>
      <c r="I310" s="110">
        <f>ROUND(420*F310,0)</f>
        <v>420</v>
      </c>
      <c r="J310" s="111">
        <f t="shared" si="10"/>
        <v>420</v>
      </c>
      <c r="K310" s="112" t="s">
        <v>20</v>
      </c>
      <c r="L310" s="113" t="s">
        <v>21</v>
      </c>
      <c r="M310" s="18"/>
      <c r="N310" s="114"/>
    </row>
    <row r="311" s="3" customFormat="1" ht="17" customHeight="1" spans="1:14">
      <c r="A311" s="105">
        <f t="shared" si="11"/>
        <v>307</v>
      </c>
      <c r="B311" s="106"/>
      <c r="C311" s="107" t="s">
        <v>449</v>
      </c>
      <c r="D311" s="116" t="s">
        <v>450</v>
      </c>
      <c r="E311" s="107" t="s">
        <v>236</v>
      </c>
      <c r="F311" s="107">
        <v>2</v>
      </c>
      <c r="G311" s="120">
        <v>0</v>
      </c>
      <c r="H311" s="109">
        <v>0</v>
      </c>
      <c r="I311" s="110">
        <f>ROUND(210*F311,0)</f>
        <v>420</v>
      </c>
      <c r="J311" s="111">
        <f t="shared" si="10"/>
        <v>420</v>
      </c>
      <c r="K311" s="112" t="s">
        <v>20</v>
      </c>
      <c r="L311" s="113" t="s">
        <v>21</v>
      </c>
      <c r="M311" s="18"/>
      <c r="N311" s="114"/>
    </row>
    <row r="312" s="3" customFormat="1" ht="17" customHeight="1" spans="1:14">
      <c r="A312" s="105">
        <f t="shared" si="11"/>
        <v>308</v>
      </c>
      <c r="B312" s="106"/>
      <c r="C312" s="107" t="s">
        <v>451</v>
      </c>
      <c r="D312" s="116" t="s">
        <v>452</v>
      </c>
      <c r="E312" s="107" t="s">
        <v>236</v>
      </c>
      <c r="F312" s="107">
        <v>1</v>
      </c>
      <c r="G312" s="120">
        <v>0</v>
      </c>
      <c r="H312" s="109">
        <v>0</v>
      </c>
      <c r="I312" s="110">
        <f>ROUND(400*F312,0)</f>
        <v>400</v>
      </c>
      <c r="J312" s="111">
        <f t="shared" si="10"/>
        <v>400</v>
      </c>
      <c r="K312" s="112" t="s">
        <v>20</v>
      </c>
      <c r="L312" s="113" t="s">
        <v>21</v>
      </c>
      <c r="M312" s="18"/>
      <c r="N312" s="114"/>
    </row>
    <row r="313" s="3" customFormat="1" ht="17" customHeight="1" spans="1:14">
      <c r="A313" s="105">
        <f t="shared" si="11"/>
        <v>309</v>
      </c>
      <c r="B313" s="106"/>
      <c r="C313" s="107" t="s">
        <v>445</v>
      </c>
      <c r="D313" s="116" t="s">
        <v>453</v>
      </c>
      <c r="E313" s="107" t="s">
        <v>141</v>
      </c>
      <c r="F313" s="107">
        <v>2</v>
      </c>
      <c r="G313" s="120">
        <v>0</v>
      </c>
      <c r="H313" s="109">
        <v>0</v>
      </c>
      <c r="I313" s="110">
        <f>ROUND(970*2,0)</f>
        <v>1940</v>
      </c>
      <c r="J313" s="111">
        <f t="shared" si="10"/>
        <v>1940</v>
      </c>
      <c r="K313" s="112" t="s">
        <v>20</v>
      </c>
      <c r="L313" s="113" t="s">
        <v>21</v>
      </c>
      <c r="M313" s="18"/>
      <c r="N313" s="114"/>
    </row>
    <row r="314" s="3" customFormat="1" ht="17" customHeight="1" spans="1:14">
      <c r="A314" s="105">
        <f t="shared" si="11"/>
        <v>310</v>
      </c>
      <c r="B314" s="106"/>
      <c r="C314" s="107" t="s">
        <v>454</v>
      </c>
      <c r="D314" s="116" t="s">
        <v>455</v>
      </c>
      <c r="E314" s="107" t="s">
        <v>141</v>
      </c>
      <c r="F314" s="107">
        <v>2</v>
      </c>
      <c r="G314" s="120">
        <v>0</v>
      </c>
      <c r="H314" s="109">
        <v>0</v>
      </c>
      <c r="I314" s="110">
        <f>ROUND(1270*F314,0)</f>
        <v>2540</v>
      </c>
      <c r="J314" s="111">
        <f t="shared" si="10"/>
        <v>2540</v>
      </c>
      <c r="K314" s="112" t="s">
        <v>20</v>
      </c>
      <c r="L314" s="113" t="s">
        <v>21</v>
      </c>
      <c r="M314" s="18"/>
      <c r="N314" s="114"/>
    </row>
    <row r="315" s="3" customFormat="1" ht="17" customHeight="1" spans="1:14">
      <c r="A315" s="105">
        <f t="shared" si="11"/>
        <v>311</v>
      </c>
      <c r="B315" s="106"/>
      <c r="C315" s="107" t="s">
        <v>445</v>
      </c>
      <c r="D315" s="116" t="s">
        <v>456</v>
      </c>
      <c r="E315" s="107" t="s">
        <v>141</v>
      </c>
      <c r="F315" s="107">
        <v>1</v>
      </c>
      <c r="G315" s="120">
        <v>0</v>
      </c>
      <c r="H315" s="109">
        <v>0</v>
      </c>
      <c r="I315" s="110">
        <f>ROUND(680*2,0)</f>
        <v>1360</v>
      </c>
      <c r="J315" s="111">
        <f t="shared" si="10"/>
        <v>1360</v>
      </c>
      <c r="K315" s="112" t="s">
        <v>20</v>
      </c>
      <c r="L315" s="113" t="s">
        <v>21</v>
      </c>
      <c r="M315" s="18"/>
      <c r="N315" s="114"/>
    </row>
    <row r="316" s="3" customFormat="1" ht="17" customHeight="1" spans="1:14">
      <c r="A316" s="105">
        <f t="shared" si="11"/>
        <v>312</v>
      </c>
      <c r="B316" s="106"/>
      <c r="C316" s="107" t="s">
        <v>445</v>
      </c>
      <c r="D316" s="116" t="s">
        <v>457</v>
      </c>
      <c r="E316" s="107" t="s">
        <v>141</v>
      </c>
      <c r="F316" s="107">
        <v>2</v>
      </c>
      <c r="G316" s="120">
        <v>0</v>
      </c>
      <c r="H316" s="109">
        <v>0</v>
      </c>
      <c r="I316" s="110">
        <f>ROUND(970*2,0)</f>
        <v>1940</v>
      </c>
      <c r="J316" s="111">
        <f t="shared" si="10"/>
        <v>1940</v>
      </c>
      <c r="K316" s="112" t="s">
        <v>20</v>
      </c>
      <c r="L316" s="113" t="s">
        <v>21</v>
      </c>
      <c r="M316" s="18"/>
      <c r="N316" s="114"/>
    </row>
    <row r="317" s="3" customFormat="1" ht="17" customHeight="1" spans="1:14">
      <c r="A317" s="105">
        <f t="shared" si="11"/>
        <v>313</v>
      </c>
      <c r="B317" s="106"/>
      <c r="C317" s="107" t="s">
        <v>445</v>
      </c>
      <c r="D317" s="116" t="s">
        <v>458</v>
      </c>
      <c r="E317" s="107" t="s">
        <v>141</v>
      </c>
      <c r="F317" s="107">
        <v>2</v>
      </c>
      <c r="G317" s="120">
        <v>0</v>
      </c>
      <c r="H317" s="109">
        <v>0</v>
      </c>
      <c r="I317" s="110">
        <f>ROUND(210*F317,0)</f>
        <v>420</v>
      </c>
      <c r="J317" s="111">
        <f t="shared" si="10"/>
        <v>420</v>
      </c>
      <c r="K317" s="112" t="s">
        <v>20</v>
      </c>
      <c r="L317" s="113" t="s">
        <v>21</v>
      </c>
      <c r="M317" s="18"/>
      <c r="N317" s="114"/>
    </row>
    <row r="318" s="3" customFormat="1" ht="17" customHeight="1" spans="1:14">
      <c r="A318" s="105">
        <f t="shared" si="11"/>
        <v>314</v>
      </c>
      <c r="B318" s="106"/>
      <c r="C318" s="107" t="s">
        <v>459</v>
      </c>
      <c r="D318" s="116" t="s">
        <v>460</v>
      </c>
      <c r="E318" s="107" t="s">
        <v>236</v>
      </c>
      <c r="F318" s="107">
        <v>1</v>
      </c>
      <c r="G318" s="120">
        <v>0</v>
      </c>
      <c r="H318" s="109">
        <v>0</v>
      </c>
      <c r="I318" s="110">
        <f>ROUND(500*F318,0)</f>
        <v>500</v>
      </c>
      <c r="J318" s="111">
        <f t="shared" si="10"/>
        <v>500</v>
      </c>
      <c r="K318" s="112" t="s">
        <v>20</v>
      </c>
      <c r="L318" s="113" t="s">
        <v>21</v>
      </c>
      <c r="M318" s="18"/>
      <c r="N318" s="114"/>
    </row>
    <row r="319" ht="17" customHeight="1" spans="1:14">
      <c r="A319" s="121" t="s">
        <v>461</v>
      </c>
      <c r="B319" s="122"/>
      <c r="C319" s="122"/>
      <c r="D319" s="122"/>
      <c r="E319" s="123"/>
      <c r="F319" s="124">
        <f>SUM(F5:F318)</f>
        <v>328</v>
      </c>
      <c r="G319" s="125">
        <f>SUM(G5:G318)</f>
        <v>1511354.71</v>
      </c>
      <c r="H319" s="126">
        <f>SUM(H5:H318)</f>
        <v>0</v>
      </c>
      <c r="I319" s="127">
        <f>SUM(I5:I318)</f>
        <v>24605</v>
      </c>
      <c r="J319" s="128">
        <f>SUM(J5:J318)</f>
        <v>24605</v>
      </c>
      <c r="K319" s="129" t="str">
        <f>K5</f>
        <v>-</v>
      </c>
      <c r="L319" s="130"/>
      <c r="M319" s="19"/>
    </row>
    <row r="324" spans="3:13">
      <c r="C324" s="131"/>
      <c r="M324" s="132">
        <f>J319</f>
        <v>24605</v>
      </c>
    </row>
  </sheetData>
  <autoFilter xmlns:etc="http://www.wps.cn/officeDocument/2017/etCustomData" ref="A4:M319" etc:filterBottomFollowUsedRange="0">
    <extLst/>
  </autoFilter>
  <mergeCells count="3">
    <mergeCell ref="A1:L1"/>
    <mergeCell ref="A2:L2"/>
    <mergeCell ref="A319:D319"/>
  </mergeCells>
  <conditionalFormatting sqref="C11">
    <cfRule type="duplicateValues" dxfId="0" priority="1"/>
  </conditionalFormatting>
  <dataValidations count="1">
    <dataValidation type="list" allowBlank="1" showInputMessage="1" showErrorMessage="1" sqref="L5:L54 L65:L318">
      <formula1>"低效-待报废,低效-闲置,历史已报废"</formula1>
    </dataValidation>
  </dataValidations>
  <pageMargins left="0.47244094488189" right="0.47244094488189" top="0.354166666666667" bottom="0.432638888888889" header="0.472222222222222" footer="0.118055555555556"/>
  <pageSetup paperSize="9" scale="73" fitToHeight="0" orientation="landscape"/>
  <headerFooter alignWithMargins="0">
    <oddFooter>&amp;C&amp;"宋体"&amp;11第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170"/>
  <sheetViews>
    <sheetView zoomScale="70" zoomScaleNormal="70" workbookViewId="0">
      <selection activeCell="C5" sqref="C5:C10"/>
    </sheetView>
  </sheetViews>
  <sheetFormatPr defaultColWidth="9" defaultRowHeight="13.5"/>
  <cols>
    <col min="1" max="1" width="2.53982300884956" style="24" customWidth="1"/>
    <col min="2" max="2" width="6.7787610619469" style="24" customWidth="1"/>
    <col min="3" max="3" width="17.070796460177" style="24" customWidth="1"/>
    <col min="4" max="4" width="10.141592920354" style="24" customWidth="1"/>
    <col min="5" max="5" width="10.6194690265487" style="24" customWidth="1"/>
    <col min="6" max="6" width="29.0530973451327" style="24" customWidth="1"/>
    <col min="7" max="7" width="17.2566371681416" style="24" customWidth="1"/>
    <col min="8" max="8" width="19.8230088495575" style="24" customWidth="1"/>
    <col min="9" max="9" width="18.3716814159292" style="24" customWidth="1"/>
    <col min="10" max="10" width="17.4601769911504" style="25" customWidth="1"/>
    <col min="11" max="11" width="9.53097345132743" style="25" customWidth="1"/>
    <col min="12" max="12" width="17.4601769911504" style="25" customWidth="1"/>
    <col min="13" max="13" width="6.45132743362832" style="24" customWidth="1"/>
    <col min="14" max="14" width="27.5044247787611" style="24"/>
    <col min="15" max="15" width="11.7256637168142" style="26"/>
    <col min="16" max="16" width="10.2477876106195" style="27" customWidth="1"/>
    <col min="17" max="17" width="9" style="27"/>
    <col min="18" max="16384" width="9" style="24"/>
  </cols>
  <sheetData>
    <row r="1" s="24" customFormat="1" ht="38.45" customHeight="1" spans="2:17">
      <c r="B1" s="28" t="s">
        <v>462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O1" s="26"/>
      <c r="P1" s="27"/>
      <c r="Q1" s="27"/>
    </row>
    <row r="2" s="24" customFormat="1" ht="22.5" customHeight="1" spans="2:17">
      <c r="B2" s="29" t="e">
        <f>评估明细表!#REF!</f>
        <v>#REF!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O2" s="26"/>
      <c r="P2" s="27"/>
      <c r="Q2" s="27"/>
    </row>
    <row r="3" s="24" customFormat="1" ht="22.5" customHeight="1" spans="2:17">
      <c r="B3" s="30" t="e">
        <f>评估明细表!#REF!</f>
        <v>#REF!</v>
      </c>
      <c r="C3" s="30"/>
      <c r="D3" s="31"/>
      <c r="E3" s="31"/>
      <c r="F3" s="31"/>
      <c r="G3" s="31"/>
      <c r="H3" s="31"/>
      <c r="I3" s="32"/>
      <c r="J3" s="33"/>
      <c r="K3" s="33"/>
      <c r="L3" s="33"/>
      <c r="M3" s="34" t="s">
        <v>3</v>
      </c>
      <c r="O3" s="26"/>
      <c r="P3" s="27"/>
      <c r="Q3" s="27"/>
    </row>
    <row r="4" s="24" customFormat="1" ht="35.45" customHeight="1" spans="2:17">
      <c r="B4" s="35" t="s">
        <v>4</v>
      </c>
      <c r="C4" s="36" t="s">
        <v>463</v>
      </c>
      <c r="D4" s="37" t="s">
        <v>9</v>
      </c>
      <c r="E4" s="37" t="s">
        <v>464</v>
      </c>
      <c r="F4" s="37" t="s">
        <v>465</v>
      </c>
      <c r="G4" s="37" t="s">
        <v>10</v>
      </c>
      <c r="H4" s="37" t="s">
        <v>11</v>
      </c>
      <c r="I4" s="38" t="s">
        <v>466</v>
      </c>
      <c r="J4" s="39" t="s">
        <v>467</v>
      </c>
      <c r="K4" s="40" t="s">
        <v>468</v>
      </c>
      <c r="L4" s="39" t="s">
        <v>469</v>
      </c>
      <c r="M4" s="41" t="s">
        <v>470</v>
      </c>
      <c r="O4" s="26"/>
      <c r="P4" s="27"/>
      <c r="Q4" s="27"/>
    </row>
    <row r="5" s="24" customFormat="1" ht="35.45" customHeight="1" spans="2:17">
      <c r="B5" s="42">
        <v>1</v>
      </c>
      <c r="C5" s="43" t="s">
        <v>471</v>
      </c>
      <c r="D5" s="44"/>
      <c r="E5" s="45"/>
      <c r="F5" s="46" t="s">
        <v>472</v>
      </c>
      <c r="G5" s="47">
        <v>0</v>
      </c>
      <c r="H5" s="47">
        <v>0</v>
      </c>
      <c r="I5" s="48"/>
      <c r="J5" s="49"/>
      <c r="K5" s="50">
        <v>0.13</v>
      </c>
      <c r="L5" s="51">
        <f>ROUND(SUM(J5:J11)*(1+K5),0)</f>
        <v>0</v>
      </c>
      <c r="M5" s="52"/>
      <c r="O5" s="26"/>
      <c r="P5" s="27"/>
      <c r="Q5" s="27"/>
    </row>
    <row r="6" s="24" customFormat="1" ht="35.45" customHeight="1" spans="2:17">
      <c r="B6" s="53"/>
      <c r="C6" s="54"/>
      <c r="D6" s="55"/>
      <c r="E6" s="45"/>
      <c r="F6" s="46" t="s">
        <v>473</v>
      </c>
      <c r="G6" s="56"/>
      <c r="H6" s="56"/>
      <c r="I6" s="48"/>
      <c r="J6" s="57"/>
      <c r="K6" s="58"/>
      <c r="L6" s="59"/>
      <c r="M6" s="52"/>
      <c r="O6" s="26"/>
      <c r="P6" s="60"/>
      <c r="Q6" s="27"/>
    </row>
    <row r="7" s="24" customFormat="1" ht="35.45" customHeight="1" spans="2:17">
      <c r="B7" s="53"/>
      <c r="C7" s="54"/>
      <c r="D7" s="61"/>
      <c r="E7" s="45"/>
      <c r="F7" s="46" t="s">
        <v>474</v>
      </c>
      <c r="G7" s="62">
        <v>0</v>
      </c>
      <c r="H7" s="62">
        <v>0</v>
      </c>
      <c r="I7" s="48"/>
      <c r="J7" s="63"/>
      <c r="K7" s="58"/>
      <c r="L7" s="59"/>
      <c r="M7" s="52"/>
      <c r="O7" s="26"/>
      <c r="P7" s="27"/>
      <c r="Q7" s="27"/>
    </row>
    <row r="8" s="24" customFormat="1" ht="35.45" customHeight="1" spans="2:17">
      <c r="B8" s="53"/>
      <c r="C8" s="54"/>
      <c r="D8" s="61"/>
      <c r="E8" s="45"/>
      <c r="F8" s="46" t="s">
        <v>475</v>
      </c>
      <c r="G8" s="62">
        <v>0</v>
      </c>
      <c r="H8" s="62">
        <v>0</v>
      </c>
      <c r="I8" s="48"/>
      <c r="J8" s="63"/>
      <c r="K8" s="58"/>
      <c r="L8" s="59"/>
      <c r="M8" s="52"/>
      <c r="O8" s="26"/>
      <c r="P8" s="27"/>
      <c r="Q8" s="27"/>
    </row>
    <row r="9" s="24" customFormat="1" ht="35.45" customHeight="1" spans="2:17">
      <c r="B9" s="53"/>
      <c r="C9" s="54"/>
      <c r="D9" s="61"/>
      <c r="E9" s="45"/>
      <c r="F9" s="46" t="s">
        <v>476</v>
      </c>
      <c r="G9" s="62">
        <v>0</v>
      </c>
      <c r="H9" s="62">
        <v>0</v>
      </c>
      <c r="I9" s="48"/>
      <c r="J9" s="63"/>
      <c r="K9" s="58"/>
      <c r="L9" s="59"/>
      <c r="M9" s="52"/>
      <c r="O9" s="26"/>
      <c r="P9" s="27"/>
      <c r="Q9" s="27"/>
    </row>
    <row r="10" s="24" customFormat="1" ht="35.45" customHeight="1" spans="2:17">
      <c r="B10" s="64"/>
      <c r="C10" s="65"/>
      <c r="D10" s="61"/>
      <c r="E10" s="66"/>
      <c r="F10" s="46" t="s">
        <v>477</v>
      </c>
      <c r="G10" s="62">
        <v>0</v>
      </c>
      <c r="H10" s="62">
        <v>0</v>
      </c>
      <c r="I10" s="48"/>
      <c r="J10" s="63"/>
      <c r="K10" s="58"/>
      <c r="L10" s="59"/>
      <c r="M10" s="52"/>
      <c r="O10" s="26"/>
      <c r="P10" s="27"/>
      <c r="Q10" s="27"/>
    </row>
    <row r="11" s="24" customFormat="1" ht="35.45" customHeight="1" spans="2:17">
      <c r="B11" s="67">
        <v>2</v>
      </c>
      <c r="C11" s="68" t="s">
        <v>478</v>
      </c>
      <c r="D11" s="61"/>
      <c r="E11" s="46" t="s">
        <v>20</v>
      </c>
      <c r="F11" s="69" t="s">
        <v>479</v>
      </c>
      <c r="G11" s="62">
        <v>0</v>
      </c>
      <c r="H11" s="62">
        <v>0</v>
      </c>
      <c r="I11" s="48"/>
      <c r="J11" s="63"/>
      <c r="K11" s="70"/>
      <c r="L11" s="71"/>
      <c r="M11" s="52"/>
      <c r="O11" s="26"/>
      <c r="P11" s="27"/>
      <c r="Q11" s="27"/>
    </row>
    <row r="12" s="24" customFormat="1" ht="35.45" customHeight="1" spans="2:17">
      <c r="B12" s="72" t="s">
        <v>461</v>
      </c>
      <c r="C12" s="73"/>
      <c r="D12" s="74">
        <f>SUM(D5:D11)</f>
        <v>0</v>
      </c>
      <c r="E12" s="75" t="s">
        <v>20</v>
      </c>
      <c r="F12" s="75" t="s">
        <v>20</v>
      </c>
      <c r="G12" s="75">
        <v>0</v>
      </c>
      <c r="H12" s="75">
        <v>0</v>
      </c>
      <c r="I12" s="75" t="s">
        <v>20</v>
      </c>
      <c r="J12" s="76">
        <f>SUM(J5:J11)</f>
        <v>0</v>
      </c>
      <c r="K12" s="77" t="s">
        <v>20</v>
      </c>
      <c r="L12" s="78">
        <f>SUM(L5:L11)</f>
        <v>0</v>
      </c>
      <c r="M12" s="79"/>
      <c r="O12" s="26"/>
      <c r="P12" s="27"/>
      <c r="Q12" s="27"/>
    </row>
    <row r="14" spans="2:17">
      <c r="L14" s="80"/>
      <c r="N14" s="80">
        <f>L12</f>
        <v>0</v>
      </c>
    </row>
    <row r="15" s="24" customFormat="1" spans="2:17">
      <c r="J15" s="80"/>
      <c r="K15" s="25"/>
      <c r="L15" s="80"/>
      <c r="O15" s="26"/>
      <c r="P15" s="27"/>
      <c r="Q15" s="27"/>
    </row>
    <row r="16" s="24" customFormat="1" spans="2:17">
      <c r="I16" s="81"/>
      <c r="J16" s="81"/>
      <c r="K16" s="81"/>
      <c r="L16" s="81"/>
      <c r="O16" s="26"/>
      <c r="P16" s="27"/>
      <c r="Q16" s="27"/>
    </row>
    <row r="170" s="24" customFormat="1" spans="10:17">
      <c r="J170" s="25"/>
      <c r="K170" s="25"/>
      <c r="L170" s="25"/>
      <c r="O170" s="26"/>
      <c r="P170" s="27"/>
      <c r="Q170" s="27"/>
    </row>
  </sheetData>
  <mergeCells count="12">
    <mergeCell ref="B1:M1"/>
    <mergeCell ref="B2:M2"/>
    <mergeCell ref="B12:C12"/>
    <mergeCell ref="I16:J16"/>
    <mergeCell ref="B5:B10"/>
    <mergeCell ref="C5:C10"/>
    <mergeCell ref="D5:D6"/>
    <mergeCell ref="G5:G6"/>
    <mergeCell ref="H5:H6"/>
    <mergeCell ref="J5:J6"/>
    <mergeCell ref="K5:K11"/>
    <mergeCell ref="L5:L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showGridLines="0" tabSelected="1" view="pageBreakPreview" zoomScaleNormal="85" workbookViewId="0">
      <pane xSplit="11" topLeftCell="I1" activePane="topRight" state="frozen"/>
      <selection/>
      <selection pane="topRight" activeCell="K12" sqref="K12"/>
    </sheetView>
  </sheetViews>
  <sheetFormatPr defaultColWidth="9" defaultRowHeight="13.85"/>
  <cols>
    <col min="1" max="1" width="6.01769911504425" style="1" customWidth="1"/>
    <col min="2" max="2" width="14.0088495575221" style="4" customWidth="1"/>
    <col min="3" max="3" width="12.283185840708" style="5" customWidth="1"/>
    <col min="4" max="4" width="9.3716814159292" style="5" customWidth="1"/>
    <col min="5" max="5" width="9.49557522123894" style="5" customWidth="1"/>
    <col min="6" max="7" width="9.12389380530973" style="5" customWidth="1"/>
    <col min="8" max="8" width="6.84070796460177" style="5" customWidth="1"/>
    <col min="9" max="9" width="12.0176991150442" style="6" customWidth="1"/>
    <col min="10" max="11" width="24.0973451327434" style="6" customWidth="1"/>
    <col min="12" max="12" width="8.35398230088496" style="7" customWidth="1"/>
    <col min="13" max="16380" width="9" style="1"/>
    <col min="16383" max="16384" width="9" style="1"/>
  </cols>
  <sheetData>
    <row r="1" s="1" customFormat="1" ht="62" customHeight="1" spans="1:12">
      <c r="A1" s="8" t="s">
        <v>480</v>
      </c>
      <c r="B1" s="8"/>
      <c r="C1" s="8"/>
      <c r="D1" s="8"/>
      <c r="E1" s="8"/>
      <c r="F1" s="8"/>
      <c r="G1" s="8"/>
      <c r="H1" s="8"/>
      <c r="I1" s="8"/>
      <c r="J1" s="8"/>
      <c r="K1" s="8"/>
      <c r="L1" s="7"/>
    </row>
    <row r="2" s="2" customFormat="1" ht="28" customHeight="1" spans="1:12">
      <c r="A2" s="9" t="s">
        <v>4</v>
      </c>
      <c r="B2" s="10" t="s">
        <v>481</v>
      </c>
      <c r="C2" s="9" t="s">
        <v>6</v>
      </c>
      <c r="D2" s="9" t="s">
        <v>7</v>
      </c>
      <c r="E2" s="9" t="s">
        <v>482</v>
      </c>
      <c r="F2" s="9" t="s">
        <v>483</v>
      </c>
      <c r="G2" s="9" t="s">
        <v>484</v>
      </c>
      <c r="H2" s="9" t="s">
        <v>8</v>
      </c>
      <c r="I2" s="11" t="s">
        <v>9</v>
      </c>
      <c r="J2" s="12" t="s">
        <v>485</v>
      </c>
      <c r="K2" s="13" t="s">
        <v>486</v>
      </c>
      <c r="L2" s="14"/>
    </row>
    <row r="3" s="3" customFormat="1" ht="12.75" spans="1:12">
      <c r="A3" s="9">
        <v>1</v>
      </c>
      <c r="B3" s="9">
        <v>4403314802</v>
      </c>
      <c r="C3" s="15" t="s">
        <v>487</v>
      </c>
      <c r="D3" s="9" t="s">
        <v>488</v>
      </c>
      <c r="E3" s="16" t="s">
        <v>489</v>
      </c>
      <c r="F3" s="16" t="s">
        <v>490</v>
      </c>
      <c r="G3" s="16" t="s">
        <v>491</v>
      </c>
      <c r="H3" s="16" t="s">
        <v>492</v>
      </c>
      <c r="I3" s="16">
        <v>1</v>
      </c>
      <c r="J3" s="17" t="s">
        <v>493</v>
      </c>
      <c r="K3" s="17"/>
      <c r="L3" s="18"/>
    </row>
    <row r="4" s="1" customFormat="1" spans="1:12">
      <c r="A4" s="9">
        <v>2</v>
      </c>
      <c r="B4" s="9">
        <v>4403314803</v>
      </c>
      <c r="C4" s="15" t="s">
        <v>494</v>
      </c>
      <c r="D4" s="9" t="s">
        <v>488</v>
      </c>
      <c r="E4" s="16" t="s">
        <v>489</v>
      </c>
      <c r="F4" s="16" t="s">
        <v>490</v>
      </c>
      <c r="G4" s="16" t="s">
        <v>491</v>
      </c>
      <c r="H4" s="16" t="s">
        <v>492</v>
      </c>
      <c r="I4" s="16">
        <v>1</v>
      </c>
      <c r="J4" s="17" t="s">
        <v>493</v>
      </c>
      <c r="K4" s="17"/>
      <c r="L4" s="19"/>
    </row>
    <row r="5" s="1" customFormat="1" spans="1:12">
      <c r="A5" s="9">
        <v>3</v>
      </c>
      <c r="B5" s="9">
        <v>4403314804</v>
      </c>
      <c r="C5" s="15" t="s">
        <v>495</v>
      </c>
      <c r="D5" s="9" t="s">
        <v>488</v>
      </c>
      <c r="E5" s="16" t="s">
        <v>496</v>
      </c>
      <c r="F5" s="16" t="s">
        <v>490</v>
      </c>
      <c r="G5" s="16" t="s">
        <v>491</v>
      </c>
      <c r="H5" s="16" t="s">
        <v>492</v>
      </c>
      <c r="I5" s="16">
        <v>1</v>
      </c>
      <c r="J5" s="17" t="s">
        <v>493</v>
      </c>
      <c r="K5" s="17"/>
      <c r="L5" s="19"/>
    </row>
    <row r="6" s="1" customFormat="1" spans="1:12">
      <c r="A6" s="9">
        <v>4</v>
      </c>
      <c r="B6" s="9">
        <v>4403314805</v>
      </c>
      <c r="C6" s="15" t="s">
        <v>497</v>
      </c>
      <c r="D6" s="9" t="s">
        <v>488</v>
      </c>
      <c r="E6" s="16" t="s">
        <v>496</v>
      </c>
      <c r="F6" s="16" t="s">
        <v>490</v>
      </c>
      <c r="G6" s="16" t="s">
        <v>491</v>
      </c>
      <c r="H6" s="16" t="s">
        <v>492</v>
      </c>
      <c r="I6" s="16">
        <v>1</v>
      </c>
      <c r="J6" s="17" t="s">
        <v>493</v>
      </c>
      <c r="K6" s="17"/>
      <c r="L6" s="19"/>
    </row>
    <row r="7" s="1" customFormat="1" spans="1:12">
      <c r="A7" s="9">
        <v>5</v>
      </c>
      <c r="B7" s="9">
        <v>4403314806</v>
      </c>
      <c r="C7" s="15" t="s">
        <v>498</v>
      </c>
      <c r="D7" s="9" t="s">
        <v>488</v>
      </c>
      <c r="E7" s="16" t="s">
        <v>496</v>
      </c>
      <c r="F7" s="16" t="s">
        <v>490</v>
      </c>
      <c r="G7" s="16" t="s">
        <v>491</v>
      </c>
      <c r="H7" s="16" t="s">
        <v>492</v>
      </c>
      <c r="I7" s="16">
        <v>1</v>
      </c>
      <c r="J7" s="17" t="s">
        <v>493</v>
      </c>
      <c r="K7" s="17"/>
      <c r="L7" s="19"/>
    </row>
    <row r="8" s="1" customFormat="1" spans="1:12">
      <c r="A8" s="9">
        <v>6</v>
      </c>
      <c r="B8" s="9">
        <v>4403314807</v>
      </c>
      <c r="C8" s="15" t="s">
        <v>499</v>
      </c>
      <c r="D8" s="9" t="s">
        <v>488</v>
      </c>
      <c r="E8" s="16" t="s">
        <v>496</v>
      </c>
      <c r="F8" s="16" t="s">
        <v>490</v>
      </c>
      <c r="G8" s="16" t="s">
        <v>491</v>
      </c>
      <c r="H8" s="16" t="s">
        <v>492</v>
      </c>
      <c r="I8" s="16">
        <v>1</v>
      </c>
      <c r="J8" s="17" t="s">
        <v>493</v>
      </c>
      <c r="K8" s="17"/>
      <c r="L8" s="19"/>
    </row>
    <row r="9" s="1" customFormat="1" spans="1:12">
      <c r="A9" s="9">
        <v>7</v>
      </c>
      <c r="B9" s="9">
        <v>4403314808</v>
      </c>
      <c r="C9" s="15" t="s">
        <v>500</v>
      </c>
      <c r="D9" s="9" t="s">
        <v>488</v>
      </c>
      <c r="E9" s="16" t="s">
        <v>501</v>
      </c>
      <c r="F9" s="16" t="s">
        <v>490</v>
      </c>
      <c r="G9" s="16" t="s">
        <v>491</v>
      </c>
      <c r="H9" s="16" t="s">
        <v>492</v>
      </c>
      <c r="I9" s="16">
        <v>1</v>
      </c>
      <c r="J9" s="17" t="s">
        <v>493</v>
      </c>
      <c r="K9" s="17"/>
      <c r="L9" s="19"/>
    </row>
    <row r="10" s="1" customFormat="1" spans="1:12">
      <c r="A10" s="9">
        <v>8</v>
      </c>
      <c r="B10" s="9">
        <v>4403314809</v>
      </c>
      <c r="C10" s="15" t="s">
        <v>502</v>
      </c>
      <c r="D10" s="9" t="s">
        <v>488</v>
      </c>
      <c r="E10" s="16" t="s">
        <v>501</v>
      </c>
      <c r="F10" s="16" t="s">
        <v>490</v>
      </c>
      <c r="G10" s="16" t="s">
        <v>491</v>
      </c>
      <c r="H10" s="16" t="s">
        <v>492</v>
      </c>
      <c r="I10" s="16">
        <v>1</v>
      </c>
      <c r="J10" s="17" t="s">
        <v>493</v>
      </c>
      <c r="K10" s="17"/>
      <c r="L10" s="19"/>
    </row>
    <row r="11" s="1" customFormat="1" spans="1:12">
      <c r="A11" s="9">
        <v>9</v>
      </c>
      <c r="B11" s="9">
        <v>4403314810</v>
      </c>
      <c r="C11" s="15" t="s">
        <v>503</v>
      </c>
      <c r="D11" s="9" t="s">
        <v>488</v>
      </c>
      <c r="E11" s="16" t="s">
        <v>501</v>
      </c>
      <c r="F11" s="16" t="s">
        <v>490</v>
      </c>
      <c r="G11" s="16" t="s">
        <v>491</v>
      </c>
      <c r="H11" s="16" t="s">
        <v>492</v>
      </c>
      <c r="I11" s="16">
        <v>1</v>
      </c>
      <c r="J11" s="17" t="s">
        <v>493</v>
      </c>
      <c r="K11" s="17"/>
      <c r="L11" s="19"/>
    </row>
    <row r="12" s="1" customFormat="1" spans="1:12">
      <c r="A12" s="9">
        <v>10</v>
      </c>
      <c r="B12" s="9">
        <v>4403314811</v>
      </c>
      <c r="C12" s="15" t="s">
        <v>504</v>
      </c>
      <c r="D12" s="9" t="s">
        <v>488</v>
      </c>
      <c r="E12" s="16" t="s">
        <v>501</v>
      </c>
      <c r="F12" s="16" t="s">
        <v>490</v>
      </c>
      <c r="G12" s="16" t="s">
        <v>491</v>
      </c>
      <c r="H12" s="16" t="s">
        <v>492</v>
      </c>
      <c r="I12" s="16">
        <v>1</v>
      </c>
      <c r="J12" s="17" t="s">
        <v>493</v>
      </c>
      <c r="K12" s="17"/>
      <c r="L12" s="19"/>
    </row>
    <row r="13" s="1" customFormat="1" spans="1:12">
      <c r="A13" s="20" t="s">
        <v>461</v>
      </c>
      <c r="B13" s="20"/>
      <c r="C13" s="20"/>
      <c r="D13" s="20"/>
      <c r="E13" s="20"/>
      <c r="F13" s="20"/>
      <c r="G13" s="20"/>
      <c r="H13" s="20"/>
      <c r="I13" s="16">
        <f>SUM(I3:I12)</f>
        <v>10</v>
      </c>
      <c r="J13" s="21"/>
      <c r="K13" s="21"/>
      <c r="L13" s="19"/>
    </row>
    <row r="14" ht="53" customHeight="1" spans="1:12">
      <c r="A14" s="22" t="s">
        <v>505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6" spans="1:12">
      <c r="A16" s="1" t="s">
        <v>506</v>
      </c>
    </row>
    <row r="17" ht="21" customHeight="1" spans="1:11">
      <c r="I17" s="23"/>
      <c r="J17" s="23"/>
      <c r="K17" s="23"/>
    </row>
    <row r="18" spans="1:11">
      <c r="A18" s="1" t="s">
        <v>507</v>
      </c>
    </row>
    <row r="19" ht="27" customHeight="1" spans="1:11">
      <c r="I19" s="23"/>
      <c r="J19" s="23"/>
      <c r="K19" s="23"/>
    </row>
    <row r="20" ht="34" customHeight="1" spans="1:11">
      <c r="A20" s="1" t="s">
        <v>508</v>
      </c>
    </row>
    <row r="21" spans="1:11">
      <c r="I21" s="23"/>
      <c r="J21" s="23"/>
      <c r="K21" s="23"/>
    </row>
  </sheetData>
  <autoFilter xmlns:etc="http://www.wps.cn/officeDocument/2017/etCustomData" ref="A2:L14" etc:filterBottomFollowUsedRange="0">
    <extLst/>
  </autoFilter>
  <mergeCells count="3">
    <mergeCell ref="A1:K1"/>
    <mergeCell ref="A13:H13"/>
    <mergeCell ref="A14:K14"/>
  </mergeCells>
  <pageMargins left="0.472222222222222" right="0.472222222222222" top="0.354166666666667" bottom="0.432638888888889" header="0.472222222222222" footer="0.118055555555556"/>
  <pageSetup paperSize="9" scale="48" fitToHeight="0" orientation="landscape" blackAndWhite="1" horizontalDpi="600"/>
  <headerFooter alignWithMargins="0">
    <oddFooter>&amp;C&amp;"宋体"&amp;11第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原版-评估明细表 </vt:lpstr>
      <vt:lpstr>汇总表</vt:lpstr>
      <vt:lpstr>评估明细表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e34941</dc:creator>
  <cp:lastModifiedBy>dcw</cp:lastModifiedBy>
  <dcterms:created xsi:type="dcterms:W3CDTF">2023-12-04T06:33:00Z</dcterms:created>
  <cp:lastPrinted>2024-05-24T02:17:00Z</cp:lastPrinted>
  <dcterms:modified xsi:type="dcterms:W3CDTF">2026-10-30T10:38:36Z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DDB08F8F4D874A25B8AFD25DA690FF3B_13</vt:lpwstr>
  </property>
  <property fmtid="{D5CDD505-2E9C-101B-9397-08002B2CF9AE}" pid="3" name="KSOProductBuildVer">
    <vt:lpwstr>2052-12.1.0.25835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