
<file path=[Content_Types].xml><?xml version="1.0" encoding="utf-8"?>
<Types xmlns="http://schemas.openxmlformats.org/package/2006/content-types"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255"/>
  </bookViews>
  <sheets>
    <sheet name="报价清单" sheetId="1" r:id="rId1"/>
  </sheets>
  <definedNames>
    <definedName name="_xlnm.Print_Titles" localSheetId="0">报价清单!$1:$3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DE1AFA6335954100A96DED561DD4C9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0600" y="8996045"/>
          <a:ext cx="1814195" cy="476250"/>
        </a:xfrm>
        <a:prstGeom prst="rect">
          <a:avLst/>
        </a:prstGeom>
      </xdr:spPr>
    </xdr:pic>
  </etc:cellImage>
  <etc:cellImage>
    <xdr:pic>
      <xdr:nvPicPr>
        <xdr:cNvPr id="3" name="ID_52E2E190017A41C3BE225BAAA734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2185" y="9980295"/>
          <a:ext cx="1866265" cy="542290"/>
        </a:xfrm>
        <a:prstGeom prst="rect">
          <a:avLst/>
        </a:prstGeom>
      </xdr:spPr>
    </xdr:pic>
  </etc:cellImage>
  <etc:cellImage>
    <xdr:pic>
      <xdr:nvPicPr>
        <xdr:cNvPr id="5" name="ID_D77613D9D7EE4DEDB56FA976CE9D9E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77335" y="15479395"/>
          <a:ext cx="505460" cy="1524000"/>
        </a:xfrm>
        <a:prstGeom prst="rect">
          <a:avLst/>
        </a:prstGeom>
      </xdr:spPr>
    </xdr:pic>
  </etc:cellImage>
  <etc:cellImage>
    <xdr:pic>
      <xdr:nvPicPr>
        <xdr:cNvPr id="6" name="ID_5D5F3DE66E624B30B85F5DB25AE54B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3680" y="17060545"/>
          <a:ext cx="736600" cy="1173480"/>
        </a:xfrm>
        <a:prstGeom prst="rect">
          <a:avLst/>
        </a:prstGeom>
      </xdr:spPr>
    </xdr:pic>
  </etc:cellImage>
  <etc:cellImage>
    <xdr:pic>
      <xdr:nvPicPr>
        <xdr:cNvPr id="7" name="ID_B2E3BFE44AB74264867EBE51062CA4E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73780" y="18446750"/>
          <a:ext cx="1776730" cy="3067050"/>
        </a:xfrm>
        <a:prstGeom prst="rect">
          <a:avLst/>
        </a:prstGeom>
      </xdr:spPr>
    </xdr:pic>
  </etc:cellImage>
  <etc:cellImage>
    <xdr:pic>
      <xdr:nvPicPr>
        <xdr:cNvPr id="8" name="ID_4BF80D3F2D3D40F3863215E33626F83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50285" y="21720175"/>
          <a:ext cx="1828165" cy="2935605"/>
        </a:xfrm>
        <a:prstGeom prst="rect">
          <a:avLst/>
        </a:prstGeom>
      </xdr:spPr>
    </xdr:pic>
  </etc:cellImage>
  <etc:cellImage>
    <xdr:pic>
      <xdr:nvPicPr>
        <xdr:cNvPr id="9" name="ID_10166BDDD10942FDA3426718CDCE3E1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61080" y="25766395"/>
          <a:ext cx="1830705" cy="3279775"/>
        </a:xfrm>
        <a:prstGeom prst="rect">
          <a:avLst/>
        </a:prstGeom>
      </xdr:spPr>
    </xdr:pic>
  </etc:cellImage>
  <etc:cellImage>
    <xdr:pic>
      <xdr:nvPicPr>
        <xdr:cNvPr id="13" name="ID_C22272DB77164161824420DD37F5DBB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55060" y="39575740"/>
          <a:ext cx="1444625" cy="949325"/>
        </a:xfrm>
        <a:prstGeom prst="rect">
          <a:avLst/>
        </a:prstGeom>
      </xdr:spPr>
    </xdr:pic>
  </etc:cellImage>
  <etc:cellImage>
    <xdr:pic>
      <xdr:nvPicPr>
        <xdr:cNvPr id="14" name="ID_7618591D345D4C0C903A55E15EA4623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51555" y="41433115"/>
          <a:ext cx="1859280" cy="1100455"/>
        </a:xfrm>
        <a:prstGeom prst="rect">
          <a:avLst/>
        </a:prstGeom>
      </xdr:spPr>
    </xdr:pic>
  </etc:cellImage>
  <etc:cellImage>
    <xdr:pic>
      <xdr:nvPicPr>
        <xdr:cNvPr id="15" name="ID_B2F42A7FAF1F4AA09E9728DB0E1F19D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35680" y="43185715"/>
          <a:ext cx="1875155" cy="605155"/>
        </a:xfrm>
        <a:prstGeom prst="rect">
          <a:avLst/>
        </a:prstGeom>
      </xdr:spPr>
    </xdr:pic>
  </etc:cellImage>
  <etc:cellImage>
    <xdr:pic>
      <xdr:nvPicPr>
        <xdr:cNvPr id="16" name="ID_72CA70A4E871427D839FE166CC22EA9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535680" y="44562395"/>
          <a:ext cx="1875155" cy="317500"/>
        </a:xfrm>
        <a:prstGeom prst="rect">
          <a:avLst/>
        </a:prstGeom>
      </xdr:spPr>
    </xdr:pic>
  </etc:cellImage>
  <etc:cellImage>
    <xdr:pic>
      <xdr:nvPicPr>
        <xdr:cNvPr id="17" name="ID_F3F2A4410C13483EACC838BE23E0388F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496310" y="45435520"/>
          <a:ext cx="1914525" cy="301625"/>
        </a:xfrm>
        <a:prstGeom prst="rect">
          <a:avLst/>
        </a:prstGeom>
      </xdr:spPr>
    </xdr:pic>
  </etc:cellImage>
  <etc:cellImage>
    <xdr:pic>
      <xdr:nvPicPr>
        <xdr:cNvPr id="19" name="ID_08B7EB4E5BD142A68A63BA1D3EC33A4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528060" y="46388655"/>
          <a:ext cx="1882775" cy="539750"/>
        </a:xfrm>
        <a:prstGeom prst="rect">
          <a:avLst/>
        </a:prstGeom>
      </xdr:spPr>
    </xdr:pic>
  </etc:cellImage>
  <etc:cellImage>
    <xdr:pic>
      <xdr:nvPicPr>
        <xdr:cNvPr id="20" name="ID_FC2CD9F7562F4A1D9589844228D034C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59810" y="47204630"/>
          <a:ext cx="1851025" cy="676275"/>
        </a:xfrm>
        <a:prstGeom prst="rect">
          <a:avLst/>
        </a:prstGeom>
      </xdr:spPr>
    </xdr:pic>
  </etc:cellImage>
  <etc:cellImage>
    <xdr:pic>
      <xdr:nvPicPr>
        <xdr:cNvPr id="21" name="ID_043C43255D114EC08870EF304F06346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837305" y="48086010"/>
          <a:ext cx="857250" cy="848995"/>
        </a:xfrm>
        <a:prstGeom prst="rect">
          <a:avLst/>
        </a:prstGeom>
      </xdr:spPr>
    </xdr:pic>
  </etc:cellImage>
  <etc:cellImage>
    <xdr:pic>
      <xdr:nvPicPr>
        <xdr:cNvPr id="22" name="ID_307CFB42085846EF9D40F02AB9FB8F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004310" y="49060735"/>
          <a:ext cx="777875" cy="661670"/>
        </a:xfrm>
        <a:prstGeom prst="rect">
          <a:avLst/>
        </a:prstGeom>
      </xdr:spPr>
    </xdr:pic>
  </etc:cellImage>
  <etc:cellImage>
    <xdr:pic>
      <xdr:nvPicPr>
        <xdr:cNvPr id="23" name="ID_AA0BF28D4BF14057A80EC4D03D2854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964305" y="49800510"/>
          <a:ext cx="869315" cy="833120"/>
        </a:xfrm>
        <a:prstGeom prst="rect">
          <a:avLst/>
        </a:prstGeom>
      </xdr:spPr>
    </xdr:pic>
  </etc:cellImage>
  <etc:cellImage>
    <xdr:pic>
      <xdr:nvPicPr>
        <xdr:cNvPr id="24" name="ID_62270CDC14274F228DF8D59D042470D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862705" y="50759360"/>
          <a:ext cx="1117600" cy="679450"/>
        </a:xfrm>
        <a:prstGeom prst="rect">
          <a:avLst/>
        </a:prstGeom>
      </xdr:spPr>
    </xdr:pic>
  </etc:cellImage>
  <etc:cellImage>
    <xdr:pic>
      <xdr:nvPicPr>
        <xdr:cNvPr id="26" name="ID_950671A92A4246998E86F51C08493AB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559810" y="52950110"/>
          <a:ext cx="1851025" cy="682625"/>
        </a:xfrm>
        <a:prstGeom prst="rect">
          <a:avLst/>
        </a:prstGeom>
      </xdr:spPr>
    </xdr:pic>
  </etc:cellImage>
  <etc:cellImage>
    <xdr:pic>
      <xdr:nvPicPr>
        <xdr:cNvPr id="27" name="ID_31FFAB8DBF39439CB4E0759DA9BEE1D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567430" y="53854985"/>
          <a:ext cx="1843405" cy="682625"/>
        </a:xfrm>
        <a:prstGeom prst="rect">
          <a:avLst/>
        </a:prstGeom>
      </xdr:spPr>
    </xdr:pic>
  </etc:cellImage>
  <etc:cellImage>
    <xdr:pic>
      <xdr:nvPicPr>
        <xdr:cNvPr id="33" name="ID_0FE409061F0F4641A1BB3B95F6CC2E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733800" y="57617360"/>
          <a:ext cx="1379855" cy="1182370"/>
        </a:xfrm>
        <a:prstGeom prst="rect">
          <a:avLst/>
        </a:prstGeom>
      </xdr:spPr>
    </xdr:pic>
  </etc:cellImage>
  <etc:cellImage>
    <xdr:pic>
      <xdr:nvPicPr>
        <xdr:cNvPr id="34" name="ID_B4ACF13204F84DA1B71255F3964D647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496310" y="59069605"/>
          <a:ext cx="1937385" cy="825500"/>
        </a:xfrm>
        <a:prstGeom prst="rect">
          <a:avLst/>
        </a:prstGeom>
      </xdr:spPr>
    </xdr:pic>
  </etc:cellImage>
  <etc:cellImage>
    <xdr:pic>
      <xdr:nvPicPr>
        <xdr:cNvPr id="35" name="ID_F4A8F99223044DE5867FF51BEA37A7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639185" y="60407550"/>
          <a:ext cx="1771650" cy="722630"/>
        </a:xfrm>
        <a:prstGeom prst="rect">
          <a:avLst/>
        </a:prstGeom>
      </xdr:spPr>
    </xdr:pic>
  </etc:cellImage>
  <etc:cellImage>
    <xdr:pic>
      <xdr:nvPicPr>
        <xdr:cNvPr id="36" name="ID_2CFF119233184E26B0D20D9C263B78D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646805" y="61662310"/>
          <a:ext cx="1587500" cy="6432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<sst xmlns="http://schemas.openxmlformats.org/spreadsheetml/2006/main" count="148" uniqueCount="109">
  <si>
    <t>粤海城T2栋π创空间24楼展陈设计及安装服务报价清单</t>
  </si>
  <si>
    <t>序号</t>
  </si>
  <si>
    <t>区域</t>
  </si>
  <si>
    <t>名称</t>
  </si>
  <si>
    <t>示例图</t>
  </si>
  <si>
    <t>数量</t>
  </si>
  <si>
    <t>单位</t>
  </si>
  <si>
    <t>单价/元</t>
  </si>
  <si>
    <t>合价/元</t>
  </si>
  <si>
    <t>备注</t>
  </si>
  <si>
    <t>一</t>
  </si>
  <si>
    <t>17楼、24楼VI展示与办公空间动线规划UI设计</t>
  </si>
  <si>
    <t>VI系统深化设计（孵化器LOGO设计、基础VI规范、应用VI设计）</t>
  </si>
  <si>
    <t>1. LOGO：3套初稿+3次修改，交付全格式文件；      2. 基础规范：标准色、字体、组合规范等；3. 应用设计：胸牌、名片、信封、文件袋等，交付设计源文件及印刷规范。数字IP形象设计（包括多角度视图，动态视频参考、2D/3D文件）</t>
  </si>
  <si>
    <t>项</t>
  </si>
  <si>
    <t>办公空间动线规划及展项UI深化设计（17楼、24楼办公空间动线规划、全套空间标牌造型设计）</t>
  </si>
  <si>
    <t>1. 动线规划：结合孵化器功能分区（办公区、会议区、休闲区等），的人流、物流动线设计展项形式，规划硬件部署；                                  2. 标牌设计：含入口导视、楼层导视、门牌、功能区标牌、警示标牌等，融入科技感与品牌风格，交付效果图、施工图及材质说明。</t>
  </si>
  <si>
    <t>小计</t>
  </si>
  <si>
    <t>二</t>
  </si>
  <si>
    <t>17楼、24楼VI展示与办公空间动线规划施工</t>
  </si>
  <si>
    <t>24楼展陈墙上显示器增加电源</t>
  </si>
  <si>
    <t>显示器增加电源1.提供及安装展陈墙上显示器增加电源二、三插座，增加2.5平方电源线及半圆弧线槽
2.每个展柜上增加1个*16=16个 +LED广告专用变压器转24v电                                                 3.保护性拆除地面木地板后恢复安装                                4、木地板钻孔砌割、原洞口损坏的木地板更换                                                                        5、地面保护及完工后清洁</t>
  </si>
  <si>
    <t>组</t>
  </si>
  <si>
    <t>24楼展厅展柜上pad增加电源</t>
  </si>
  <si>
    <t>展柜上pad增加电源1.提供及安装展陈墙上显示器增加电源二、三插座，增加2.5平方电源线及半圆弧线槽
2.每个展柜上增加1个*16=16个 +LED广告专用变压器转24v电                                                 3.保护性拆除地面木地板后恢复安装                                4、木地板钻孔砌割、原洞口损坏的木地板更换                                                                        5、地面保护及完工后清洁</t>
  </si>
  <si>
    <t>24楼展厅增加-pad</t>
  </si>
  <si>
    <t xml:space="preserve">24楼展厅增加-pad，小米pad6，小号                                                </t>
  </si>
  <si>
    <t>台</t>
  </si>
  <si>
    <t>24楼展示台</t>
  </si>
  <si>
    <t xml:space="preserve">24楼展示台，尺寸规格：高900mm、长600、宽600mm </t>
  </si>
  <si>
    <t>个</t>
  </si>
  <si>
    <t>24楼互动展厅墙
新隔墙增加</t>
  </si>
  <si>
    <t>1、互动展厅墙新隔墙增加50*50*3.5厘镀锌方通加固，100龙牌轻钢龙骨木工板+石膏板+批灰打磨+刷环保油漆                                        2、为了加强设备固定墙面安装18厘夹板内安装隔密度80岩棉
3、留检修门便于更换设备及维修使用                                                               4、规格：长26670*高2920mm</t>
  </si>
  <si>
    <t>㎡</t>
  </si>
  <si>
    <t>24楼互动展厅墙 
新隔墙+面贴宣绒布</t>
  </si>
  <si>
    <t>1、面饰加厚加粗白色宣绒布
（定制巨幅整面不拼接宣绒布）
2、超大印刷机高清UV印刷
3、高粘环保背胶工艺
4、手工精贴</t>
  </si>
  <si>
    <t>24楼互动展厅墙 
造型加固</t>
  </si>
  <si>
    <t xml:space="preserve">互动展厅墙 造型加固：
1、定制造型木方，加固于墙面+批灰打磨                                                            2、规格：尺寸5590*2040*80*2；7273*2040*200 mm   </t>
  </si>
  <si>
    <r>
      <rPr>
        <sz val="10"/>
        <rFont val="宋体"/>
        <charset val="134"/>
      </rPr>
      <t>24楼互动展厅墙
金色</t>
    </r>
    <r>
      <rPr>
        <b/>
        <sz val="10"/>
        <rFont val="宋体"/>
        <charset val="134"/>
      </rPr>
      <t>外</t>
    </r>
    <r>
      <rPr>
        <sz val="10"/>
        <rFont val="宋体"/>
        <charset val="134"/>
      </rPr>
      <t>框装饰</t>
    </r>
  </si>
  <si>
    <t xml:space="preserve">展厅墙金色装饰外框：
1、304#不锈板材质厚1.2mm*加工异形板宽280mm拉丝钛金板，雕刻裁切成型+折弯+焊接+抛光+手工拉丝工艺                                                        2、规格：5590*2040*80*2；7273*2040*200mm    </t>
  </si>
  <si>
    <t>m</t>
  </si>
  <si>
    <r>
      <rPr>
        <sz val="10"/>
        <rFont val="宋体"/>
        <charset val="134"/>
      </rPr>
      <t>24楼互动展厅墙
金色</t>
    </r>
    <r>
      <rPr>
        <b/>
        <sz val="10"/>
        <rFont val="宋体"/>
        <charset val="134"/>
      </rPr>
      <t>内</t>
    </r>
    <r>
      <rPr>
        <sz val="10"/>
        <rFont val="宋体"/>
        <charset val="134"/>
      </rPr>
      <t>框装饰</t>
    </r>
  </si>
  <si>
    <t>1、304#不锈板材质厚1.2mm*加工异形板宽240mm拉丝钛金板，雕刻裁切成型+折弯+焊接+抛光+手工拉丝工艺                                                   2、规格：圆形不锈钢造型直径1300mm</t>
  </si>
  <si>
    <t>24楼互动展厅墙
立体字 A</t>
  </si>
  <si>
    <t xml:space="preserve">互动展厅墙
立体字 A，
1、底板：20mm透明亚克力加金属支架固定于墙面，使用 uv 材质水晶贴附于表面，
2、尺寸：1200*1800mm
3、立体字：
亚克力雕刻（金色部分）：
20个大字+3个LOGO+58个中字，金属油漆，手工粘贴
4、立体字：
亚克力雕刻（黑色部分）：
115个大字+72个中字
5、图片印刷（uv 全彩贴画）
6、厚度：小的文字部分 5mm 亚克力、其他位置 10mm 亚克力                    </t>
  </si>
  <si>
    <t>24楼互动展厅墙
立体字 B</t>
  </si>
  <si>
    <t xml:space="preserve">互动展厅墙
立体字 B，
1、底板：20mm透明亚克力加金属支架固定于墙面，使用 uv 材质水晶贴附于表面，
2、尺寸：1200*1800mm
3、立体字：
亚克力雕刻（金色部分）：
29个大字+3个异形造型裁切喷金属油漆+手工粘贴
4、立体字：
亚克力雕刻（黑色部分）：
15个大字+72个中字
5、立体字：
亚克力雕刻（白色部分）：
35个大字
5、图片印刷（uv 全彩贴画）
6、厚度：小的文字部分 5mm 亚克力、其他位置 10mm 亚克力    
金色亚克力雕刻（圆角矩形）、白色亚克力雕刻（白色圆形）   </t>
  </si>
  <si>
    <t>24楼互动展厅墙
立体字 C</t>
  </si>
  <si>
    <t xml:space="preserve">互动展厅墙
立体字 C，
1、底板：20mm透明亚克力加金属支架固定于墙面，使用 uv 材质水晶贴附于表面，
2、尺寸：1200*1800mm
3、立体字：
亚克力雕刻（金色部分）：
10个大字喷金属油漆+手工粘贴
4、立体字：
亚克力雕刻（黑色部分）：
53个大字喷金属油漆+手工粘贴
5、图片印刷（箭头图标部分，UV 全彩贴画、）、金色亚克力雕刻（圆形）
厚度：上面大的文字部分 10mm 亚克力、中间圆形和文字以及下方文字均为 5mm 亚克力         </t>
  </si>
  <si>
    <t>24楼互动展厅墙造型
LED发光灯带</t>
  </si>
  <si>
    <t xml:space="preserve">互动展厅墙造型LED发光灯带：
1、室内COB灯带自粘24V室内LED低压led柔性灯条沿造型内沿走一圈，隐藏式暗安装，色温4000K
2、配3个定制专用变压器
3、加定时开关和手动开关配套相关电线                                                                     4、规格：5590*2040*2个7273*2040   </t>
  </si>
  <si>
    <t>24楼互动展厅墙
下面安装
黑色包边条</t>
  </si>
  <si>
    <t xml:space="preserve">互动展厅墙
下面安装
黑色包边条，1、底部安装黑色不锈钢定制包边，20+30+10++10mm                                                                                2、规格：长26670*600mm       </t>
  </si>
  <si>
    <t>24楼延伸空调出风口</t>
  </si>
  <si>
    <t xml:space="preserve">延伸空调出风口，
1、轻钢龙骨木工板+12厘龙牌石膏板+批灰+刷立邦防水油漆                                                                           2、规格：26670*1050mm（见设计图650+200+200mm）     </t>
  </si>
  <si>
    <t>24楼新做隔墙送风区域保温</t>
  </si>
  <si>
    <t xml:space="preserve">保温棉1、新做吊顶延伸空调出风口保温棉                                                                                   2、规格：（下底650+左侧面400+右侧面400+顶450）*26670mm ）    </t>
  </si>
  <si>
    <t>24楼拆装移动位监控设备及线路增加</t>
  </si>
  <si>
    <t>1、24楼拆装移动位监控设备及线路增加                             2、拆装监控摄像头3个及配套线路改动30米                      3、天花顶开孔3个及油漆修补</t>
  </si>
  <si>
    <t>24楼新提供及安装铝合金出风口隔栅</t>
  </si>
  <si>
    <t>1、新提供及安装出风口隔栅                                                                                   2、规格：（厂家定制隔栅200*26670mm供及安装出风口隔栅</t>
  </si>
  <si>
    <t>24楼电视支撑架 定制</t>
  </si>
  <si>
    <t xml:space="preserve">电视支撑架 定制，1、50*50方通定制，承重重铁板                                                                                  2、定制高度约2m，可挂放100英寸电视 </t>
  </si>
  <si>
    <t>入口走廊发光字</t>
  </si>
  <si>
    <t>1.2mm拉丝钛金，四周机器折边厚2cm，激光雕刻表面字体，背贴乳白透光2mm有机板，背面焊接固定码，并安装亮白LED灯带，
整体背发光、LOGO正面发光。                           2、尺寸规格：1800*300mm</t>
  </si>
  <si>
    <t>1、墙面修复，重新做艺术漆恢复                            2、尺寸规格：2230*2820mm</t>
  </si>
  <si>
    <t>17楼前台发光字</t>
  </si>
  <si>
    <t xml:space="preserve">1、304#不锈板材质厚1.2mm*拉丝钛金板，雕刻裁切成型+折弯+焊接+抛光+手工拉丝工艺 ，精工发光立体字，背贴有机板，横条内装led灯带                             2、中文字：14*4个=56cm
3、英文字：12*16个=192cm
4、横条：262cm
</t>
  </si>
  <si>
    <t>cm</t>
  </si>
  <si>
    <t>迎宾厅造型方案</t>
  </si>
  <si>
    <t>1、迎宾厅造型新隔墙增加50*50*3.5厘镀锌方通加固，100龙牌轻钢龙骨木工板+石膏板+批灰打磨+刷环保油漆                                        2、为了加强设备固定墙面安装18厘夹板内安装隔密度80岩棉厚度250mm</t>
  </si>
  <si>
    <t>1、面饰加厚加粗白色宣绒布，（定制巨幅整面不拼接宣绒布），超大印刷机高清UV印刷，高粘环保背胶工艺，手工精贴                                            2.尺寸规格：4100*2910mm</t>
  </si>
  <si>
    <t>1、LOGO立体字13*4=52cm，边框27*4=108cm，8*8=64cm立体字采用：304#不锈板材质厚1.2mm*拉丝钛金板，雕刻裁切成型+折弯+焊接+抛光+手工拉丝工艺                                            2.尺寸规格：4100*2910mm</t>
  </si>
  <si>
    <t>1、英文立体字25*16=400cm ，立体字采用：304#不锈板材质厚1.2mm*拉丝钛金板，雕刻裁切成型+折弯+焊接+抛光+手工拉丝工艺                                            2.尺寸规格：4100*2910mm</t>
  </si>
  <si>
    <t>1、中文立体字20*9=180cm，立体字采用：304#不锈板材质厚1.2mm*拉丝钛金板，雕刻裁切成型+折弯+焊接+抛光+手工拉丝工艺                                            2.尺寸规格：4100*2910mm</t>
  </si>
  <si>
    <t>1、创空间立体字4*15=60cm ，立体字采用：304#不锈板材质厚1.2mm*拉丝钛金板，雕刻裁切成型+折弯+焊接+抛光+手工拉丝工艺                                           2.尺寸规格：4100*2910mm</t>
  </si>
  <si>
    <t>1、英文立体字8*16=128cm ，立体字采用：304#不锈板材质厚1.2mm*拉丝钛金板，雕刻裁切成型+折弯+焊接+抛光+手工拉丝工艺                                            2.尺寸规格：4100*2910mm</t>
  </si>
  <si>
    <t xml:space="preserve">1、10厘进口亚克力板定制作异形花瓣图形
2、激光裁切+打孔
3、定制304#不锈钢广告专用螺丝                                            </t>
  </si>
  <si>
    <t>1、10厘进口亚克力板定制作小LOGO：烤金属油漆                  2、中英文立体字及LOGO：28个</t>
  </si>
  <si>
    <t>套</t>
  </si>
  <si>
    <t>1、暗纹π，UV印刷</t>
  </si>
  <si>
    <t>1、四周包黑色1.5厘厚304#不锈钢*宽14CM，裁切成型+折弯安装，尺寸规格：（4.1m+2.91m）*2</t>
  </si>
  <si>
    <t>24楼迎宾厅入口落地窗</t>
  </si>
  <si>
    <t xml:space="preserve">1、水晶透明专用玻璃贴，高清UV全彩印刷，覆光膜，手工精贴。
2、尺寸：1600*2870mm*2幅    </t>
  </si>
  <si>
    <t>24楼专利墙造型方案</t>
  </si>
  <si>
    <t>1.原墙面破洞及拆除痕迹的修饰修平整,再批灰打磨+油漆                                      2、尺寸规格：13800*2870mm</t>
  </si>
  <si>
    <t>1、面饰宣绒布+高清UV印刷π字，灰色底，高粘环保背胶工艺，手工精贴                           2、尺寸规格：13800*2870mm</t>
  </si>
  <si>
    <t>1、拉丝钛金精工字：立体字采用：304#不锈板材质厚1.2mm*拉丝钛金板，雕刻裁切成型+折弯+焊接+抛光+手工拉丝工艺
logo：26cm*2，
英文字：20cm*16个，
中文字：15cm*9个，
创空间：12cm*4个，
小英文：7cm*16个，
右边LOGO 亚克力喷漆：350cm                                         2、尺寸规格：13800*2870mm</t>
  </si>
  <si>
    <t>1.专利贴(A4幅面)透明墙贴+有机板                           2、尺寸规格：13800*2870mm</t>
  </si>
  <si>
    <t>24楼招牌墙面</t>
  </si>
  <si>
    <t>1.上横条：224*5cm
1.304#不锈板材质厚1.2mm*拉丝钛金板，雕刻裁切成型+折弯+焊接+抛光+手工拉丝工艺，加20mm透明有机板，内装LED等待，下发光                                     2、尺寸规格：2240*659mm</t>
  </si>
  <si>
    <t>1.下面：304#不锈板材质厚1.2mm*拉丝钛金板，雕刻裁切成型+折弯+焊接+抛光+手工拉丝工艺，加20mm透明有机板，内装LED等待，下发光 尺寸规格：2240*659mm</t>
  </si>
  <si>
    <t>24楼大厅单位展示墙</t>
  </si>
  <si>
    <t>大厅单位展示墙，304#不锈板材质厚1.2mm*拉丝钛金板，雕刻裁切成型+折弯+焊接+抛光+手工拉丝工艺，弧形造型，每块：830*147mm，、规格：3900*2250mm</t>
  </si>
  <si>
    <t>块</t>
  </si>
  <si>
    <t>17楼 前台立体造型</t>
  </si>
  <si>
    <t>1、304#不锈板材质厚1.2mm*拉丝钛金板，雕刻裁切成型+折弯+焊接+抛光+手工拉丝工艺，制作成精工字。
2、字背面加固，再贴在12mm厚的钢化玻璃上，
3、底座：木板做造型，中间留玻璃插槽，底座面饰PVC+钢化膜                                                       4、规格：1600*744*220mm</t>
  </si>
  <si>
    <t>1、拆除原有前台玻璃，安装立体字进去后，再还原修复玻璃回以前状态。（不得损坏原玻璃）                           2、规格：1600*744*220mm</t>
  </si>
  <si>
    <t>24楼招牌原墙面损坏修复</t>
  </si>
  <si>
    <t>1、墙面以前招牌拆除后的钉孔修补恢复补洞及油漆等装饰 （大约50个）                                                            2、规格：2400*710mm</t>
  </si>
  <si>
    <t>招牌墙</t>
  </si>
  <si>
    <t>24楼招牌字安装电源</t>
  </si>
  <si>
    <t xml:space="preserve">1、安装位置：入口走廊发光字、17楼前台发光字、大厅LOGO墙、招牌墙 提供及安装电源                                                                2、先固定发光字位置，在指定接线处打孔，穿过墙面，穿过木板，至背面取电处。+LED广告专用变压器转24v电                                                    3、成品天花上、墙上 安装电源后在恢复补洞及油漆等装饰   </t>
  </si>
  <si>
    <t>24楼安装人工</t>
  </si>
  <si>
    <t>1、安装人工                                                        2、动线部分安装项                                     3、24楼互动展厅墙、17楼 前台立体造型 、24楼大厅单位展示墙 、24楼大厅单位展示墙 、24楼专利墙造型 、24楼迎宾厅入口落地窗、迎宾厅造型、17楼前台发光字、入口走廊发光字等全部安装工作</t>
  </si>
  <si>
    <t>处</t>
  </si>
  <si>
    <t>A</t>
  </si>
  <si>
    <t>工程合计</t>
  </si>
  <si>
    <t>说明：以上示例图仅供参考，最终以经甲方确认的深化设计为准。
2、以上材料设备品牌仅供参考，报价需不得低于同等档次品牌，报价需备注计划使用品牌。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</si>
</sst>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 hidden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0,0_x000d__x000a_NA_x000d__x000a_" xfId="50"/>
  </cellStyles>
  <tableStyles count="0" defaultTableStyle="TableStyleMedium2" defaultPivotStyle="PivotStyleLight16"/>
  <colors>
    <mruColors>
      <color rgb="00768FFA"/>
      <color rgb="00140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8.bmp"/><Relationship Id="rId8" Type="http://schemas.openxmlformats.org/officeDocument/2006/relationships/image" Target="media/image17.bmp"/><Relationship Id="rId7" Type="http://schemas.openxmlformats.org/officeDocument/2006/relationships/image" Target="media/image16.bmp"/><Relationship Id="rId6" Type="http://schemas.openxmlformats.org/officeDocument/2006/relationships/image" Target="media/image15.bmp"/><Relationship Id="rId5" Type="http://schemas.openxmlformats.org/officeDocument/2006/relationships/image" Target="media/image14.bmp"/><Relationship Id="rId4" Type="http://schemas.openxmlformats.org/officeDocument/2006/relationships/image" Target="media/image13.bmp"/><Relationship Id="rId3" Type="http://schemas.openxmlformats.org/officeDocument/2006/relationships/image" Target="media/image12.bmp"/><Relationship Id="rId22" Type="http://schemas.openxmlformats.org/officeDocument/2006/relationships/image" Target="media/image31.bmp"/><Relationship Id="rId21" Type="http://schemas.openxmlformats.org/officeDocument/2006/relationships/image" Target="media/image30.bmp"/><Relationship Id="rId20" Type="http://schemas.openxmlformats.org/officeDocument/2006/relationships/image" Target="media/image29.bmp"/><Relationship Id="rId2" Type="http://schemas.openxmlformats.org/officeDocument/2006/relationships/image" Target="media/image2.bmp"/><Relationship Id="rId19" Type="http://schemas.openxmlformats.org/officeDocument/2006/relationships/image" Target="media/image28.bmp"/><Relationship Id="rId18" Type="http://schemas.openxmlformats.org/officeDocument/2006/relationships/image" Target="media/image27.bmp"/><Relationship Id="rId17" Type="http://schemas.openxmlformats.org/officeDocument/2006/relationships/image" Target="media/image26.bmp"/><Relationship Id="rId16" Type="http://schemas.openxmlformats.org/officeDocument/2006/relationships/image" Target="media/image25.bmp"/><Relationship Id="rId15" Type="http://schemas.openxmlformats.org/officeDocument/2006/relationships/image" Target="media/image24.bmp"/><Relationship Id="rId14" Type="http://schemas.openxmlformats.org/officeDocument/2006/relationships/image" Target="media/image23.bmp"/><Relationship Id="rId13" Type="http://schemas.openxmlformats.org/officeDocument/2006/relationships/image" Target="media/image22.bmp"/><Relationship Id="rId12" Type="http://schemas.openxmlformats.org/officeDocument/2006/relationships/image" Target="media/image21.bmp"/><Relationship Id="rId11" Type="http://schemas.openxmlformats.org/officeDocument/2006/relationships/image" Target="media/image20.bmp"/><Relationship Id="rId10" Type="http://schemas.openxmlformats.org/officeDocument/2006/relationships/image" Target="media/image19.bmp"/><Relationship Id="rId1" Type="http://schemas.openxmlformats.org/officeDocument/2006/relationships/image" Target="media/image11.bmp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bmp"/><Relationship Id="rId8" Type="http://schemas.openxmlformats.org/officeDocument/2006/relationships/image" Target="../media/image8.bmp"/><Relationship Id="rId7" Type="http://schemas.openxmlformats.org/officeDocument/2006/relationships/image" Target="../media/image7.bmp"/><Relationship Id="rId6" Type="http://schemas.openxmlformats.org/officeDocument/2006/relationships/image" Target="../media/image6.bmp"/><Relationship Id="rId5" Type="http://schemas.openxmlformats.org/officeDocument/2006/relationships/image" Target="../media/image5.bmp"/><Relationship Id="rId4" Type="http://schemas.openxmlformats.org/officeDocument/2006/relationships/image" Target="../media/image4.bmp"/><Relationship Id="rId3" Type="http://schemas.openxmlformats.org/officeDocument/2006/relationships/image" Target="../media/image3.bmp"/><Relationship Id="rId2" Type="http://schemas.openxmlformats.org/officeDocument/2006/relationships/image" Target="../media/image2.bmp"/><Relationship Id="rId10" Type="http://schemas.openxmlformats.org/officeDocument/2006/relationships/image" Target="../media/image10.bmp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269874</xdr:colOff>
      <xdr:row>14</xdr:row>
      <xdr:rowOff>127000</xdr:rowOff>
    </xdr:from>
    <xdr:to>
      <xdr:col>3</xdr:col>
      <xdr:colOff>1625299</xdr:colOff>
      <xdr:row>14</xdr:row>
      <xdr:rowOff>741795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5550" y="14481175"/>
          <a:ext cx="1355725" cy="614680"/>
        </a:xfrm>
        <a:prstGeom prst="rect">
          <a:avLst/>
        </a:prstGeom>
      </xdr:spPr>
    </xdr:pic>
    <xdr:clientData/>
  </xdr:twoCellAnchor>
  <xdr:twoCellAnchor editAs="oneCell">
    <xdr:from>
      <xdr:col>3</xdr:col>
      <xdr:colOff>103188</xdr:colOff>
      <xdr:row>13</xdr:row>
      <xdr:rowOff>301625</xdr:rowOff>
    </xdr:from>
    <xdr:to>
      <xdr:col>4</xdr:col>
      <xdr:colOff>0</xdr:colOff>
      <xdr:row>13</xdr:row>
      <xdr:rowOff>825500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9180" y="13312775"/>
          <a:ext cx="1811655" cy="52387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27</xdr:row>
      <xdr:rowOff>87312</xdr:rowOff>
    </xdr:from>
    <xdr:to>
      <xdr:col>4</xdr:col>
      <xdr:colOff>0</xdr:colOff>
      <xdr:row>27</xdr:row>
      <xdr:rowOff>915698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8060" y="37305615"/>
          <a:ext cx="188277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111126</xdr:colOff>
      <xdr:row>27</xdr:row>
      <xdr:rowOff>1105367</xdr:rowOff>
    </xdr:from>
    <xdr:to>
      <xdr:col>4</xdr:col>
      <xdr:colOff>0</xdr:colOff>
      <xdr:row>28</xdr:row>
      <xdr:rowOff>587059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07435" y="38323520"/>
          <a:ext cx="1803400" cy="843915"/>
        </a:xfrm>
        <a:prstGeom prst="rect">
          <a:avLst/>
        </a:prstGeom>
      </xdr:spPr>
    </xdr:pic>
    <xdr:clientData/>
  </xdr:twoCellAnchor>
  <xdr:twoCellAnchor editAs="oneCell">
    <xdr:from>
      <xdr:col>3</xdr:col>
      <xdr:colOff>246064</xdr:colOff>
      <xdr:row>41</xdr:row>
      <xdr:rowOff>142876</xdr:rowOff>
    </xdr:from>
    <xdr:to>
      <xdr:col>3</xdr:col>
      <xdr:colOff>1516064</xdr:colOff>
      <xdr:row>41</xdr:row>
      <xdr:rowOff>1123310</xdr:rowOff>
    </xdr:to>
    <xdr:pic>
      <xdr:nvPicPr>
        <xdr:cNvPr id="25" name="图片 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42055" y="51667410"/>
          <a:ext cx="1270000" cy="9798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1638095</xdr:colOff>
      <xdr:row>44</xdr:row>
      <xdr:rowOff>561905</xdr:rowOff>
    </xdr:to>
    <xdr:pic>
      <xdr:nvPicPr>
        <xdr:cNvPr id="28" name="图片 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96310" y="55350410"/>
          <a:ext cx="1637665" cy="56134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44</xdr:row>
      <xdr:rowOff>698501</xdr:rowOff>
    </xdr:from>
    <xdr:to>
      <xdr:col>3</xdr:col>
      <xdr:colOff>1539875</xdr:colOff>
      <xdr:row>44</xdr:row>
      <xdr:rowOff>1153695</xdr:rowOff>
    </xdr:to>
    <xdr:pic>
      <xdr:nvPicPr>
        <xdr:cNvPr id="29" name="图片 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23310" y="56048910"/>
          <a:ext cx="1412875" cy="45466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44</xdr:row>
      <xdr:rowOff>1198563</xdr:rowOff>
    </xdr:from>
    <xdr:to>
      <xdr:col>3</xdr:col>
      <xdr:colOff>1676196</xdr:colOff>
      <xdr:row>44</xdr:row>
      <xdr:rowOff>1503325</xdr:rowOff>
    </xdr:to>
    <xdr:pic>
      <xdr:nvPicPr>
        <xdr:cNvPr id="30" name="图片 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43935" y="56548655"/>
          <a:ext cx="1628140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44</xdr:row>
      <xdr:rowOff>1500187</xdr:rowOff>
    </xdr:from>
    <xdr:to>
      <xdr:col>3</xdr:col>
      <xdr:colOff>1484312</xdr:colOff>
      <xdr:row>44</xdr:row>
      <xdr:rowOff>2005557</xdr:rowOff>
    </xdr:to>
    <xdr:pic>
      <xdr:nvPicPr>
        <xdr:cNvPr id="31" name="图片 3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55060" y="56850280"/>
          <a:ext cx="1325245" cy="50546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49</xdr:row>
      <xdr:rowOff>579438</xdr:rowOff>
    </xdr:from>
    <xdr:to>
      <xdr:col>4</xdr:col>
      <xdr:colOff>0</xdr:colOff>
      <xdr:row>49</xdr:row>
      <xdr:rowOff>1135063</xdr:rowOff>
    </xdr:to>
    <xdr:pic>
      <xdr:nvPicPr>
        <xdr:cNvPr id="37" name="图片 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59810" y="63159005"/>
          <a:ext cx="1851025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workbookViewId="0">
      <pane ySplit="3" topLeftCell="A5" activePane="bottomLeft" state="frozen"/>
      <selection/>
      <selection pane="bottomLeft" activeCell="H3" sqref="H3"/>
    </sheetView>
  </sheetViews>
  <sheetFormatPr defaultColWidth="9" defaultRowHeight="12"/>
  <cols>
    <col min="1" max="1" width="5.625" style="3" customWidth="1"/>
    <col min="2" max="2" width="18.2583333333333" style="4" customWidth="1"/>
    <col min="3" max="3" width="22" style="4" customWidth="1"/>
    <col min="4" max="4" width="25.125" style="4" customWidth="1"/>
    <col min="5" max="5" width="6.75833333333333" style="2" customWidth="1"/>
    <col min="6" max="7" width="8.75833333333333" style="5" customWidth="1"/>
    <col min="8" max="8" width="14" style="6" customWidth="1"/>
    <col min="9" max="9" width="11" style="7" customWidth="1"/>
    <col min="10" max="10" width="11.5583333333333" style="2" customWidth="1"/>
    <col min="11" max="16384" width="9" style="2"/>
  </cols>
  <sheetData>
    <row r="1" ht="51" customHeight="1" spans="1:9">
      <c r="A1" s="8" t="s">
        <v>0</v>
      </c>
      <c r="B1" s="9"/>
      <c r="C1" s="9"/>
      <c r="D1" s="9"/>
      <c r="E1" s="8"/>
      <c r="F1" s="10"/>
      <c r="G1" s="10"/>
      <c r="H1" s="11"/>
      <c r="I1" s="10"/>
    </row>
    <row r="2" ht="15" customHeight="1" spans="1:9">
      <c r="A2" s="12"/>
      <c r="B2" s="13"/>
      <c r="C2" s="13"/>
      <c r="D2" s="13"/>
      <c r="E2" s="12"/>
      <c r="F2" s="14"/>
      <c r="G2" s="14"/>
      <c r="H2" s="15"/>
      <c r="I2" s="14"/>
    </row>
    <row r="3" ht="29" customHeight="1" spans="1:9">
      <c r="A3" s="16" t="s">
        <v>1</v>
      </c>
      <c r="B3" s="17" t="s">
        <v>2</v>
      </c>
      <c r="C3" s="18" t="s">
        <v>3</v>
      </c>
      <c r="D3" s="18" t="s">
        <v>4</v>
      </c>
      <c r="E3" s="16" t="s">
        <v>5</v>
      </c>
      <c r="F3" s="18" t="s">
        <v>6</v>
      </c>
      <c r="G3" s="18" t="s">
        <v>7</v>
      </c>
      <c r="H3" s="19" t="s">
        <v>8</v>
      </c>
      <c r="I3" s="18" t="s">
        <v>9</v>
      </c>
    </row>
    <row r="4" s="1" customFormat="1" ht="29" customHeight="1" spans="1:9">
      <c r="A4" s="20" t="s">
        <v>10</v>
      </c>
      <c r="B4" s="21" t="s">
        <v>11</v>
      </c>
      <c r="C4" s="22"/>
      <c r="D4" s="22"/>
      <c r="E4" s="22"/>
      <c r="F4" s="22"/>
      <c r="G4" s="22"/>
      <c r="H4" s="23"/>
      <c r="I4" s="24"/>
    </row>
    <row r="5" ht="123" customHeight="1" spans="1:9">
      <c r="A5" s="25">
        <v>1</v>
      </c>
      <c r="B5" s="26" t="s">
        <v>12</v>
      </c>
      <c r="C5" s="26" t="s">
        <v>13</v>
      </c>
      <c r="D5" s="27"/>
      <c r="E5" s="25">
        <v>1</v>
      </c>
      <c r="F5" s="27" t="s">
        <v>14</v>
      </c>
      <c r="G5" s="27"/>
      <c r="H5" s="28"/>
      <c r="I5" s="27"/>
    </row>
    <row r="6" ht="128" customHeight="1" spans="1:9">
      <c r="A6" s="25">
        <v>2</v>
      </c>
      <c r="B6" s="26" t="s">
        <v>15</v>
      </c>
      <c r="C6" s="26" t="s">
        <v>16</v>
      </c>
      <c r="D6" s="27"/>
      <c r="E6" s="25">
        <v>1</v>
      </c>
      <c r="F6" s="27" t="s">
        <v>14</v>
      </c>
      <c r="G6" s="27"/>
      <c r="H6" s="28"/>
      <c r="I6" s="27"/>
    </row>
    <row r="7" ht="37" customHeight="1" spans="1:9">
      <c r="A7" s="25"/>
      <c r="B7" s="29" t="s">
        <v>17</v>
      </c>
      <c r="C7" s="30"/>
      <c r="D7" s="31"/>
      <c r="E7" s="32"/>
      <c r="F7" s="33"/>
      <c r="G7" s="33"/>
      <c r="H7" s="34"/>
      <c r="I7" s="27"/>
    </row>
    <row r="8" s="1" customFormat="1" ht="29" customHeight="1" spans="1:9">
      <c r="A8" s="20" t="s">
        <v>18</v>
      </c>
      <c r="B8" s="21" t="s">
        <v>19</v>
      </c>
      <c r="C8" s="22"/>
      <c r="D8" s="22"/>
      <c r="E8" s="22"/>
      <c r="F8" s="22"/>
      <c r="G8" s="22"/>
      <c r="H8" s="23"/>
      <c r="I8" s="24"/>
    </row>
    <row r="9" ht="159" customHeight="1" spans="1:9">
      <c r="A9" s="25">
        <v>1</v>
      </c>
      <c r="B9" s="35" t="s">
        <v>20</v>
      </c>
      <c r="C9" s="35" t="s">
        <v>21</v>
      </c>
      <c r="D9" s="35"/>
      <c r="E9" s="36">
        <v>10</v>
      </c>
      <c r="F9" s="37" t="s">
        <v>22</v>
      </c>
      <c r="G9" s="37"/>
      <c r="H9" s="38"/>
      <c r="I9" s="37"/>
    </row>
    <row r="10" ht="158" customHeight="1" spans="1:9">
      <c r="A10" s="25">
        <v>2</v>
      </c>
      <c r="B10" s="35" t="s">
        <v>23</v>
      </c>
      <c r="C10" s="35" t="s">
        <v>24</v>
      </c>
      <c r="D10" s="35"/>
      <c r="E10" s="36">
        <v>16</v>
      </c>
      <c r="F10" s="37" t="s">
        <v>22</v>
      </c>
      <c r="G10" s="37"/>
      <c r="H10" s="38"/>
      <c r="I10" s="37"/>
    </row>
    <row r="11" ht="50" customHeight="1" spans="1:9">
      <c r="A11" s="25">
        <v>3</v>
      </c>
      <c r="B11" s="35" t="s">
        <v>25</v>
      </c>
      <c r="C11" s="35" t="s">
        <v>26</v>
      </c>
      <c r="D11" s="35"/>
      <c r="E11" s="36">
        <v>1</v>
      </c>
      <c r="F11" s="37" t="s">
        <v>27</v>
      </c>
      <c r="G11" s="37"/>
      <c r="H11" s="38"/>
      <c r="I11" s="37"/>
    </row>
    <row r="12" s="2" customFormat="1" ht="49.5" customHeight="1" spans="1:9">
      <c r="A12" s="25">
        <v>4</v>
      </c>
      <c r="B12" s="35" t="s">
        <v>28</v>
      </c>
      <c r="C12" s="35" t="s">
        <v>29</v>
      </c>
      <c r="D12" s="35" t="str">
        <f>_xlfn.DISPIMG("ID_DE1AFA6335954100A96DED561DD4C9D3",1)</f>
        <v>=DISPIMG("ID_DE1AFA6335954100A96DED561DD4C9D3",1)</v>
      </c>
      <c r="E12" s="36">
        <v>1</v>
      </c>
      <c r="F12" s="37" t="s">
        <v>30</v>
      </c>
      <c r="G12" s="37"/>
      <c r="H12" s="38"/>
      <c r="I12" s="37"/>
    </row>
    <row r="13" s="2" customFormat="1" ht="167" customHeight="1" spans="1:9">
      <c r="A13" s="25">
        <v>5</v>
      </c>
      <c r="B13" s="35" t="s">
        <v>31</v>
      </c>
      <c r="C13" s="35" t="s">
        <v>32</v>
      </c>
      <c r="D13" s="35" t="str">
        <f>_xlfn.DISPIMG("ID_52E2E190017A41C3BE225BAAA73473FC",1)</f>
        <v>=DISPIMG("ID_52E2E190017A41C3BE225BAAA73473FC",1)</v>
      </c>
      <c r="E13" s="36">
        <v>78</v>
      </c>
      <c r="F13" s="39" t="s">
        <v>33</v>
      </c>
      <c r="G13" s="37"/>
      <c r="H13" s="38"/>
      <c r="I13" s="37"/>
    </row>
    <row r="14" s="2" customFormat="1" ht="105.75" customHeight="1" spans="1:9">
      <c r="A14" s="25">
        <v>6</v>
      </c>
      <c r="B14" s="35" t="s">
        <v>34</v>
      </c>
      <c r="C14" s="40" t="s">
        <v>35</v>
      </c>
      <c r="D14" s="35"/>
      <c r="E14" s="36">
        <v>78</v>
      </c>
      <c r="F14" s="39" t="s">
        <v>33</v>
      </c>
      <c r="G14" s="37"/>
      <c r="H14" s="38"/>
      <c r="I14" s="37"/>
    </row>
    <row r="15" s="2" customFormat="1" ht="87" customHeight="1" spans="1:9">
      <c r="A15" s="25">
        <v>7</v>
      </c>
      <c r="B15" s="35" t="s">
        <v>36</v>
      </c>
      <c r="C15" s="35" t="s">
        <v>37</v>
      </c>
      <c r="D15" s="35"/>
      <c r="E15" s="36">
        <v>37.6</v>
      </c>
      <c r="F15" s="39" t="s">
        <v>33</v>
      </c>
      <c r="G15" s="37"/>
      <c r="H15" s="38"/>
      <c r="I15" s="37"/>
    </row>
    <row r="16" s="2" customFormat="1" ht="123" customHeight="1" spans="1:9">
      <c r="A16" s="25">
        <v>8</v>
      </c>
      <c r="B16" s="35" t="s">
        <v>38</v>
      </c>
      <c r="C16" s="35" t="s">
        <v>39</v>
      </c>
      <c r="D16" s="35" t="str">
        <f>_xlfn.DISPIMG("ID_D77613D9D7EE4DEDB56FA976CE9D9E99",1)</f>
        <v>=DISPIMG("ID_D77613D9D7EE4DEDB56FA976CE9D9E99",1)</v>
      </c>
      <c r="E16" s="36">
        <v>49.1</v>
      </c>
      <c r="F16" s="37" t="s">
        <v>40</v>
      </c>
      <c r="G16" s="37"/>
      <c r="H16" s="38"/>
      <c r="I16" s="37"/>
    </row>
    <row r="17" s="2" customFormat="1" ht="98.25" customHeight="1" spans="1:10">
      <c r="A17" s="25">
        <v>9</v>
      </c>
      <c r="B17" s="35" t="s">
        <v>41</v>
      </c>
      <c r="C17" s="35" t="s">
        <v>42</v>
      </c>
      <c r="D17" s="35" t="str">
        <f>_xlfn.DISPIMG("ID_5D5F3DE66E624B30B85F5DB25AE54BE5",1)</f>
        <v>=DISPIMG("ID_5D5F3DE66E624B30B85F5DB25AE54BE5",1)</v>
      </c>
      <c r="E17" s="36">
        <v>40.8</v>
      </c>
      <c r="F17" s="37" t="s">
        <v>40</v>
      </c>
      <c r="G17" s="37"/>
      <c r="H17" s="38"/>
      <c r="I17" s="37"/>
    </row>
    <row r="18" s="2" customFormat="1" ht="253" customHeight="1" spans="1:10">
      <c r="A18" s="25">
        <v>10</v>
      </c>
      <c r="B18" s="35" t="s">
        <v>43</v>
      </c>
      <c r="C18" s="35" t="s">
        <v>44</v>
      </c>
      <c r="D18" s="35" t="str">
        <f>_xlfn.DISPIMG("ID_B2E3BFE44AB74264867EBE51062CA4E6",1)</f>
        <v>=DISPIMG("ID_B2E3BFE44AB74264867EBE51062CA4E6",1)</v>
      </c>
      <c r="E18" s="36">
        <v>1</v>
      </c>
      <c r="F18" s="37" t="s">
        <v>14</v>
      </c>
      <c r="G18" s="37"/>
      <c r="H18" s="38"/>
      <c r="I18" s="37"/>
    </row>
    <row r="19" s="2" customFormat="1" ht="327" customHeight="1" spans="1:10">
      <c r="A19" s="25">
        <v>11</v>
      </c>
      <c r="B19" s="35" t="s">
        <v>45</v>
      </c>
      <c r="C19" s="35" t="s">
        <v>46</v>
      </c>
      <c r="D19" s="35" t="str">
        <f>_xlfn.DISPIMG("ID_4BF80D3F2D3D40F3863215E33626F838",1)</f>
        <v>=DISPIMG("ID_4BF80D3F2D3D40F3863215E33626F838",1)</v>
      </c>
      <c r="E19" s="36">
        <v>1</v>
      </c>
      <c r="F19" s="37" t="s">
        <v>14</v>
      </c>
      <c r="G19" s="37"/>
      <c r="H19" s="38"/>
      <c r="I19" s="37"/>
    </row>
    <row r="20" s="2" customFormat="1" ht="292" customHeight="1" spans="1:10">
      <c r="A20" s="25">
        <v>12</v>
      </c>
      <c r="B20" s="35" t="s">
        <v>47</v>
      </c>
      <c r="C20" s="35" t="s">
        <v>48</v>
      </c>
      <c r="D20" s="35" t="str">
        <f>_xlfn.DISPIMG("ID_10166BDDD10942FDA3426718CDCE3E1E",1)</f>
        <v>=DISPIMG("ID_10166BDDD10942FDA3426718CDCE3E1E",1)</v>
      </c>
      <c r="E20" s="36">
        <v>1</v>
      </c>
      <c r="F20" s="37" t="s">
        <v>14</v>
      </c>
      <c r="G20" s="37"/>
      <c r="H20" s="38"/>
      <c r="I20" s="37"/>
    </row>
    <row r="21" s="2" customFormat="1" ht="147.75" customHeight="1" spans="1:10">
      <c r="A21" s="25">
        <v>13</v>
      </c>
      <c r="B21" s="35" t="s">
        <v>49</v>
      </c>
      <c r="C21" s="35" t="s">
        <v>50</v>
      </c>
      <c r="D21" s="35"/>
      <c r="E21" s="36">
        <v>55</v>
      </c>
      <c r="F21" s="37" t="s">
        <v>40</v>
      </c>
      <c r="G21" s="37"/>
      <c r="H21" s="38"/>
      <c r="I21" s="37"/>
    </row>
    <row r="22" s="2" customFormat="1" ht="94.5" customHeight="1" spans="1:10">
      <c r="A22" s="25">
        <v>14</v>
      </c>
      <c r="B22" s="35" t="s">
        <v>51</v>
      </c>
      <c r="C22" s="35" t="s">
        <v>52</v>
      </c>
      <c r="D22" s="35"/>
      <c r="E22" s="36">
        <v>26.7</v>
      </c>
      <c r="F22" s="37" t="s">
        <v>40</v>
      </c>
      <c r="G22" s="37"/>
      <c r="H22" s="38"/>
      <c r="I22" s="37"/>
      <c r="J22" s="5"/>
    </row>
    <row r="23" s="2" customFormat="1" ht="89.1" customHeight="1" spans="1:10">
      <c r="A23" s="25">
        <v>15</v>
      </c>
      <c r="B23" s="35" t="s">
        <v>53</v>
      </c>
      <c r="C23" s="35" t="s">
        <v>54</v>
      </c>
      <c r="D23" s="35"/>
      <c r="E23" s="36">
        <v>28</v>
      </c>
      <c r="F23" s="37" t="s">
        <v>33</v>
      </c>
      <c r="G23" s="37"/>
      <c r="H23" s="38"/>
      <c r="I23" s="37"/>
    </row>
    <row r="24" s="2" customFormat="1" ht="81.75" customHeight="1" spans="1:10">
      <c r="A24" s="25">
        <v>16</v>
      </c>
      <c r="B24" s="35" t="s">
        <v>55</v>
      </c>
      <c r="C24" s="35" t="s">
        <v>56</v>
      </c>
      <c r="D24" s="35"/>
      <c r="E24" s="36">
        <v>50.7</v>
      </c>
      <c r="F24" s="37" t="s">
        <v>33</v>
      </c>
      <c r="G24" s="37"/>
      <c r="H24" s="38"/>
      <c r="I24" s="37"/>
    </row>
    <row r="25" s="2" customFormat="1" ht="81" customHeight="1" spans="1:10">
      <c r="A25" s="25">
        <v>17</v>
      </c>
      <c r="B25" s="35" t="s">
        <v>57</v>
      </c>
      <c r="C25" s="35" t="s">
        <v>58</v>
      </c>
      <c r="D25" s="35"/>
      <c r="E25" s="36">
        <v>1</v>
      </c>
      <c r="F25" s="37" t="s">
        <v>14</v>
      </c>
      <c r="G25" s="37"/>
      <c r="H25" s="38"/>
      <c r="I25" s="37"/>
    </row>
    <row r="26" s="2" customFormat="1" ht="63" customHeight="1" spans="1:10">
      <c r="A26" s="25">
        <v>18</v>
      </c>
      <c r="B26" s="35" t="s">
        <v>59</v>
      </c>
      <c r="C26" s="35" t="s">
        <v>60</v>
      </c>
      <c r="D26" s="35"/>
      <c r="E26" s="36">
        <v>26.7</v>
      </c>
      <c r="F26" s="37" t="s">
        <v>40</v>
      </c>
      <c r="G26" s="37"/>
      <c r="H26" s="38"/>
      <c r="I26" s="37"/>
    </row>
    <row r="27" s="2" customFormat="1" ht="63" customHeight="1" spans="1:10">
      <c r="A27" s="25">
        <v>19</v>
      </c>
      <c r="B27" s="35" t="s">
        <v>61</v>
      </c>
      <c r="C27" s="35" t="s">
        <v>62</v>
      </c>
      <c r="D27" s="35"/>
      <c r="E27" s="36">
        <v>10</v>
      </c>
      <c r="F27" s="37" t="s">
        <v>30</v>
      </c>
      <c r="G27" s="37"/>
      <c r="H27" s="38"/>
      <c r="I27" s="37"/>
    </row>
    <row r="28" s="2" customFormat="1" ht="107.25" customHeight="1" spans="1:10">
      <c r="A28" s="25">
        <v>20</v>
      </c>
      <c r="B28" s="41" t="s">
        <v>63</v>
      </c>
      <c r="C28" s="35" t="s">
        <v>64</v>
      </c>
      <c r="D28" s="35"/>
      <c r="E28" s="36">
        <v>0.69</v>
      </c>
      <c r="F28" s="37" t="s">
        <v>33</v>
      </c>
      <c r="G28" s="37"/>
      <c r="H28" s="38"/>
      <c r="I28" s="37"/>
    </row>
    <row r="29" s="2" customFormat="1" ht="69" customHeight="1" spans="1:10">
      <c r="A29" s="25">
        <v>21</v>
      </c>
      <c r="B29" s="42"/>
      <c r="C29" s="35" t="s">
        <v>65</v>
      </c>
      <c r="D29" s="35"/>
      <c r="E29" s="36">
        <v>6.3</v>
      </c>
      <c r="F29" s="37" t="s">
        <v>33</v>
      </c>
      <c r="G29" s="37"/>
      <c r="H29" s="38"/>
      <c r="I29" s="37"/>
    </row>
    <row r="30" s="2" customFormat="1" ht="130" customHeight="1" spans="1:10">
      <c r="A30" s="25">
        <v>22</v>
      </c>
      <c r="B30" s="41" t="s">
        <v>66</v>
      </c>
      <c r="C30" s="35" t="s">
        <v>67</v>
      </c>
      <c r="D30" s="35" t="str">
        <f>_xlfn.DISPIMG("ID_C22272DB77164161824420DD37F5DBBA",1)</f>
        <v>=DISPIMG("ID_C22272DB77164161824420DD37F5DBBA",1)</v>
      </c>
      <c r="E30" s="36">
        <v>510</v>
      </c>
      <c r="F30" s="37" t="s">
        <v>68</v>
      </c>
      <c r="G30" s="37"/>
      <c r="H30" s="38"/>
      <c r="I30" s="37"/>
    </row>
    <row r="31" s="2" customFormat="1" ht="66" customHeight="1" spans="1:10">
      <c r="A31" s="25">
        <v>23</v>
      </c>
      <c r="B31" s="41" t="s">
        <v>69</v>
      </c>
      <c r="C31" s="35" t="s">
        <v>70</v>
      </c>
      <c r="D31" s="35" t="str">
        <f>_xlfn.DISPIMG("ID_7618591D345D4C0C903A55E15EA4623F",1)</f>
        <v>=DISPIMG("ID_7618591D345D4C0C903A55E15EA4623F",1)</v>
      </c>
      <c r="E31" s="43">
        <v>12</v>
      </c>
      <c r="F31" s="37" t="s">
        <v>33</v>
      </c>
      <c r="G31" s="44"/>
      <c r="H31" s="38"/>
      <c r="I31" s="37"/>
    </row>
    <row r="32" s="2" customFormat="1" ht="87" customHeight="1" spans="1:10">
      <c r="A32" s="25">
        <v>24</v>
      </c>
      <c r="B32" s="45"/>
      <c r="C32" s="46" t="s">
        <v>71</v>
      </c>
      <c r="D32" s="46"/>
      <c r="E32" s="43">
        <v>12</v>
      </c>
      <c r="F32" s="37" t="s">
        <v>33</v>
      </c>
      <c r="G32" s="44"/>
      <c r="H32" s="38"/>
      <c r="I32" s="37"/>
    </row>
    <row r="33" s="2" customFormat="1" ht="94" customHeight="1" spans="1:9">
      <c r="A33" s="25">
        <v>25</v>
      </c>
      <c r="B33" s="45"/>
      <c r="C33" s="46" t="s">
        <v>72</v>
      </c>
      <c r="D33" s="46" t="str">
        <f>_xlfn.DISPIMG("ID_B2F42A7FAF1F4AA09E9728DB0E1F19DE",1)</f>
        <v>=DISPIMG("ID_B2F42A7FAF1F4AA09E9728DB0E1F19DE",1)</v>
      </c>
      <c r="E33" s="43">
        <v>224</v>
      </c>
      <c r="F33" s="39" t="s">
        <v>68</v>
      </c>
      <c r="G33" s="44"/>
      <c r="H33" s="38"/>
      <c r="I33" s="37"/>
    </row>
    <row r="34" s="2" customFormat="1" ht="71.25" customHeight="1" spans="1:9">
      <c r="A34" s="25">
        <v>26</v>
      </c>
      <c r="B34" s="45"/>
      <c r="C34" s="46" t="s">
        <v>73</v>
      </c>
      <c r="D34" s="46" t="str">
        <f>_xlfn.DISPIMG("ID_72CA70A4E871427D839FE166CC22EA99",1)</f>
        <v>=DISPIMG("ID_72CA70A4E871427D839FE166CC22EA99",1)</v>
      </c>
      <c r="E34" s="43">
        <v>400</v>
      </c>
      <c r="F34" s="39" t="s">
        <v>68</v>
      </c>
      <c r="G34" s="44"/>
      <c r="H34" s="38"/>
      <c r="I34" s="37"/>
    </row>
    <row r="35" s="2" customFormat="1" ht="81.95" customHeight="1" spans="1:9">
      <c r="A35" s="25">
        <v>27</v>
      </c>
      <c r="B35" s="45"/>
      <c r="C35" s="46" t="s">
        <v>74</v>
      </c>
      <c r="D35" s="46" t="str">
        <f>_xlfn.DISPIMG("ID_F3F2A4410C13483EACC838BE23E0388F",1)</f>
        <v>=DISPIMG("ID_F3F2A4410C13483EACC838BE23E0388F",1)</v>
      </c>
      <c r="E35" s="43">
        <v>180</v>
      </c>
      <c r="F35" s="39" t="s">
        <v>68</v>
      </c>
      <c r="G35" s="44"/>
      <c r="H35" s="38"/>
      <c r="I35" s="37"/>
    </row>
    <row r="36" s="2" customFormat="1" ht="70.5" customHeight="1" spans="1:9">
      <c r="A36" s="25">
        <v>28</v>
      </c>
      <c r="B36" s="45"/>
      <c r="C36" s="46" t="s">
        <v>75</v>
      </c>
      <c r="D36" s="46" t="str">
        <f>_xlfn.DISPIMG("ID_08B7EB4E5BD142A68A63BA1D3EC33A47",1)</f>
        <v>=DISPIMG("ID_08B7EB4E5BD142A68A63BA1D3EC33A47",1)</v>
      </c>
      <c r="E36" s="43">
        <v>60</v>
      </c>
      <c r="F36" s="39" t="s">
        <v>68</v>
      </c>
      <c r="G36" s="44"/>
      <c r="H36" s="38"/>
      <c r="I36" s="37"/>
    </row>
    <row r="37" s="2" customFormat="1" ht="71.25" customHeight="1" spans="1:9">
      <c r="A37" s="25">
        <v>29</v>
      </c>
      <c r="B37" s="45"/>
      <c r="C37" s="46" t="s">
        <v>76</v>
      </c>
      <c r="D37" s="46" t="str">
        <f>_xlfn.DISPIMG("ID_FC2CD9F7562F4A1D9589844228D034CD",1)</f>
        <v>=DISPIMG("ID_FC2CD9F7562F4A1D9589844228D034CD",1)</v>
      </c>
      <c r="E37" s="43">
        <v>128</v>
      </c>
      <c r="F37" s="39" t="s">
        <v>68</v>
      </c>
      <c r="G37" s="44"/>
      <c r="H37" s="38"/>
      <c r="I37" s="37"/>
    </row>
    <row r="38" s="2" customFormat="1" ht="78" customHeight="1" spans="1:9">
      <c r="A38" s="25">
        <v>30</v>
      </c>
      <c r="B38" s="45"/>
      <c r="C38" s="46" t="s">
        <v>77</v>
      </c>
      <c r="D38" s="46" t="str">
        <f>_xlfn.DISPIMG("ID_043C43255D114EC08870EF304F063465",1)</f>
        <v>=DISPIMG("ID_043C43255D114EC08870EF304F063465",1)</v>
      </c>
      <c r="E38" s="43">
        <v>8</v>
      </c>
      <c r="F38" s="39" t="s">
        <v>30</v>
      </c>
      <c r="G38" s="44"/>
      <c r="H38" s="38"/>
      <c r="I38" s="37"/>
    </row>
    <row r="39" s="2" customFormat="1" ht="60.75" customHeight="1" spans="1:9">
      <c r="A39" s="25">
        <v>31</v>
      </c>
      <c r="B39" s="45"/>
      <c r="C39" s="46" t="s">
        <v>78</v>
      </c>
      <c r="D39" s="46" t="str">
        <f>_xlfn.DISPIMG("ID_307CFB42085846EF9D40F02AB9FB8F29",1)</f>
        <v>=DISPIMG("ID_307CFB42085846EF9D40F02AB9FB8F29",1)</v>
      </c>
      <c r="E39" s="43">
        <v>2</v>
      </c>
      <c r="F39" s="39" t="s">
        <v>79</v>
      </c>
      <c r="G39" s="44"/>
      <c r="H39" s="38"/>
      <c r="I39" s="37"/>
    </row>
    <row r="40" s="2" customFormat="1" ht="74.25" customHeight="1" spans="1:9">
      <c r="A40" s="25">
        <v>32</v>
      </c>
      <c r="B40" s="45"/>
      <c r="C40" s="46" t="s">
        <v>80</v>
      </c>
      <c r="D40" s="46" t="str">
        <f>_xlfn.DISPIMG("ID_AA0BF28D4BF14057A80EC4D03D285423",1)</f>
        <v>=DISPIMG("ID_AA0BF28D4BF14057A80EC4D03D285423",1)</v>
      </c>
      <c r="E40" s="43">
        <v>1</v>
      </c>
      <c r="F40" s="39" t="s">
        <v>30</v>
      </c>
      <c r="G40" s="44"/>
      <c r="H40" s="38"/>
      <c r="I40" s="37"/>
    </row>
    <row r="41" s="2" customFormat="1" ht="65.25" customHeight="1" spans="1:9">
      <c r="A41" s="25">
        <v>33</v>
      </c>
      <c r="B41" s="47"/>
      <c r="C41" s="46" t="s">
        <v>81</v>
      </c>
      <c r="D41" s="46" t="str">
        <f>_xlfn.DISPIMG("ID_62270CDC14274F228DF8D59D042470D3",1)</f>
        <v>=DISPIMG("ID_62270CDC14274F228DF8D59D042470D3",1)</v>
      </c>
      <c r="E41" s="43">
        <v>14</v>
      </c>
      <c r="F41" s="37" t="s">
        <v>40</v>
      </c>
      <c r="G41" s="44"/>
      <c r="H41" s="38"/>
      <c r="I41" s="37"/>
    </row>
    <row r="42" s="2" customFormat="1" ht="96" customHeight="1" spans="1:9">
      <c r="A42" s="25">
        <v>34</v>
      </c>
      <c r="B42" s="35" t="s">
        <v>82</v>
      </c>
      <c r="C42" s="48" t="s">
        <v>83</v>
      </c>
      <c r="D42" s="35"/>
      <c r="E42" s="36">
        <v>9.2</v>
      </c>
      <c r="F42" s="37" t="s">
        <v>33</v>
      </c>
      <c r="G42" s="37"/>
      <c r="H42" s="38"/>
      <c r="I42" s="37"/>
    </row>
    <row r="43" s="2" customFormat="1" ht="71.25" customHeight="1" spans="1:9">
      <c r="A43" s="25">
        <v>35</v>
      </c>
      <c r="B43" s="41" t="s">
        <v>84</v>
      </c>
      <c r="C43" s="46" t="s">
        <v>85</v>
      </c>
      <c r="D43" s="46" t="str">
        <f>_xlfn.DISPIMG("ID_950671A92A4246998E86F51C08493AB3",1)</f>
        <v>=DISPIMG("ID_950671A92A4246998E86F51C08493AB3",1)</v>
      </c>
      <c r="E43" s="43">
        <v>39.6</v>
      </c>
      <c r="F43" s="37" t="s">
        <v>33</v>
      </c>
      <c r="G43" s="44"/>
      <c r="H43" s="38"/>
      <c r="I43" s="37"/>
    </row>
    <row r="44" s="2" customFormat="1" ht="134" customHeight="1" spans="1:9">
      <c r="A44" s="25">
        <v>36</v>
      </c>
      <c r="B44" s="45"/>
      <c r="C44" s="46" t="s">
        <v>86</v>
      </c>
      <c r="D44" s="46" t="str">
        <f>_xlfn.DISPIMG("ID_31FFAB8DBF39439CB4E0759DA9BEE1DA",1)</f>
        <v>=DISPIMG("ID_31FFAB8DBF39439CB4E0759DA9BEE1DA",1)</v>
      </c>
      <c r="E44" s="43">
        <v>39.6</v>
      </c>
      <c r="F44" s="37" t="s">
        <v>33</v>
      </c>
      <c r="G44" s="44"/>
      <c r="H44" s="38"/>
      <c r="I44" s="37"/>
    </row>
    <row r="45" s="2" customFormat="1" ht="163.5" customHeight="1" spans="1:9">
      <c r="A45" s="25">
        <v>37</v>
      </c>
      <c r="B45" s="45"/>
      <c r="C45" s="46" t="s">
        <v>87</v>
      </c>
      <c r="D45" s="46"/>
      <c r="E45" s="43">
        <v>1017</v>
      </c>
      <c r="F45" s="39" t="s">
        <v>68</v>
      </c>
      <c r="G45" s="44"/>
      <c r="H45" s="38"/>
      <c r="I45" s="37"/>
    </row>
    <row r="46" s="2" customFormat="1" ht="120" customHeight="1" spans="1:9">
      <c r="A46" s="25">
        <v>38</v>
      </c>
      <c r="B46" s="47"/>
      <c r="C46" s="46" t="s">
        <v>88</v>
      </c>
      <c r="D46" s="46" t="str">
        <f>_xlfn.DISPIMG("ID_0FE409061F0F4641A1BB3B95F6CC2E69",1)</f>
        <v>=DISPIMG("ID_0FE409061F0F4641A1BB3B95F6CC2E69",1)</v>
      </c>
      <c r="E46" s="43">
        <v>30</v>
      </c>
      <c r="F46" s="39" t="s">
        <v>30</v>
      </c>
      <c r="G46" s="44"/>
      <c r="H46" s="38"/>
      <c r="I46" s="37"/>
    </row>
    <row r="47" s="2" customFormat="1" ht="96" customHeight="1" spans="1:9">
      <c r="A47" s="25">
        <v>39</v>
      </c>
      <c r="B47" s="41" t="s">
        <v>89</v>
      </c>
      <c r="C47" s="46" t="s">
        <v>90</v>
      </c>
      <c r="D47" s="46" t="str">
        <f>_xlfn.DISPIMG("ID_B4ACF13204F84DA1B71255F3964D6478",1)</f>
        <v>=DISPIMG("ID_B4ACF13204F84DA1B71255F3964D6478",1)</v>
      </c>
      <c r="E47" s="43">
        <v>2.24</v>
      </c>
      <c r="F47" s="39" t="s">
        <v>40</v>
      </c>
      <c r="G47" s="44"/>
      <c r="H47" s="38"/>
      <c r="I47" s="37"/>
    </row>
    <row r="48" s="2" customFormat="1" ht="90" customHeight="1" spans="1:9">
      <c r="A48" s="25">
        <v>40</v>
      </c>
      <c r="B48" s="45"/>
      <c r="C48" s="46" t="s">
        <v>91</v>
      </c>
      <c r="D48" s="46" t="str">
        <f>_xlfn.DISPIMG("ID_F4A8F99223044DE5867FF51BEA37A740",1)</f>
        <v>=DISPIMG("ID_F4A8F99223044DE5867FF51BEA37A740",1)</v>
      </c>
      <c r="E48" s="43">
        <v>542</v>
      </c>
      <c r="F48" s="39" t="s">
        <v>68</v>
      </c>
      <c r="G48" s="44"/>
      <c r="H48" s="38"/>
      <c r="I48" s="37"/>
    </row>
    <row r="49" s="2" customFormat="1" ht="99.75" customHeight="1" spans="1:9">
      <c r="A49" s="25">
        <v>41</v>
      </c>
      <c r="B49" s="35" t="s">
        <v>92</v>
      </c>
      <c r="C49" s="35" t="s">
        <v>93</v>
      </c>
      <c r="D49" s="35" t="str">
        <f>_xlfn.DISPIMG("ID_2CFF119233184E26B0D20D9C263B78DF",1)</f>
        <v>=DISPIMG("ID_2CFF119233184E26B0D20D9C263B78DF",1)</v>
      </c>
      <c r="E49" s="36">
        <v>5</v>
      </c>
      <c r="F49" s="37" t="s">
        <v>94</v>
      </c>
      <c r="G49" s="37"/>
      <c r="H49" s="38"/>
      <c r="I49" s="37"/>
    </row>
    <row r="50" s="2" customFormat="1" ht="133.5" customHeight="1" spans="1:9">
      <c r="A50" s="25">
        <v>42</v>
      </c>
      <c r="B50" s="41" t="s">
        <v>95</v>
      </c>
      <c r="C50" s="46" t="s">
        <v>96</v>
      </c>
      <c r="D50" s="46"/>
      <c r="E50" s="43">
        <v>1</v>
      </c>
      <c r="F50" s="39" t="s">
        <v>79</v>
      </c>
      <c r="G50" s="44"/>
      <c r="H50" s="38"/>
      <c r="I50" s="37"/>
    </row>
    <row r="51" s="2" customFormat="1" ht="75.75" customHeight="1" spans="1:9">
      <c r="A51" s="25">
        <v>43</v>
      </c>
      <c r="B51" s="47"/>
      <c r="C51" s="46" t="s">
        <v>97</v>
      </c>
      <c r="D51" s="46"/>
      <c r="E51" s="43">
        <v>1</v>
      </c>
      <c r="F51" s="39" t="s">
        <v>14</v>
      </c>
      <c r="G51" s="44"/>
      <c r="H51" s="38"/>
      <c r="I51" s="37"/>
    </row>
    <row r="52" s="2" customFormat="1" ht="69" customHeight="1" spans="1:9">
      <c r="A52" s="25">
        <v>44</v>
      </c>
      <c r="B52" s="35" t="s">
        <v>98</v>
      </c>
      <c r="C52" s="35" t="s">
        <v>99</v>
      </c>
      <c r="D52" s="35" t="s">
        <v>100</v>
      </c>
      <c r="E52" s="36">
        <v>1</v>
      </c>
      <c r="F52" s="37" t="s">
        <v>14</v>
      </c>
      <c r="G52" s="37"/>
      <c r="H52" s="38"/>
      <c r="I52" s="37"/>
    </row>
    <row r="53" s="2" customFormat="1" ht="160.5" customHeight="1" spans="1:9">
      <c r="A53" s="25">
        <v>45</v>
      </c>
      <c r="B53" s="35" t="s">
        <v>101</v>
      </c>
      <c r="C53" s="35" t="s">
        <v>102</v>
      </c>
      <c r="D53" s="35"/>
      <c r="E53" s="36">
        <v>4</v>
      </c>
      <c r="F53" s="37" t="s">
        <v>14</v>
      </c>
      <c r="G53" s="37"/>
      <c r="H53" s="38"/>
      <c r="I53" s="37"/>
    </row>
    <row r="54" s="2" customFormat="1" ht="120" customHeight="1" spans="1:9">
      <c r="A54" s="25">
        <v>46</v>
      </c>
      <c r="B54" s="35" t="s">
        <v>103</v>
      </c>
      <c r="C54" s="35" t="s">
        <v>104</v>
      </c>
      <c r="D54" s="35"/>
      <c r="E54" s="36">
        <v>9</v>
      </c>
      <c r="F54" s="37" t="s">
        <v>105</v>
      </c>
      <c r="G54" s="37"/>
      <c r="H54" s="38"/>
      <c r="I54" s="37"/>
    </row>
    <row r="55" s="2" customFormat="1" ht="29" customHeight="1" spans="1:9">
      <c r="A55" s="25"/>
      <c r="B55" s="29" t="s">
        <v>17</v>
      </c>
      <c r="C55" s="30"/>
      <c r="D55" s="31"/>
      <c r="E55" s="32"/>
      <c r="F55" s="33"/>
      <c r="G55" s="33"/>
      <c r="H55" s="34"/>
      <c r="I55" s="37"/>
    </row>
    <row r="56" ht="29" customHeight="1" spans="1:9">
      <c r="A56" s="16" t="s">
        <v>106</v>
      </c>
      <c r="B56" s="49" t="s">
        <v>107</v>
      </c>
      <c r="C56" s="49"/>
      <c r="D56" s="49"/>
      <c r="E56" s="49"/>
      <c r="F56" s="49"/>
      <c r="G56" s="49"/>
      <c r="H56" s="50"/>
      <c r="I56" s="27"/>
    </row>
    <row r="57" ht="38" customHeight="1" spans="1:9">
      <c r="A57" s="4" t="s">
        <v>108</v>
      </c>
      <c r="B57" s="51"/>
      <c r="C57" s="51"/>
      <c r="D57" s="51"/>
      <c r="E57" s="51"/>
      <c r="F57" s="51"/>
      <c r="G57" s="51"/>
      <c r="H57" s="51"/>
      <c r="I57" s="51"/>
    </row>
  </sheetData>
  <mergeCells count="12">
    <mergeCell ref="A1:I1"/>
    <mergeCell ref="B4:I4"/>
    <mergeCell ref="B7:D7"/>
    <mergeCell ref="B8:I8"/>
    <mergeCell ref="B55:D55"/>
    <mergeCell ref="B56:G56"/>
    <mergeCell ref="A57:I57"/>
    <mergeCell ref="B28:B29"/>
    <mergeCell ref="B31:B41"/>
    <mergeCell ref="B43:B46"/>
    <mergeCell ref="B47:B48"/>
    <mergeCell ref="B50:B51"/>
  </mergeCells>
  <pageMargins left="0.700694444444445" right="0.700694444444445" top="0.751388888888889" bottom="0.751388888888889" header="0.298611111111111" footer="0.298611111111111"/>
  <pageSetup paperSize="9" scale="7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huangzc</dc:creator>
  <cp:lastModifiedBy>马捷</cp:lastModifiedBy>
  <dcterms:created xsi:type="dcterms:W3CDTF">2023-05-12T11:15:00Z</dcterms:created>
  <dcterms:modified xsi:type="dcterms:W3CDTF">2026-06-11T09:35:08Z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6F4C114AC8DB4251A79976A9D59C369C_13</vt:lpwstr>
  </property>
  <property fmtid="{D5CDD505-2E9C-101B-9397-08002B2CF9AE}" pid="4" name="CalculationRule">
    <vt:i4>0</vt:i4>
  </property>
</Properties>
</file>