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C:\Users\pc\Desktop\2025-444号南方油田\最终-海南福山油田勘探开发有限责任公司报废物资需盖章件\"/>
    </mc:Choice>
  </mc:AlternateContent>
  <xr:revisionPtr revIDLastSave="0" documentId="13_ncr:1_{266732E5-4C23-4B24-9AE7-A1FD3F4DE9F4}" xr6:coauthVersionLast="47" xr6:coauthVersionMax="47" xr10:uidLastSave="{00000000-0000-0000-0000-000000000000}"/>
  <bookViews>
    <workbookView xWindow="120" yWindow="83" windowWidth="24180" windowHeight="15517" tabRatio="838" firstSheet="102" activeTab="102" xr2:uid="{00000000-000D-0000-FFFF-FFFF00000000}"/>
  </bookViews>
  <sheets>
    <sheet name="各科目减值准备及风险损失汇总表" sheetId="123" state="hidden" r:id="rId1"/>
    <sheet name="资产基础法贴数用表" sheetId="119" state="hidden" r:id="rId2"/>
    <sheet name="资产基础法评估明表工作流程图" sheetId="2" state="hidden" r:id="rId3"/>
    <sheet name="索引目录" sheetId="121" state="hidden" r:id="rId4"/>
    <sheet name="企业基本情况表" sheetId="5" state="hidden" r:id="rId5"/>
    <sheet name="填表说明" sheetId="6" state="hidden" r:id="rId6"/>
    <sheet name="资产负债表" sheetId="7" state="hidden" r:id="rId7"/>
    <sheet name="报告说明用表" sheetId="126" state="hidden" r:id="rId8"/>
    <sheet name="表3-1货币汇总表" sheetId="13" state="hidden" r:id="rId9"/>
    <sheet name="3-1-1现金" sheetId="14" state="hidden" r:id="rId10"/>
    <sheet name="3-1-2银行存款" sheetId="15" state="hidden" r:id="rId11"/>
    <sheet name="3-1-3其他货币资金" sheetId="16" state="hidden" r:id="rId12"/>
    <sheet name="3-2交易性金融资产汇总" sheetId="17" state="hidden" r:id="rId13"/>
    <sheet name="3-2-1交易性-股票" sheetId="18" state="hidden" r:id="rId14"/>
    <sheet name="3-2-2交易性-债券" sheetId="19" state="hidden" r:id="rId15"/>
    <sheet name="3-2-3交易性-基金" sheetId="20" state="hidden" r:id="rId16"/>
    <sheet name="3-2-4交易性-其他" sheetId="118" state="hidden" r:id="rId17"/>
    <sheet name="3-3衍生金融资产" sheetId="105" state="hidden" r:id="rId18"/>
    <sheet name="3-4应收票据" sheetId="21" state="hidden" r:id="rId19"/>
    <sheet name="3-5应收账款" sheetId="22" state="hidden" r:id="rId20"/>
    <sheet name="3-6应收账款融资" sheetId="24" state="hidden" r:id="rId21"/>
    <sheet name="3-7预付款项" sheetId="23" state="hidden" r:id="rId22"/>
    <sheet name="3-8其他应收款" sheetId="26" state="hidden" r:id="rId23"/>
    <sheet name="3-9存货汇总" sheetId="27" state="hidden" r:id="rId24"/>
    <sheet name="3-9-1材料采购（在途物资）" sheetId="28" state="hidden" r:id="rId25"/>
    <sheet name="3-9-2原材料" sheetId="29" state="hidden" r:id="rId26"/>
    <sheet name="3-9-3在库周转材料" sheetId="30" state="hidden" r:id="rId27"/>
    <sheet name="3-9-5产成品（库存商品）" sheetId="32" state="hidden" r:id="rId28"/>
    <sheet name="3-9-4委托加工物资" sheetId="31" state="hidden" r:id="rId29"/>
    <sheet name="3-9-6在产品（自制半成品）" sheetId="33" state="hidden" r:id="rId30"/>
    <sheet name="3-9-7发出商品" sheetId="34" state="hidden" r:id="rId31"/>
    <sheet name="3-9-8在用周转材料" sheetId="35" state="hidden" r:id="rId32"/>
    <sheet name="3-9-9开发产品" sheetId="36" state="hidden" r:id="rId33"/>
    <sheet name="3-9-10开发成本" sheetId="37" state="hidden" r:id="rId34"/>
    <sheet name="3-9-11消耗性生物资产" sheetId="38" state="hidden" r:id="rId35"/>
    <sheet name="3-9-12工程施工" sheetId="39" state="hidden" r:id="rId36"/>
    <sheet name="3-10合同资产" sheetId="42" state="hidden" r:id="rId37"/>
    <sheet name="3-11持有待售资产" sheetId="107" state="hidden" r:id="rId38"/>
    <sheet name="3-12一年到期非流动资产" sheetId="40" state="hidden" r:id="rId39"/>
    <sheet name="3-13其他流动资产" sheetId="41" state="hidden" r:id="rId40"/>
    <sheet name="4-非流动资产汇总" sheetId="43" state="hidden" r:id="rId41"/>
    <sheet name="4-1债权投资" sheetId="46" state="hidden" r:id="rId42"/>
    <sheet name="4-2其他债权投资" sheetId="108" state="hidden" r:id="rId43"/>
    <sheet name="4-3长期应收" sheetId="49" state="hidden" r:id="rId44"/>
    <sheet name="4-4长期股权投资" sheetId="50" state="hidden" r:id="rId45"/>
    <sheet name="4-5其他权益工具投资" sheetId="47" state="hidden" r:id="rId46"/>
    <sheet name="4-6其他非流动金融资产" sheetId="45" state="hidden" r:id="rId47"/>
    <sheet name="4-7投资性房地产汇总" sheetId="51" state="hidden" r:id="rId48"/>
    <sheet name="4-7-1投资性房地产（成本计量）" sheetId="52" state="hidden" r:id="rId49"/>
    <sheet name="4-7-2投资性房地产（公允计量）" sheetId="53" state="hidden" r:id="rId50"/>
    <sheet name="4-7-3投资性地产（成本计量）" sheetId="54" state="hidden" r:id="rId51"/>
    <sheet name="4-7-4投资性地产（公允计量）" sheetId="55" state="hidden" r:id="rId52"/>
    <sheet name="4-8固定资产汇总" sheetId="56" state="hidden" r:id="rId53"/>
    <sheet name="4-8-1房屋建筑物" sheetId="57" state="hidden" r:id="rId54"/>
    <sheet name="4-8-2构筑物" sheetId="58" state="hidden" r:id="rId55"/>
    <sheet name="4-8-3管道沟槽" sheetId="59" state="hidden" r:id="rId56"/>
    <sheet name="4-8-4井巷工程" sheetId="60" state="hidden" r:id="rId57"/>
    <sheet name="4-8-5机器设备" sheetId="61" state="hidden" r:id="rId58"/>
    <sheet name="4-8-6车辆" sheetId="62" state="hidden" r:id="rId59"/>
    <sheet name="4-8-7电子设备" sheetId="63" state="hidden" r:id="rId60"/>
    <sheet name="4-8-8土地" sheetId="64" state="hidden" r:id="rId61"/>
    <sheet name="4-8-9船舶" sheetId="65" state="hidden" r:id="rId62"/>
    <sheet name="4-9在建工程汇总" sheetId="66" state="hidden" r:id="rId63"/>
    <sheet name="4-9-1在建（土建）" sheetId="67" state="hidden" r:id="rId64"/>
    <sheet name="4-9-2在建（设备）" sheetId="68" state="hidden" r:id="rId65"/>
    <sheet name="4-9-3在建（待摊投资）" sheetId="69" state="hidden" r:id="rId66"/>
    <sheet name="4-9-4在建（工程物资）" sheetId="70" state="hidden" r:id="rId67"/>
    <sheet name="4-10生产性生物资产" sheetId="72" state="hidden" r:id="rId68"/>
    <sheet name="4-11油气资产" sheetId="73" state="hidden" r:id="rId69"/>
    <sheet name="4-12使用权资产" sheetId="71" state="hidden" r:id="rId70"/>
    <sheet name="4-13无形资产汇总" sheetId="74" state="hidden" r:id="rId71"/>
    <sheet name="4-13-1无形-土地" sheetId="75" state="hidden" r:id="rId72"/>
    <sheet name="4-13-2无形-矿业权" sheetId="76" state="hidden" r:id="rId73"/>
    <sheet name="4-13-3无形-其他" sheetId="77" state="hidden" r:id="rId74"/>
    <sheet name="4-14开发支出" sheetId="78" state="hidden" r:id="rId75"/>
    <sheet name="4-15商誉" sheetId="79" state="hidden" r:id="rId76"/>
    <sheet name="4-16长期待摊费用" sheetId="80" state="hidden" r:id="rId77"/>
    <sheet name="4-17递延所得税资产" sheetId="81" state="hidden" r:id="rId78"/>
    <sheet name="4-18其他非流动资产" sheetId="82" state="hidden" r:id="rId79"/>
    <sheet name="5-流动负债汇总" sheetId="83" state="hidden" r:id="rId80"/>
    <sheet name="5-1短期借款" sheetId="84" state="hidden" r:id="rId81"/>
    <sheet name="5-2交易性金融负债" sheetId="85" state="hidden" r:id="rId82"/>
    <sheet name="5-3衍生金融负债" sheetId="91" state="hidden" r:id="rId83"/>
    <sheet name="5-4应付票据" sheetId="86" state="hidden" r:id="rId84"/>
    <sheet name="5-5应付账款" sheetId="87" state="hidden" r:id="rId85"/>
    <sheet name="5-6预收款项" sheetId="88" state="hidden" r:id="rId86"/>
    <sheet name="5-7合同负债" sheetId="96" state="hidden" r:id="rId87"/>
    <sheet name="5-8应付职工薪酬" sheetId="89" state="hidden" r:id="rId88"/>
    <sheet name="5-9应交税费" sheetId="90" state="hidden" r:id="rId89"/>
    <sheet name="5-10其他应付款" sheetId="93" state="hidden" r:id="rId90"/>
    <sheet name="5-11持有待售负债" sheetId="92" state="hidden" r:id="rId91"/>
    <sheet name="5-12一年内到期非流动负债" sheetId="94" state="hidden" r:id="rId92"/>
    <sheet name="5-13其他流动负债" sheetId="95" state="hidden" r:id="rId93"/>
    <sheet name="6-非流动负债汇总" sheetId="97" state="hidden" r:id="rId94"/>
    <sheet name="6-1长期借款" sheetId="98" state="hidden" r:id="rId95"/>
    <sheet name="6-2应付债券" sheetId="99" state="hidden" r:id="rId96"/>
    <sheet name="6-3租赁负债" sheetId="117" state="hidden" r:id="rId97"/>
    <sheet name="6-4长期应付款" sheetId="100" state="hidden" r:id="rId98"/>
    <sheet name="6-5预计负债" sheetId="102" state="hidden" r:id="rId99"/>
    <sheet name="6-6递延收益" sheetId="101" state="hidden" r:id="rId100"/>
    <sheet name="6-7递延所得税负债" sheetId="103" state="hidden" r:id="rId101"/>
    <sheet name="6-8其他非流动负债" sheetId="104" state="hidden" r:id="rId102"/>
    <sheet name="资产清单" sheetId="131" r:id="rId103"/>
    <sheet name="询价记录" sheetId="130" state="hidden" r:id="rId104"/>
  </sheets>
  <externalReferences>
    <externalReference r:id="rId105"/>
  </externalReferences>
  <definedNames>
    <definedName name="_xlnm._FilterDatabase" localSheetId="25" hidden="1">'3-9-2原材料'!$A$7:$AK$154</definedName>
    <definedName name="_xlnm._FilterDatabase" localSheetId="57" hidden="1">'4-8-5机器设备'!$A$7:$AQ$203</definedName>
    <definedName name="_xlnm._FilterDatabase" localSheetId="59" hidden="1">'4-8-7电子设备'!$A$7:$AH$293</definedName>
    <definedName name="_xlnm._FilterDatabase" localSheetId="7" hidden="1">报告说明用表!$A$1:$A$358</definedName>
    <definedName name="_xlnm._FilterDatabase" localSheetId="102" hidden="1">资产清单!$A$4:$AE$142</definedName>
    <definedName name="_xlnm.Print_Area" localSheetId="36">'3-10合同资产'!$A$2:$M$29</definedName>
    <definedName name="_xlnm.Print_Area" localSheetId="37">'3-11持有待售资产'!$A$2:$M$29</definedName>
    <definedName name="_xlnm.Print_Area" localSheetId="9">'3-1-1现金'!$A$2:$I$24</definedName>
    <definedName name="_xlnm.Print_Area" localSheetId="38">'3-12一年到期非流动资产'!$A$2:$H$29</definedName>
    <definedName name="_xlnm.Print_Area" localSheetId="10">'3-1-2银行存款'!$A$2:$J$29</definedName>
    <definedName name="_xlnm.Print_Area" localSheetId="11">'3-1-3其他货币资金'!$A$2:$J$29</definedName>
    <definedName name="_xlnm.Print_Area" localSheetId="39">'3-13其他流动资产'!$A$2:$I$30</definedName>
    <definedName name="_xlnm.Print_Area" localSheetId="13">'3-2-1交易性-股票'!$A$2:$L$29</definedName>
    <definedName name="_xlnm.Print_Area" localSheetId="14">'3-2-2交易性-债券'!$A$2:$L$29</definedName>
    <definedName name="_xlnm.Print_Area" localSheetId="15">'3-2-3交易性-基金'!$A$2:$L$29</definedName>
    <definedName name="_xlnm.Print_Area" localSheetId="16">'3-2-4交易性-其他'!$A$2:$L$29</definedName>
    <definedName name="_xlnm.Print_Area" localSheetId="12">'3-2交易性金融资产汇总'!$A$2:$F$28</definedName>
    <definedName name="_xlnm.Print_Area" localSheetId="17">'3-3衍生金融资产'!$A$2:$L$29</definedName>
    <definedName name="_xlnm.Print_Area" localSheetId="18">'3-4应收票据'!$A$2:$J$30</definedName>
    <definedName name="_xlnm.Print_Area" localSheetId="19">'3-5应收账款'!$A$2:$L$30</definedName>
    <definedName name="_xlnm.Print_Area" localSheetId="20">'3-6应收账款融资'!$A$2:$M$31</definedName>
    <definedName name="_xlnm.Print_Area" localSheetId="21">'3-7预付款项'!$A$2:$M$31</definedName>
    <definedName name="_xlnm.Print_Area" localSheetId="22">'3-8其他应收款'!$A$2:$L$30</definedName>
    <definedName name="_xlnm.Print_Area" localSheetId="33">'3-9-10开发成本'!$A$2:$Z$29</definedName>
    <definedName name="_xlnm.Print_Area" localSheetId="34">'3-9-11消耗性生物资产'!$A$2:$O$30</definedName>
    <definedName name="_xlnm.Print_Area" localSheetId="35">'3-9-12工程施工'!$A$2:$AD$27</definedName>
    <definedName name="_xlnm.Print_Area" localSheetId="24">'3-9-1材料采购（在途物资）'!$A$2:$L$30</definedName>
    <definedName name="_xlnm.Print_Area" localSheetId="25">'3-9-2原材料'!$A$2:$S$154</definedName>
    <definedName name="_xlnm.Print_Area" localSheetId="26">'3-9-3在库周转材料'!$A$2:$O$30</definedName>
    <definedName name="_xlnm.Print_Area" localSheetId="28">'3-9-4委托加工物资'!$A$2:$M$30</definedName>
    <definedName name="_xlnm.Print_Area" localSheetId="27">'3-9-5产成品（库存商品）'!$A$2:$O$30</definedName>
    <definedName name="_xlnm.Print_Area" localSheetId="29">'3-9-6在产品（自制半成品）'!$A$2:$M$30</definedName>
    <definedName name="_xlnm.Print_Area" localSheetId="30">'3-9-7发出商品'!$A$2:$M$30</definedName>
    <definedName name="_xlnm.Print_Area" localSheetId="31">'3-9-8在用周转材料'!$A$2:$N$30</definedName>
    <definedName name="_xlnm.Print_Area" localSheetId="32">'3-9-9开发产品'!$A$2:$Y$30</definedName>
    <definedName name="_xlnm.Print_Area" localSheetId="23">'3-9存货汇总'!$A$2:$G$28</definedName>
    <definedName name="_xlnm.Print_Area" localSheetId="67">'4-10生产性生物资产'!$A$2:$N$29</definedName>
    <definedName name="_xlnm.Print_Area" localSheetId="68">'4-11油气资产'!$A$2:$P$29</definedName>
    <definedName name="_xlnm.Print_Area" localSheetId="69">'4-12使用权资产'!$A$2:$K$29</definedName>
    <definedName name="_xlnm.Print_Area" localSheetId="71">'4-13-1无形-土地'!$A$2:$T$34</definedName>
    <definedName name="_xlnm.Print_Area" localSheetId="72">'4-13-2无形-矿业权'!$A$2:$Q$32</definedName>
    <definedName name="_xlnm.Print_Area" localSheetId="73">'4-13-3无形-其他'!$A$2:$O$29</definedName>
    <definedName name="_xlnm.Print_Area" localSheetId="70">'4-13无形资产汇总'!$A$2:$G$28</definedName>
    <definedName name="_xlnm.Print_Area" localSheetId="74">'4-14开发支出'!$A$2:$M$29</definedName>
    <definedName name="_xlnm.Print_Area" localSheetId="75">'4-15商誉'!$A$2:$H$29</definedName>
    <definedName name="_xlnm.Print_Area" localSheetId="76">'4-16长期待摊费用'!$A$2:$K$29</definedName>
    <definedName name="_xlnm.Print_Area" localSheetId="77">'4-17递延所得税资产'!$A$2:$H$29</definedName>
    <definedName name="_xlnm.Print_Area" localSheetId="78">'4-18其他非流动资产'!$A$2:$H$29</definedName>
    <definedName name="_xlnm.Print_Area" localSheetId="41">'4-1债权投资'!$A$2:$J$29</definedName>
    <definedName name="_xlnm.Print_Area" localSheetId="42">'4-2其他债权投资'!$A$2:$I$29</definedName>
    <definedName name="_xlnm.Print_Area" localSheetId="43">'4-3长期应收'!$A$2:$I$29</definedName>
    <definedName name="_xlnm.Print_Area" localSheetId="44">'4-4长期股权投资'!$A$2:$M$29</definedName>
    <definedName name="_xlnm.Print_Area" localSheetId="45">'4-5其他权益工具投资'!$A$2:$N$29</definedName>
    <definedName name="_xlnm.Print_Area" localSheetId="46">'4-6其他非流动金融资产'!$A$2:$N$29</definedName>
    <definedName name="_xlnm.Print_Area" localSheetId="48">'4-7-1投资性房地产（成本计量）'!$A$2:$Z$29</definedName>
    <definedName name="_xlnm.Print_Area" localSheetId="49">'4-7-2投资性房地产（公允计量）'!$A$2:$V$29</definedName>
    <definedName name="_xlnm.Print_Area" localSheetId="50">'4-7-3投资性地产（成本计量）'!$A$2:$R$35</definedName>
    <definedName name="_xlnm.Print_Area" localSheetId="51">'4-7-4投资性地产（公允计量）'!$A$2:$Q$29</definedName>
    <definedName name="_xlnm.Print_Area" localSheetId="47">'4-7投资性房地产汇总'!$A$2:$G$28</definedName>
    <definedName name="_xlnm.Print_Area" localSheetId="53">'4-8-1房屋建筑物'!$A$2:$AC$29</definedName>
    <definedName name="_xlnm.Print_Area" localSheetId="54">'4-8-2构筑物'!$A$2:$T$29</definedName>
    <definedName name="_xlnm.Print_Area" localSheetId="55">'4-8-3管道沟槽'!$A$2:$T$29</definedName>
    <definedName name="_xlnm.Print_Area" localSheetId="56">'4-8-4井巷工程'!$A$2:$Z$29</definedName>
    <definedName name="_xlnm.Print_Area" localSheetId="57">'4-8-5机器设备'!$A$2:$X$203</definedName>
    <definedName name="_xlnm.Print_Area" localSheetId="58">'4-8-6车辆'!$A$2:$W$29</definedName>
    <definedName name="_xlnm.Print_Area" localSheetId="59">'4-8-7电子设备'!$A$2:$T$293</definedName>
    <definedName name="_xlnm.Print_Area" localSheetId="60">'4-8-8土地'!$A$2:$R$29</definedName>
    <definedName name="_xlnm.Print_Area" localSheetId="61">'4-8-9船舶'!$A$2:$AS$29</definedName>
    <definedName name="_xlnm.Print_Area" localSheetId="52">'4-8固定资产汇总'!$A$2:$K$25</definedName>
    <definedName name="_xlnm.Print_Area" localSheetId="63">'4-9-1在建（土建）'!$A$2:$R$29</definedName>
    <definedName name="_xlnm.Print_Area" localSheetId="64">'4-9-2在建（设备）'!$A$2:$V$29</definedName>
    <definedName name="_xlnm.Print_Area" localSheetId="65">'4-9-3在建（待摊投资）'!$A$2:$H$29</definedName>
    <definedName name="_xlnm.Print_Area" localSheetId="66">'4-9-4在建（工程物资）'!$A$2:$M$29</definedName>
    <definedName name="_xlnm.Print_Area" localSheetId="62">'4-9在建工程汇总'!$A$2:$F$28</definedName>
    <definedName name="_xlnm.Print_Area" localSheetId="40">'4-非流动资产汇总'!$A$2:$F$40</definedName>
    <definedName name="_xlnm.Print_Area" localSheetId="89">'5-10其他应付款'!$A$2:$I$29</definedName>
    <definedName name="_xlnm.Print_Area" localSheetId="90">'5-11持有待售负债'!$A$2:$G$29</definedName>
    <definedName name="_xlnm.Print_Area" localSheetId="91">'5-12一年内到期非流动负债'!$A$2:$H$29</definedName>
    <definedName name="_xlnm.Print_Area" localSheetId="92">'5-13其他流动负债'!$A$2:$G$29</definedName>
    <definedName name="_xlnm.Print_Area" localSheetId="80">'5-1短期借款'!$A$2:$L$29</definedName>
    <definedName name="_xlnm.Print_Area" localSheetId="81">'5-2交易性金融负债'!$A$2:$I$29</definedName>
    <definedName name="_xlnm.Print_Area" localSheetId="82">'5-3衍生金融负债'!$A$2:$AE$30</definedName>
    <definedName name="_xlnm.Print_Area" localSheetId="83">'5-4应付票据'!$A$2:$H$29</definedName>
    <definedName name="_xlnm.Print_Area" localSheetId="84">'5-5应付账款'!$A$2:$I$29</definedName>
    <definedName name="_xlnm.Print_Area" localSheetId="85">'5-6预收款项'!$A$2:$I$29</definedName>
    <definedName name="_xlnm.Print_Area" localSheetId="86">'5-7合同负债'!$A$2:$J$29</definedName>
    <definedName name="_xlnm.Print_Area" localSheetId="87">'5-8应付职工薪酬'!$A$2:$F$29</definedName>
    <definedName name="_xlnm.Print_Area" localSheetId="88">'5-9应交税费'!$A$2:$G$29</definedName>
    <definedName name="_xlnm.Print_Area" localSheetId="79">'5-流动负债汇总'!$A$2:$F$30</definedName>
    <definedName name="_xlnm.Print_Area" localSheetId="94">'6-1长期借款'!$A$2:$L$29</definedName>
    <definedName name="_xlnm.Print_Area" localSheetId="95">'6-2应付债券'!$A$2:$I$29</definedName>
    <definedName name="_xlnm.Print_Area" localSheetId="96">'6-3租赁负债'!$A$2:$G$29</definedName>
    <definedName name="_xlnm.Print_Area" localSheetId="97">'6-4长期应付款'!$A$2:$G$29</definedName>
    <definedName name="_xlnm.Print_Area" localSheetId="98">'6-5预计负债'!$A$2:$G$29</definedName>
    <definedName name="_xlnm.Print_Area" localSheetId="99">'6-6递延收益'!$A$2:$I$29</definedName>
    <definedName name="_xlnm.Print_Area" localSheetId="100">'6-7递延所得税负债'!$A$2:$F$29</definedName>
    <definedName name="_xlnm.Print_Area" localSheetId="101">'6-8其他非流动负债'!$A$2:$G$29</definedName>
    <definedName name="_xlnm.Print_Area" localSheetId="93">'6-非流动负债汇总'!$A$2:$F$28</definedName>
    <definedName name="_xlnm.Print_Area" localSheetId="8">'表3-1货币汇总表'!$A$2:$G$28</definedName>
    <definedName name="_xlnm.Print_Area" localSheetId="0">各科目减值准备及风险损失汇总表!$A$2:$J$203</definedName>
    <definedName name="_xlnm.Print_Area" localSheetId="5">填表说明!$B$1:$B$196</definedName>
    <definedName name="_xlnm.Print_Area" localSheetId="6">资产负债表!$A$2:$L$44</definedName>
    <definedName name="_xlnm.Print_Area" localSheetId="1">资产基础法贴数用表!$A$2:$Q$27</definedName>
    <definedName name="_xlnm.Print_Area" localSheetId="102">资产清单!$A$1:$D$142</definedName>
    <definedName name="_xlnm.Print_Titles" localSheetId="36">'3-10合同资产'!$2:$7</definedName>
    <definedName name="_xlnm.Print_Titles" localSheetId="37">'3-11持有待售资产'!$2:$6</definedName>
    <definedName name="_xlnm.Print_Titles" localSheetId="9">'3-1-1现金'!$2:$6</definedName>
    <definedName name="_xlnm.Print_Titles" localSheetId="38">'3-12一年到期非流动资产'!$2:$6</definedName>
    <definedName name="_xlnm.Print_Titles" localSheetId="10">'3-1-2银行存款'!$2:$6</definedName>
    <definedName name="_xlnm.Print_Titles" localSheetId="11">'3-1-3其他货币资金'!$2:$6</definedName>
    <definedName name="_xlnm.Print_Titles" localSheetId="39">'3-13其他流动资产'!$2:$6</definedName>
    <definedName name="_xlnm.Print_Titles" localSheetId="13">'3-2-1交易性-股票'!$2:$6</definedName>
    <definedName name="_xlnm.Print_Titles" localSheetId="14">'3-2-2交易性-债券'!$2:$6</definedName>
    <definedName name="_xlnm.Print_Titles" localSheetId="15">'3-2-3交易性-基金'!$2:$6</definedName>
    <definedName name="_xlnm.Print_Titles" localSheetId="17">'3-3衍生金融资产'!$2:$7</definedName>
    <definedName name="_xlnm.Print_Titles" localSheetId="18">'3-4应收票据'!$2:$7</definedName>
    <definedName name="_xlnm.Print_Titles" localSheetId="19">'3-5应收账款'!$2:$6</definedName>
    <definedName name="_xlnm.Print_Titles" localSheetId="20">'3-6应收账款融资'!$2:$6</definedName>
    <definedName name="_xlnm.Print_Titles" localSheetId="21">'3-7预付款项'!$2:$7</definedName>
    <definedName name="_xlnm.Print_Titles" localSheetId="22">'3-8其他应收款'!$2:$7</definedName>
    <definedName name="_xlnm.Print_Titles" localSheetId="33">'3-9-10开发成本'!$2:$7</definedName>
    <definedName name="_xlnm.Print_Titles" localSheetId="34">'3-9-11消耗性生物资产'!$2:$7</definedName>
    <definedName name="_xlnm.Print_Titles" localSheetId="35">'3-9-12工程施工'!$2:$7</definedName>
    <definedName name="_xlnm.Print_Titles" localSheetId="24">'3-9-1材料采购（在途物资）'!$2:$7</definedName>
    <definedName name="_xlnm.Print_Titles" localSheetId="25">'3-9-2原材料'!$2:$7</definedName>
    <definedName name="_xlnm.Print_Titles" localSheetId="26">'3-9-3在库周转材料'!$2:$7</definedName>
    <definedName name="_xlnm.Print_Titles" localSheetId="28">'3-9-4委托加工物资'!$2:$7</definedName>
    <definedName name="_xlnm.Print_Titles" localSheetId="27">'3-9-5产成品（库存商品）'!$2:$7</definedName>
    <definedName name="_xlnm.Print_Titles" localSheetId="29">'3-9-6在产品（自制半成品）'!$2:$7</definedName>
    <definedName name="_xlnm.Print_Titles" localSheetId="30">'3-9-7发出商品'!$2:$7</definedName>
    <definedName name="_xlnm.Print_Titles" localSheetId="31">'3-9-8在用周转材料'!$2:$7</definedName>
    <definedName name="_xlnm.Print_Titles" localSheetId="32">'3-9-9开发产品'!$2:$7</definedName>
    <definedName name="_xlnm.Print_Titles" localSheetId="23">'3-9存货汇总'!$2:$6</definedName>
    <definedName name="_xlnm.Print_Titles" localSheetId="67">'4-10生产性生物资产'!$2:$7</definedName>
    <definedName name="_xlnm.Print_Titles" localSheetId="68">'4-11油气资产'!$2:$7</definedName>
    <definedName name="_xlnm.Print_Titles" localSheetId="69">'4-12使用权资产'!$2:$6</definedName>
    <definedName name="_xlnm.Print_Titles" localSheetId="71">'4-13-1无形-土地'!$2:$6</definedName>
    <definedName name="_xlnm.Print_Titles" localSheetId="72">'4-13-2无形-矿业权'!$2:$6</definedName>
    <definedName name="_xlnm.Print_Titles" localSheetId="73">'4-13-3无形-其他'!$2:$6</definedName>
    <definedName name="_xlnm.Print_Titles" localSheetId="70">'4-13无形资产汇总'!$2:$6</definedName>
    <definedName name="_xlnm.Print_Titles" localSheetId="74">'4-14开发支出'!$2:$6</definedName>
    <definedName name="_xlnm.Print_Titles" localSheetId="75">'4-15商誉'!$2:$6</definedName>
    <definedName name="_xlnm.Print_Titles" localSheetId="76">'4-16长期待摊费用'!$2:$6</definedName>
    <definedName name="_xlnm.Print_Titles" localSheetId="77">'4-17递延所得税资产'!$2:$6</definedName>
    <definedName name="_xlnm.Print_Titles" localSheetId="78">'4-18其他非流动资产'!$2:$6</definedName>
    <definedName name="_xlnm.Print_Titles" localSheetId="41">'4-1债权投资'!$2:$7</definedName>
    <definedName name="_xlnm.Print_Titles" localSheetId="42">'4-2其他债权投资'!$2:$6</definedName>
    <definedName name="_xlnm.Print_Titles" localSheetId="43">'4-3长期应收'!$2:$7</definedName>
    <definedName name="_xlnm.Print_Titles" localSheetId="44">'4-4长期股权投资'!$2:$7</definedName>
    <definedName name="_xlnm.Print_Titles" localSheetId="45">'4-5其他权益工具投资'!$2:$7</definedName>
    <definedName name="_xlnm.Print_Titles" localSheetId="46">'4-6其他非流动金融资产'!$2:$7</definedName>
    <definedName name="_xlnm.Print_Titles" localSheetId="48">'4-7-1投资性房地产（成本计量）'!$2:$7</definedName>
    <definedName name="_xlnm.Print_Titles" localSheetId="49">'4-7-2投资性房地产（公允计量）'!$2:$7</definedName>
    <definedName name="_xlnm.Print_Titles" localSheetId="50">'4-7-3投资性地产（成本计量）'!$2:$7</definedName>
    <definedName name="_xlnm.Print_Titles" localSheetId="51">'4-7-4投资性地产（公允计量）'!$2:$6</definedName>
    <definedName name="_xlnm.Print_Titles" localSheetId="47">'4-7投资性房地产汇总'!$2:$6</definedName>
    <definedName name="_xlnm.Print_Titles" localSheetId="53">'4-8-1房屋建筑物'!$2:$7</definedName>
    <definedName name="_xlnm.Print_Titles" localSheetId="54">'4-8-2构筑物'!$2:$7</definedName>
    <definedName name="_xlnm.Print_Titles" localSheetId="55">'4-8-3管道沟槽'!$2:$7</definedName>
    <definedName name="_xlnm.Print_Titles" localSheetId="56">'4-8-4井巷工程'!$2:$7</definedName>
    <definedName name="_xlnm.Print_Titles" localSheetId="57">'4-8-5机器设备'!$2:$7</definedName>
    <definedName name="_xlnm.Print_Titles" localSheetId="58">'4-8-6车辆'!$2:$7</definedName>
    <definedName name="_xlnm.Print_Titles" localSheetId="59">'4-8-7电子设备'!$2:$7</definedName>
    <definedName name="_xlnm.Print_Titles" localSheetId="60">'4-8-8土地'!$2:$7</definedName>
    <definedName name="_xlnm.Print_Titles" localSheetId="61">'4-8-9船舶'!$2:$7</definedName>
    <definedName name="_xlnm.Print_Titles" localSheetId="52">'4-8固定资产汇总'!$2:$7</definedName>
    <definedName name="_xlnm.Print_Titles" localSheetId="63">'4-9-1在建（土建）'!$2:$7</definedName>
    <definedName name="_xlnm.Print_Titles" localSheetId="64">'4-9-2在建（设备）'!$2:$7</definedName>
    <definedName name="_xlnm.Print_Titles" localSheetId="65">'4-9-3在建（待摊投资）'!$2:$6</definedName>
    <definedName name="_xlnm.Print_Titles" localSheetId="66">'4-9-4在建（工程物资）'!$2:$7</definedName>
    <definedName name="_xlnm.Print_Titles" localSheetId="62">'4-9在建工程汇总'!$2:$6</definedName>
    <definedName name="_xlnm.Print_Titles" localSheetId="40">'4-非流动资产汇总'!$2:$6</definedName>
    <definedName name="_xlnm.Print_Titles" localSheetId="89">'5-10其他应付款'!$2:$6</definedName>
    <definedName name="_xlnm.Print_Titles" localSheetId="90">'5-11持有待售负债'!$2:$6</definedName>
    <definedName name="_xlnm.Print_Titles" localSheetId="91">'5-12一年内到期非流动负债'!$2:$6</definedName>
    <definedName name="_xlnm.Print_Titles" localSheetId="92">'5-13其他流动负债'!$2:$6</definedName>
    <definedName name="_xlnm.Print_Titles" localSheetId="80">'5-1短期借款'!$2:$6</definedName>
    <definedName name="_xlnm.Print_Titles" localSheetId="81">'5-2交易性金融负债'!$2:$6</definedName>
    <definedName name="_xlnm.Print_Titles" localSheetId="82">'5-3衍生金融负债'!$2:$7</definedName>
    <definedName name="_xlnm.Print_Titles" localSheetId="83">'5-4应付票据'!$2:$6</definedName>
    <definedName name="_xlnm.Print_Titles" localSheetId="84">'5-5应付账款'!$2:$6</definedName>
    <definedName name="_xlnm.Print_Titles" localSheetId="85">'5-6预收款项'!$2:$6</definedName>
    <definedName name="_xlnm.Print_Titles" localSheetId="86">'5-7合同负债'!$2:$6</definedName>
    <definedName name="_xlnm.Print_Titles" localSheetId="87">'5-8应付职工薪酬'!$2:$6</definedName>
    <definedName name="_xlnm.Print_Titles" localSheetId="88">'5-9应交税费'!$2:$6</definedName>
    <definedName name="_xlnm.Print_Titles" localSheetId="79">'5-流动负债汇总'!$2:$6</definedName>
    <definedName name="_xlnm.Print_Titles" localSheetId="94">'6-1长期借款'!$2:$6</definedName>
    <definedName name="_xlnm.Print_Titles" localSheetId="95">'6-2应付债券'!$2:$6</definedName>
    <definedName name="_xlnm.Print_Titles" localSheetId="96">'6-3租赁负债'!$2:$6</definedName>
    <definedName name="_xlnm.Print_Titles" localSheetId="97">'6-4长期应付款'!$2:$6</definedName>
    <definedName name="_xlnm.Print_Titles" localSheetId="98">'6-5预计负债'!$2:$6</definedName>
    <definedName name="_xlnm.Print_Titles" localSheetId="99">'6-6递延收益'!$2:$6</definedName>
    <definedName name="_xlnm.Print_Titles" localSheetId="100">'6-7递延所得税负债'!$2:$6</definedName>
    <definedName name="_xlnm.Print_Titles" localSheetId="101">'6-8其他非流动负债'!$2:$6</definedName>
    <definedName name="_xlnm.Print_Titles" localSheetId="93">'6-非流动负债汇总'!$2:$6</definedName>
    <definedName name="_xlnm.Print_Titles" localSheetId="0">各科目减值准备及风险损失汇总表!$2:$7</definedName>
    <definedName name="_xlnm.Print_Titles" localSheetId="102">资产清单!$1:$4</definedName>
    <definedName name="sheet100_1" localSheetId="95">'6-2应付债券'!$G$27</definedName>
    <definedName name="sheet100_10" localSheetId="95">'6-2应付债券'!$H$28</definedName>
    <definedName name="sheet100_11" localSheetId="95">'6-2应付债券'!$A$29</definedName>
    <definedName name="sheet100_13" localSheetId="95">'6-2应付债券'!$F$27</definedName>
    <definedName name="sheet100_14" localSheetId="94">'6-1长期借款'!$I$7</definedName>
    <definedName name="sheet100_15" localSheetId="94">'6-1长期借款'!$J$7</definedName>
    <definedName name="sheet100_16" localSheetId="94">'6-1长期借款'!$F$7</definedName>
    <definedName name="sheet100_17" localSheetId="94">'6-1长期借款'!$H$7</definedName>
    <definedName name="sheet100_2" localSheetId="95">'6-2应付债券'!$H$27</definedName>
    <definedName name="sheet100_3" localSheetId="95">'6-2应付债券'!$A$3</definedName>
    <definedName name="sheet100_4" localSheetId="95">'6-2应付债券'!$A$5</definedName>
    <definedName name="sheet100_7" localSheetId="95">'6-2应付债券'!$G$26</definedName>
    <definedName name="sheet100_8" localSheetId="95">'6-2应付债券'!$H$26</definedName>
    <definedName name="sheet100_9" localSheetId="95">'6-2应付债券'!$A$28</definedName>
    <definedName name="sheet100000" localSheetId="7">报告说明用表!$C$4</definedName>
    <definedName name="sheet100000">#REF!</definedName>
    <definedName name="sheet100001" localSheetId="7">报告说明用表!$C$5</definedName>
    <definedName name="sheet100001">#REF!</definedName>
    <definedName name="sheet100002" localSheetId="7">报告说明用表!$C$6</definedName>
    <definedName name="sheet100002">#REF!</definedName>
    <definedName name="sheet100003" localSheetId="7">报告说明用表!$C$7</definedName>
    <definedName name="sheet100003">#REF!</definedName>
    <definedName name="sheet100004" localSheetId="7">报告说明用表!$C$8</definedName>
    <definedName name="sheet100004">#REF!</definedName>
    <definedName name="sheet100005" localSheetId="7">报告说明用表!$C$10</definedName>
    <definedName name="sheet100005">#REF!</definedName>
    <definedName name="sheet100006" localSheetId="7">报告说明用表!$C$11</definedName>
    <definedName name="sheet100006">#REF!</definedName>
    <definedName name="sheet100007" localSheetId="7">报告说明用表!$C$12</definedName>
    <definedName name="sheet100007">#REF!</definedName>
    <definedName name="sheet100008" localSheetId="7">报告说明用表!$G$44</definedName>
    <definedName name="sheet100008">#REF!</definedName>
    <definedName name="sheet100009" localSheetId="7">报告说明用表!$G$46</definedName>
    <definedName name="sheet100009">#REF!</definedName>
    <definedName name="sheet100010" localSheetId="7">报告说明用表!$G$47</definedName>
    <definedName name="sheet100010">#REF!</definedName>
    <definedName name="sheet100011" localSheetId="7">报告说明用表!$G$48</definedName>
    <definedName name="sheet100011">#REF!</definedName>
    <definedName name="sheet100012" localSheetId="7">报告说明用表!$G$49</definedName>
    <definedName name="sheet100012">#REF!</definedName>
    <definedName name="sheet100013" localSheetId="7">报告说明用表!$G$50</definedName>
    <definedName name="sheet100013">#REF!</definedName>
    <definedName name="sheet100014" localSheetId="7">报告说明用表!$G$51</definedName>
    <definedName name="sheet100014">#REF!</definedName>
    <definedName name="sheet100015" localSheetId="7">报告说明用表!$G$53</definedName>
    <definedName name="sheet100015">#REF!</definedName>
    <definedName name="sheet100016" localSheetId="7">报告说明用表!$G$55</definedName>
    <definedName name="sheet100016">#REF!</definedName>
    <definedName name="sheet100017" localSheetId="7">报告说明用表!$G$56</definedName>
    <definedName name="sheet100017">#REF!</definedName>
    <definedName name="sheet100018" localSheetId="7">报告说明用表!$C$14</definedName>
    <definedName name="sheet100018">#REF!</definedName>
    <definedName name="sheet100019" localSheetId="7">报告说明用表!$C$15</definedName>
    <definedName name="sheet100019">#REF!</definedName>
    <definedName name="sheet100020" localSheetId="7">报告说明用表!$B$42</definedName>
    <definedName name="sheet100020">#REF!</definedName>
    <definedName name="sheet100021" localSheetId="7">报告说明用表!$F$58</definedName>
    <definedName name="sheet100021">#REF!</definedName>
    <definedName name="sheet100022" localSheetId="7">报告说明用表!$C$54</definedName>
    <definedName name="sheet100022">#REF!</definedName>
    <definedName name="sheet100023" localSheetId="7">报告说明用表!$D$54</definedName>
    <definedName name="sheet100023">#REF!</definedName>
    <definedName name="sheet100024" localSheetId="7">报告说明用表!$E$54</definedName>
    <definedName name="sheet100024">#REF!</definedName>
    <definedName name="sheet100025" localSheetId="7">报告说明用表!$F$54</definedName>
    <definedName name="sheet100025">#REF!</definedName>
    <definedName name="sheet100026" localSheetId="7">报告说明用表!$C$57</definedName>
    <definedName name="sheet100026">#REF!</definedName>
    <definedName name="sheet100027" localSheetId="7">报告说明用表!$D$57</definedName>
    <definedName name="sheet100027">#REF!</definedName>
    <definedName name="sheet100028" localSheetId="7">报告说明用表!$E$57</definedName>
    <definedName name="sheet100028">#REF!</definedName>
    <definedName name="sheet100029" localSheetId="7">报告说明用表!$F$57</definedName>
    <definedName name="sheet100029">#REF!</definedName>
    <definedName name="sheet100030" localSheetId="7">报告说明用表!$C$58</definedName>
    <definedName name="sheet100030">#REF!</definedName>
    <definedName name="sheet100031" localSheetId="7">报告说明用表!$D$58</definedName>
    <definedName name="sheet100031">#REF!</definedName>
    <definedName name="sheet100032" localSheetId="7">报告说明用表!$E$58</definedName>
    <definedName name="sheet100032">#REF!</definedName>
    <definedName name="sheet100033" localSheetId="7">报告说明用表!$B$61</definedName>
    <definedName name="sheet100033">#REF!</definedName>
    <definedName name="sheet100034" localSheetId="7">报告说明用表!$F$64</definedName>
    <definedName name="sheet100034">#REF!</definedName>
    <definedName name="sheet100035" localSheetId="7">报告说明用表!$G$75</definedName>
    <definedName name="sheet100035">#REF!</definedName>
    <definedName name="sheet100036" localSheetId="7">报告说明用表!$G$76</definedName>
    <definedName name="sheet100036">#REF!</definedName>
    <definedName name="sheet100037" localSheetId="7">报告说明用表!$G$77</definedName>
    <definedName name="sheet100037">#REF!</definedName>
    <definedName name="sheet100038" localSheetId="7">报告说明用表!$G$78</definedName>
    <definedName name="sheet100038">#REF!</definedName>
    <definedName name="sheet100039" localSheetId="7">报告说明用表!$G$79</definedName>
    <definedName name="sheet100039">#REF!</definedName>
    <definedName name="sheet100040" localSheetId="7">报告说明用表!$G$80</definedName>
    <definedName name="sheet100040">#REF!</definedName>
    <definedName name="sheet100041" localSheetId="7">报告说明用表!$G$81</definedName>
    <definedName name="sheet100041">#REF!</definedName>
    <definedName name="sheet100042" localSheetId="7">报告说明用表!$G$82</definedName>
    <definedName name="sheet100042">#REF!</definedName>
    <definedName name="sheet100043" localSheetId="7">报告说明用表!$G$83</definedName>
    <definedName name="sheet100043">#REF!</definedName>
    <definedName name="sheet100044" localSheetId="7">报告说明用表!$G$84</definedName>
    <definedName name="sheet100044">#REF!</definedName>
    <definedName name="sheet100045" localSheetId="7">报告说明用表!$G$85</definedName>
    <definedName name="sheet100045">#REF!</definedName>
    <definedName name="sheet100046" localSheetId="7">报告说明用表!$G$86</definedName>
    <definedName name="sheet100046">#REF!</definedName>
    <definedName name="sheet100047" localSheetId="7">报告说明用表!$G$87</definedName>
    <definedName name="sheet100047">#REF!</definedName>
    <definedName name="sheet100048" localSheetId="7">报告说明用表!$G$88</definedName>
    <definedName name="sheet100048">#REF!</definedName>
    <definedName name="sheet100049" localSheetId="7">报告说明用表!$B$74</definedName>
    <definedName name="sheet100049">#REF!</definedName>
    <definedName name="sheet100050" localSheetId="7">报告说明用表!$F$88</definedName>
    <definedName name="sheet100050">#REF!</definedName>
    <definedName name="sheet100051" localSheetId="7">报告说明用表!$C$88</definedName>
    <definedName name="sheet100051">#REF!</definedName>
    <definedName name="sheet100052" localSheetId="7">报告说明用表!$C$92</definedName>
    <definedName name="sheet100052">#REF!</definedName>
    <definedName name="sheet100053" localSheetId="7">报告说明用表!$D$92</definedName>
    <definedName name="sheet100053">#REF!</definedName>
    <definedName name="sheet100054" localSheetId="7">报告说明用表!$C$93</definedName>
    <definedName name="sheet100054">#REF!</definedName>
    <definedName name="sheet100055" localSheetId="7">报告说明用表!$D$93</definedName>
    <definedName name="sheet100055">#REF!</definedName>
    <definedName name="sheet100056" localSheetId="7">报告说明用表!$C$94</definedName>
    <definedName name="sheet100056">#REF!</definedName>
    <definedName name="sheet100057" localSheetId="7">报告说明用表!$D$94</definedName>
    <definedName name="sheet100057">#REF!</definedName>
    <definedName name="sheet100058" localSheetId="7">报告说明用表!$C$75</definedName>
    <definedName name="sheet100058">#REF!</definedName>
    <definedName name="sheet100059" localSheetId="7">报告说明用表!$C$76</definedName>
    <definedName name="sheet100059">#REF!</definedName>
    <definedName name="sheet100060" localSheetId="7">报告说明用表!$D$76</definedName>
    <definedName name="sheet100060">#REF!</definedName>
    <definedName name="sheet100061" localSheetId="7">报告说明用表!$D$75</definedName>
    <definedName name="sheet100061">#REF!</definedName>
    <definedName name="sheet100062" localSheetId="7">报告说明用表!$C$77</definedName>
    <definedName name="sheet100062">#REF!</definedName>
    <definedName name="sheet100063" localSheetId="7">报告说明用表!$D$77</definedName>
    <definedName name="sheet100063">#REF!</definedName>
    <definedName name="sheet100064" localSheetId="7">报告说明用表!$C$78</definedName>
    <definedName name="sheet100064">#REF!</definedName>
    <definedName name="sheet100065" localSheetId="7">报告说明用表!$D$78</definedName>
    <definedName name="sheet100065">#REF!</definedName>
    <definedName name="sheet100066" localSheetId="7">报告说明用表!$C$79</definedName>
    <definedName name="sheet100066">#REF!</definedName>
    <definedName name="sheet100067" localSheetId="7">报告说明用表!$D$79</definedName>
    <definedName name="sheet100067">#REF!</definedName>
    <definedName name="sheet100068" localSheetId="7">报告说明用表!$C$80</definedName>
    <definedName name="sheet100068">#REF!</definedName>
    <definedName name="sheet100069" localSheetId="7">报告说明用表!$D$80</definedName>
    <definedName name="sheet100069">#REF!</definedName>
    <definedName name="sheet100070" localSheetId="7">报告说明用表!$C$81</definedName>
    <definedName name="sheet100070">#REF!</definedName>
    <definedName name="sheet100071" localSheetId="7">报告说明用表!$D$81</definedName>
    <definedName name="sheet100071">#REF!</definedName>
    <definedName name="sheet100072" localSheetId="7">报告说明用表!$C$82</definedName>
    <definedName name="sheet100072">#REF!</definedName>
    <definedName name="sheet100073" localSheetId="7">报告说明用表!$D$82</definedName>
    <definedName name="sheet100073">#REF!</definedName>
    <definedName name="sheet100074" localSheetId="7">报告说明用表!$C$83</definedName>
    <definedName name="sheet100074">#REF!</definedName>
    <definedName name="sheet100075" localSheetId="7">报告说明用表!$D$83</definedName>
    <definedName name="sheet100075">#REF!</definedName>
    <definedName name="sheet100076" localSheetId="7">报告说明用表!$C$84</definedName>
    <definedName name="sheet100076">#REF!</definedName>
    <definedName name="sheet100077" localSheetId="7">报告说明用表!$D$84</definedName>
    <definedName name="sheet100077">#REF!</definedName>
    <definedName name="sheet100078" localSheetId="7">报告说明用表!$C$85</definedName>
    <definedName name="sheet100078">#REF!</definedName>
    <definedName name="sheet100079" localSheetId="7">报告说明用表!$D$85</definedName>
    <definedName name="sheet100079">#REF!</definedName>
    <definedName name="sheet100080" localSheetId="7">报告说明用表!$C$86</definedName>
    <definedName name="sheet100080">#REF!</definedName>
    <definedName name="sheet100081" localSheetId="7">报告说明用表!$D$86</definedName>
    <definedName name="sheet100081">#REF!</definedName>
    <definedName name="sheet100082" localSheetId="7">报告说明用表!$C$87</definedName>
    <definedName name="sheet100082">#REF!</definedName>
    <definedName name="sheet100083" localSheetId="7">报告说明用表!$D$87</definedName>
    <definedName name="sheet100083">#REF!</definedName>
    <definedName name="sheet100084" localSheetId="7">报告说明用表!$D$88</definedName>
    <definedName name="sheet100084">#REF!</definedName>
    <definedName name="sheet100086" localSheetId="7">报告说明用表!$C$98</definedName>
    <definedName name="sheet100086">#REF!</definedName>
    <definedName name="sheet100087" localSheetId="7">报告说明用表!$D$98</definedName>
    <definedName name="sheet100087">#REF!</definedName>
    <definedName name="sheet100088" localSheetId="7">报告说明用表!$C$99</definedName>
    <definedName name="sheet100088">#REF!</definedName>
    <definedName name="sheet100089" localSheetId="7">报告说明用表!$D$99</definedName>
    <definedName name="sheet100089">#REF!</definedName>
    <definedName name="sheet100090" localSheetId="7">报告说明用表!$C$100</definedName>
    <definedName name="sheet100090">#REF!</definedName>
    <definedName name="sheet100091" localSheetId="7">报告说明用表!$D$100</definedName>
    <definedName name="sheet100091">#REF!</definedName>
    <definedName name="sheet100092" localSheetId="7">报告说明用表!$E$79</definedName>
    <definedName name="sheet100092">#REF!</definedName>
    <definedName name="sheet100093" localSheetId="7">报告说明用表!$F$79</definedName>
    <definedName name="sheet100093">#REF!</definedName>
    <definedName name="sheet100094" localSheetId="7">报告说明用表!$C$104</definedName>
    <definedName name="sheet100094">#REF!</definedName>
    <definedName name="sheet100095" localSheetId="7">报告说明用表!$D$104</definedName>
    <definedName name="sheet100095">#REF!</definedName>
    <definedName name="sheet100096" localSheetId="7">报告说明用表!$C$105</definedName>
    <definedName name="sheet100096">#REF!</definedName>
    <definedName name="sheet100097" localSheetId="7">报告说明用表!$D$105</definedName>
    <definedName name="sheet100097">#REF!</definedName>
    <definedName name="sheet100098" localSheetId="7">报告说明用表!$C$106</definedName>
    <definedName name="sheet100098">#REF!</definedName>
    <definedName name="sheet100099" localSheetId="7">报告说明用表!$D$106</definedName>
    <definedName name="sheet100099">#REF!</definedName>
    <definedName name="sheet100100" localSheetId="7">报告说明用表!$E$82</definedName>
    <definedName name="sheet100100">#REF!</definedName>
    <definedName name="sheet100101" localSheetId="7">报告说明用表!$F$82</definedName>
    <definedName name="sheet100101">#REF!</definedName>
    <definedName name="sheet100102" localSheetId="7">报告说明用表!$C$122</definedName>
    <definedName name="sheet100102">#REF!</definedName>
    <definedName name="sheet100103" localSheetId="7">报告说明用表!$D$122</definedName>
    <definedName name="sheet100103">#REF!</definedName>
    <definedName name="sheet100104" localSheetId="7">报告说明用表!$E$122</definedName>
    <definedName name="sheet100104">#REF!</definedName>
    <definedName name="sheet100105" localSheetId="7">报告说明用表!$C$111</definedName>
    <definedName name="sheet100105">#REF!</definedName>
    <definedName name="sheet100106" localSheetId="7">报告说明用表!$D$111</definedName>
    <definedName name="sheet100106">#REF!</definedName>
    <definedName name="sheet100107" localSheetId="7">报告说明用表!$E$111</definedName>
    <definedName name="sheet100107">#REF!</definedName>
    <definedName name="sheet100108" localSheetId="7">报告说明用表!$F$111</definedName>
    <definedName name="sheet100108">#REF!</definedName>
    <definedName name="sheet100109" localSheetId="7">报告说明用表!$G$111</definedName>
    <definedName name="sheet100109">#REF!</definedName>
    <definedName name="sheet100110" localSheetId="7">报告说明用表!$H$111</definedName>
    <definedName name="sheet100110">#REF!</definedName>
    <definedName name="sheet100111" localSheetId="7">报告说明用表!$C$114</definedName>
    <definedName name="sheet100111">#REF!</definedName>
    <definedName name="sheet100112" localSheetId="7">报告说明用表!$D$114</definedName>
    <definedName name="sheet100112">#REF!</definedName>
    <definedName name="sheet100113" localSheetId="7">报告说明用表!$E$114</definedName>
    <definedName name="sheet100113">#REF!</definedName>
    <definedName name="sheet100114" localSheetId="7">报告说明用表!$F$114</definedName>
    <definedName name="sheet100114">#REF!</definedName>
    <definedName name="sheet100115" localSheetId="7">报告说明用表!$G$114</definedName>
    <definedName name="sheet100115">#REF!</definedName>
    <definedName name="sheet100116" localSheetId="7">报告说明用表!$H$114</definedName>
    <definedName name="sheet100116">#REF!</definedName>
    <definedName name="sheet100117" localSheetId="7">报告说明用表!$C$115</definedName>
    <definedName name="sheet100117">#REF!</definedName>
    <definedName name="sheet100118" localSheetId="7">报告说明用表!$D$115</definedName>
    <definedName name="sheet100118">#REF!</definedName>
    <definedName name="sheet100119" localSheetId="7">报告说明用表!$E$115</definedName>
    <definedName name="sheet100119">#REF!</definedName>
    <definedName name="sheet100120" localSheetId="7">报告说明用表!$F$115</definedName>
    <definedName name="sheet100120">#REF!</definedName>
    <definedName name="sheet100121" localSheetId="7">报告说明用表!$G$115</definedName>
    <definedName name="sheet100121">#REF!</definedName>
    <definedName name="sheet100122" localSheetId="7">报告说明用表!$H$115</definedName>
    <definedName name="sheet100122">#REF!</definedName>
    <definedName name="sheet100123" localSheetId="7">报告说明用表!$C$126</definedName>
    <definedName name="sheet100123">#REF!</definedName>
    <definedName name="sheet100124" localSheetId="7">报告说明用表!$D$126</definedName>
    <definedName name="sheet100124">#REF!</definedName>
    <definedName name="sheet100125" localSheetId="7">报告说明用表!$C$127</definedName>
    <definedName name="sheet100125">#REF!</definedName>
    <definedName name="sheet100126" localSheetId="7">报告说明用表!$D$127</definedName>
    <definedName name="sheet100126">#REF!</definedName>
    <definedName name="sheet100127" localSheetId="7">报告说明用表!$C$128</definedName>
    <definedName name="sheet100127">#REF!</definedName>
    <definedName name="sheet100128" localSheetId="7">报告说明用表!$D$128</definedName>
    <definedName name="sheet100128">#REF!</definedName>
    <definedName name="sheet100129" localSheetId="7">报告说明用表!$E$84</definedName>
    <definedName name="sheet100129">#REF!</definedName>
    <definedName name="sheet100130" localSheetId="7">报告说明用表!$F$84</definedName>
    <definedName name="sheet100130">#REF!</definedName>
    <definedName name="sheet100131" localSheetId="7">报告说明用表!$E$85</definedName>
    <definedName name="sheet100131">#REF!</definedName>
    <definedName name="sheet100132" localSheetId="7">报告说明用表!$F$85</definedName>
    <definedName name="sheet100132">#REF!</definedName>
    <definedName name="sheet100133" localSheetId="7">报告说明用表!$E$88</definedName>
    <definedName name="sheet100133">#REF!</definedName>
    <definedName name="sheet100134" localSheetId="7">报告说明用表!$C$132</definedName>
    <definedName name="sheet100134">#REF!</definedName>
    <definedName name="sheet100135" localSheetId="7">报告说明用表!$D$132</definedName>
    <definedName name="sheet100135">#REF!</definedName>
    <definedName name="sheet100136" localSheetId="7">报告说明用表!$E$132</definedName>
    <definedName name="sheet100136">#REF!</definedName>
    <definedName name="sheet100137" localSheetId="7">报告说明用表!$F$132</definedName>
    <definedName name="sheet100137">#REF!</definedName>
    <definedName name="sheet100138" localSheetId="7">报告说明用表!$C$133</definedName>
    <definedName name="sheet100138">#REF!</definedName>
    <definedName name="sheet100139" localSheetId="7">报告说明用表!$D$133</definedName>
    <definedName name="sheet100139">#REF!</definedName>
    <definedName name="sheet100140" localSheetId="7">报告说明用表!$E$133</definedName>
    <definedName name="sheet100140">#REF!</definedName>
    <definedName name="sheet100141" localSheetId="7">报告说明用表!$F$133</definedName>
    <definedName name="sheet100141">#REF!</definedName>
    <definedName name="sheet100142" localSheetId="7">报告说明用表!$C$134</definedName>
    <definedName name="sheet100142">#REF!</definedName>
    <definedName name="sheet100143" localSheetId="7">报告说明用表!$D$134</definedName>
    <definedName name="sheet100143">#REF!</definedName>
    <definedName name="sheet100144" localSheetId="7">报告说明用表!$E$134</definedName>
    <definedName name="sheet100144">#REF!</definedName>
    <definedName name="sheet100145" localSheetId="7">报告说明用表!$F$134</definedName>
    <definedName name="sheet100145">#REF!</definedName>
    <definedName name="sheet100146" localSheetId="7">报告说明用表!$C$135</definedName>
    <definedName name="sheet100146">#REF!</definedName>
    <definedName name="sheet100147" localSheetId="7">报告说明用表!$D$135</definedName>
    <definedName name="sheet100147">#REF!</definedName>
    <definedName name="sheet100148" localSheetId="7">报告说明用表!$E$135</definedName>
    <definedName name="sheet100148">#REF!</definedName>
    <definedName name="sheet100149" localSheetId="7">报告说明用表!$F$135</definedName>
    <definedName name="sheet100149">#REF!</definedName>
    <definedName name="sheet100150" localSheetId="7">报告说明用表!$C$136</definedName>
    <definedName name="sheet100150">#REF!</definedName>
    <definedName name="sheet100151" localSheetId="7">报告说明用表!$D$136</definedName>
    <definedName name="sheet100151">#REF!</definedName>
    <definedName name="sheet100152" localSheetId="7">报告说明用表!$E$136</definedName>
    <definedName name="sheet100152">#REF!</definedName>
    <definedName name="sheet100153" localSheetId="7">报告说明用表!$F$136</definedName>
    <definedName name="sheet100153">#REF!</definedName>
    <definedName name="sheet100154" localSheetId="7">报告说明用表!$C$138</definedName>
    <definedName name="sheet100154">#REF!</definedName>
    <definedName name="sheet100155" localSheetId="7">报告说明用表!$D$138</definedName>
    <definedName name="sheet100155">#REF!</definedName>
    <definedName name="sheet100156" localSheetId="7">报告说明用表!$E$138</definedName>
    <definedName name="sheet100156">#REF!</definedName>
    <definedName name="sheet100157" localSheetId="7">报告说明用表!$F$138</definedName>
    <definedName name="sheet100157">#REF!</definedName>
    <definedName name="sheet100158" localSheetId="7">报告说明用表!$C$139</definedName>
    <definedName name="sheet100158">#REF!</definedName>
    <definedName name="sheet100159" localSheetId="7">报告说明用表!$D$139</definedName>
    <definedName name="sheet100159">#REF!</definedName>
    <definedName name="sheet100160" localSheetId="7">报告说明用表!$E$139</definedName>
    <definedName name="sheet100160">#REF!</definedName>
    <definedName name="sheet100161" localSheetId="7">报告说明用表!$F$139</definedName>
    <definedName name="sheet100161">#REF!</definedName>
    <definedName name="sheet100162" localSheetId="7">报告说明用表!$C$140</definedName>
    <definedName name="sheet100162">#REF!</definedName>
    <definedName name="sheet100163" localSheetId="7">报告说明用表!$D$140</definedName>
    <definedName name="sheet100163">#REF!</definedName>
    <definedName name="sheet100164" localSheetId="7">报告说明用表!$E$140</definedName>
    <definedName name="sheet100164">#REF!</definedName>
    <definedName name="sheet100165" localSheetId="7">报告说明用表!$F$140</definedName>
    <definedName name="sheet100165">#REF!</definedName>
    <definedName name="sheet100166" localSheetId="7">报告说明用表!$C$141</definedName>
    <definedName name="sheet100166">#REF!</definedName>
    <definedName name="sheet100167" localSheetId="7">报告说明用表!$D$141</definedName>
    <definedName name="sheet100167">#REF!</definedName>
    <definedName name="sheet100168" localSheetId="7">报告说明用表!$E$141</definedName>
    <definedName name="sheet100168">#REF!</definedName>
    <definedName name="sheet100169" localSheetId="7">报告说明用表!$F$141</definedName>
    <definedName name="sheet100169">#REF!</definedName>
    <definedName name="sheet100170" localSheetId="7">报告说明用表!$C$142</definedName>
    <definedName name="sheet100170">#REF!</definedName>
    <definedName name="sheet100171" localSheetId="7">报告说明用表!$D$142</definedName>
    <definedName name="sheet100171">#REF!</definedName>
    <definedName name="sheet100172" localSheetId="7">报告说明用表!$E$142</definedName>
    <definedName name="sheet100172">#REF!</definedName>
    <definedName name="sheet100173" localSheetId="7">报告说明用表!$F$142</definedName>
    <definedName name="sheet100173">#REF!</definedName>
    <definedName name="sheet100174" localSheetId="7">报告说明用表!$C$143</definedName>
    <definedName name="sheet100174">#REF!</definedName>
    <definedName name="sheet100175" localSheetId="7">报告说明用表!$D$143</definedName>
    <definedName name="sheet100175">#REF!</definedName>
    <definedName name="sheet100176" localSheetId="7">报告说明用表!$E$143</definedName>
    <definedName name="sheet100176">#REF!</definedName>
    <definedName name="sheet100177" localSheetId="7">报告说明用表!$F$143</definedName>
    <definedName name="sheet100177">#REF!</definedName>
    <definedName name="sheet100178" localSheetId="7">报告说明用表!$C$144</definedName>
    <definedName name="sheet100178">#REF!</definedName>
    <definedName name="sheet100179" localSheetId="7">报告说明用表!$D$144</definedName>
    <definedName name="sheet100179">#REF!</definedName>
    <definedName name="sheet100180" localSheetId="7">报告说明用表!$E$144</definedName>
    <definedName name="sheet100180">#REF!</definedName>
    <definedName name="sheet100181" localSheetId="7">报告说明用表!$F$144</definedName>
    <definedName name="sheet100181">#REF!</definedName>
    <definedName name="sheet100182" localSheetId="7">报告说明用表!$C$145</definedName>
    <definedName name="sheet100182">#REF!</definedName>
    <definedName name="sheet100183" localSheetId="7">报告说明用表!$D$145</definedName>
    <definedName name="sheet100183">#REF!</definedName>
    <definedName name="sheet100184" localSheetId="7">报告说明用表!$E$145</definedName>
    <definedName name="sheet100184">#REF!</definedName>
    <definedName name="sheet100185" localSheetId="7">报告说明用表!$F$145</definedName>
    <definedName name="sheet100185">#REF!</definedName>
    <definedName name="sheet100186" localSheetId="7">报告说明用表!$C$146</definedName>
    <definedName name="sheet100186">#REF!</definedName>
    <definedName name="sheet100187" localSheetId="7">报告说明用表!$D$146</definedName>
    <definedName name="sheet100187">#REF!</definedName>
    <definedName name="sheet100188" localSheetId="7">报告说明用表!$E$146</definedName>
    <definedName name="sheet100188">#REF!</definedName>
    <definedName name="sheet100189" localSheetId="7">报告说明用表!$F$146</definedName>
    <definedName name="sheet100189">#REF!</definedName>
    <definedName name="sheet100190" localSheetId="7">报告说明用表!$C$150</definedName>
    <definedName name="sheet100190">#REF!</definedName>
    <definedName name="sheet100191" localSheetId="7">报告说明用表!$D$150</definedName>
    <definedName name="sheet100191">#REF!</definedName>
    <definedName name="sheet100192" localSheetId="7">报告说明用表!$C$151</definedName>
    <definedName name="sheet100192">#REF!</definedName>
    <definedName name="sheet100193" localSheetId="7">报告说明用表!$D$151</definedName>
    <definedName name="sheet100193">#REF!</definedName>
    <definedName name="sheet100194" localSheetId="7">报告说明用表!$C$152</definedName>
    <definedName name="sheet100194">#REF!</definedName>
    <definedName name="sheet100195" localSheetId="7">报告说明用表!$D$152</definedName>
    <definedName name="sheet100195">#REF!</definedName>
    <definedName name="sheet100196" localSheetId="7">报告说明用表!#REF!</definedName>
    <definedName name="sheet100196">#REF!</definedName>
    <definedName name="sheet100197" localSheetId="7">报告说明用表!$E$168</definedName>
    <definedName name="sheet100197">#REF!</definedName>
    <definedName name="sheet100198" localSheetId="7">报告说明用表!$B$171</definedName>
    <definedName name="sheet100198">#REF!</definedName>
    <definedName name="sheet100199" localSheetId="7">报告说明用表!$F$185</definedName>
    <definedName name="sheet100199">#REF!</definedName>
    <definedName name="sheet100200" localSheetId="7">报告说明用表!$C$189</definedName>
    <definedName name="sheet100200">#REF!</definedName>
    <definedName name="sheet100201" localSheetId="7">报告说明用表!$D$189</definedName>
    <definedName name="sheet100201">#REF!</definedName>
    <definedName name="sheet100202" localSheetId="7">报告说明用表!$C$190</definedName>
    <definedName name="sheet100202">#REF!</definedName>
    <definedName name="sheet100203" localSheetId="7">报告说明用表!$D$190</definedName>
    <definedName name="sheet100203">#REF!</definedName>
    <definedName name="sheet100204" localSheetId="7">报告说明用表!$C$191</definedName>
    <definedName name="sheet100204">#REF!</definedName>
    <definedName name="sheet100205" localSheetId="7">报告说明用表!$D$191</definedName>
    <definedName name="sheet100205">#REF!</definedName>
    <definedName name="sheet100206" localSheetId="7">报告说明用表!$C$192</definedName>
    <definedName name="sheet100206">#REF!</definedName>
    <definedName name="sheet100207" localSheetId="7">报告说明用表!$D$192</definedName>
    <definedName name="sheet100207">#REF!</definedName>
    <definedName name="sheet100208" localSheetId="7">报告说明用表!$C$193</definedName>
    <definedName name="sheet100208">#REF!</definedName>
    <definedName name="sheet100209" localSheetId="7">报告说明用表!$D$193</definedName>
    <definedName name="sheet100209">#REF!</definedName>
    <definedName name="sheet100210" localSheetId="7">报告说明用表!$C$194</definedName>
    <definedName name="sheet100210">#REF!</definedName>
    <definedName name="sheet100211" localSheetId="7">报告说明用表!$D$194</definedName>
    <definedName name="sheet100211">#REF!</definedName>
    <definedName name="sheet100212" localSheetId="7">报告说明用表!$C$199</definedName>
    <definedName name="sheet100212">#REF!</definedName>
    <definedName name="sheet100213" localSheetId="7">报告说明用表!$D$199</definedName>
    <definedName name="sheet100213">#REF!</definedName>
    <definedName name="sheet100214" localSheetId="7">报告说明用表!$E$199</definedName>
    <definedName name="sheet100214">#REF!</definedName>
    <definedName name="sheet100215" localSheetId="7">报告说明用表!$F$199</definedName>
    <definedName name="sheet100215">#REF!</definedName>
    <definedName name="sheet100216" localSheetId="7">报告说明用表!$G$199</definedName>
    <definedName name="sheet100216">#REF!</definedName>
    <definedName name="sheet100217" localSheetId="7">报告说明用表!$H$199</definedName>
    <definedName name="sheet100217">#REF!</definedName>
    <definedName name="sheet100218" localSheetId="7">报告说明用表!$I$199</definedName>
    <definedName name="sheet100218">#REF!</definedName>
    <definedName name="sheet100219" localSheetId="7">报告说明用表!$J$199</definedName>
    <definedName name="sheet100219">#REF!</definedName>
    <definedName name="sheet100220" localSheetId="7">报告说明用表!$C$200</definedName>
    <definedName name="sheet100220">#REF!</definedName>
    <definedName name="sheet100221" localSheetId="7">报告说明用表!$D$200</definedName>
    <definedName name="sheet100221">#REF!</definedName>
    <definedName name="sheet100222" localSheetId="7">报告说明用表!$E$200</definedName>
    <definedName name="sheet100222">#REF!</definedName>
    <definedName name="sheet100223" localSheetId="7">报告说明用表!$F$200</definedName>
    <definedName name="sheet100223">#REF!</definedName>
    <definedName name="sheet100224" localSheetId="7">报告说明用表!$G$200</definedName>
    <definedName name="sheet100224">#REF!</definedName>
    <definedName name="sheet100225" localSheetId="7">报告说明用表!$H$200</definedName>
    <definedName name="sheet100225">#REF!</definedName>
    <definedName name="sheet100226" localSheetId="7">报告说明用表!$I$200</definedName>
    <definedName name="sheet100226">#REF!</definedName>
    <definedName name="sheet100227" localSheetId="7">报告说明用表!$J$200</definedName>
    <definedName name="sheet100227">#REF!</definedName>
    <definedName name="sheet100228" localSheetId="7">报告说明用表!$C$201</definedName>
    <definedName name="sheet100228">#REF!</definedName>
    <definedName name="sheet100229" localSheetId="7">报告说明用表!$D$201</definedName>
    <definedName name="sheet100229">#REF!</definedName>
    <definedName name="sheet100230" localSheetId="7">报告说明用表!$E$201</definedName>
    <definedName name="sheet100230">#REF!</definedName>
    <definedName name="sheet100231" localSheetId="7">报告说明用表!$F$201</definedName>
    <definedName name="sheet100231">#REF!</definedName>
    <definedName name="sheet100232" localSheetId="7">报告说明用表!$G$201</definedName>
    <definedName name="sheet100232">#REF!</definedName>
    <definedName name="sheet100233" localSheetId="7">报告说明用表!$H$201</definedName>
    <definedName name="sheet100233">#REF!</definedName>
    <definedName name="sheet100234" localSheetId="7">报告说明用表!$I$201</definedName>
    <definedName name="sheet100234">#REF!</definedName>
    <definedName name="sheet100235" localSheetId="7">报告说明用表!$J$201</definedName>
    <definedName name="sheet100235">#REF!</definedName>
    <definedName name="sheet100236" localSheetId="7">报告说明用表!$C$202</definedName>
    <definedName name="sheet100236">#REF!</definedName>
    <definedName name="sheet100237" localSheetId="7">报告说明用表!$D$202</definedName>
    <definedName name="sheet100237">#REF!</definedName>
    <definedName name="sheet100238" localSheetId="7">报告说明用表!$E$202</definedName>
    <definedName name="sheet100238">#REF!</definedName>
    <definedName name="sheet100239" localSheetId="7">报告说明用表!$F$202</definedName>
    <definedName name="sheet100239">#REF!</definedName>
    <definedName name="sheet100240" localSheetId="7">报告说明用表!$G$202</definedName>
    <definedName name="sheet100240">#REF!</definedName>
    <definedName name="sheet100241" localSheetId="7">报告说明用表!$H$202</definedName>
    <definedName name="sheet100241">#REF!</definedName>
    <definedName name="sheet100242" localSheetId="7">报告说明用表!$I$202</definedName>
    <definedName name="sheet100242">#REF!</definedName>
    <definedName name="sheet100243" localSheetId="7">报告说明用表!$J$202</definedName>
    <definedName name="sheet100243">#REF!</definedName>
    <definedName name="sheet100244" localSheetId="7">报告说明用表!$C$203</definedName>
    <definedName name="sheet100244">#REF!</definedName>
    <definedName name="sheet100245" localSheetId="7">报告说明用表!$D$203</definedName>
    <definedName name="sheet100245">#REF!</definedName>
    <definedName name="sheet100246" localSheetId="7">报告说明用表!$E$203</definedName>
    <definedName name="sheet100246">#REF!</definedName>
    <definedName name="sheet100247" localSheetId="7">报告说明用表!$F$203</definedName>
    <definedName name="sheet100247">#REF!</definedName>
    <definedName name="sheet100248" localSheetId="7">报告说明用表!$G$203</definedName>
    <definedName name="sheet100248">#REF!</definedName>
    <definedName name="sheet100249" localSheetId="7">报告说明用表!$H$203</definedName>
    <definedName name="sheet100249">#REF!</definedName>
    <definedName name="sheet100250" localSheetId="7">报告说明用表!$I$203</definedName>
    <definedName name="sheet100250">#REF!</definedName>
    <definedName name="sheet100251" localSheetId="7">报告说明用表!$J$203</definedName>
    <definedName name="sheet100251">#REF!</definedName>
    <definedName name="sheet100252" localSheetId="7">报告说明用表!$C$207</definedName>
    <definedName name="sheet100252">#REF!</definedName>
    <definedName name="sheet100253" localSheetId="7">报告说明用表!$D$207</definedName>
    <definedName name="sheet100253">#REF!</definedName>
    <definedName name="sheet100254" localSheetId="7">报告说明用表!$C$208</definedName>
    <definedName name="sheet100254">#REF!</definedName>
    <definedName name="sheet100255" localSheetId="7">报告说明用表!$D$208</definedName>
    <definedName name="sheet100255">#REF!</definedName>
    <definedName name="sheet100256" localSheetId="7">报告说明用表!$C$209</definedName>
    <definedName name="sheet100256">#REF!</definedName>
    <definedName name="sheet100257" localSheetId="7">报告说明用表!$D$209</definedName>
    <definedName name="sheet100257">#REF!</definedName>
    <definedName name="sheet100258" localSheetId="7">报告说明用表!$C$210</definedName>
    <definedName name="sheet100258">#REF!</definedName>
    <definedName name="sheet100259" localSheetId="7">报告说明用表!$D$210</definedName>
    <definedName name="sheet100259">#REF!</definedName>
    <definedName name="sheet100260" localSheetId="7">报告说明用表!$C$211</definedName>
    <definedName name="sheet100260">#REF!</definedName>
    <definedName name="sheet100261" localSheetId="7">报告说明用表!$D$211</definedName>
    <definedName name="sheet100261">#REF!</definedName>
    <definedName name="sheet100262" localSheetId="7">报告说明用表!$C$216</definedName>
    <definedName name="sheet100262">#REF!</definedName>
    <definedName name="sheet100263" localSheetId="7">报告说明用表!$D$216</definedName>
    <definedName name="sheet100263">#REF!</definedName>
    <definedName name="sheet100264" localSheetId="7">报告说明用表!$E$216</definedName>
    <definedName name="sheet100264">#REF!</definedName>
    <definedName name="sheet100265" localSheetId="7">报告说明用表!$F$216</definedName>
    <definedName name="sheet100265">#REF!</definedName>
    <definedName name="sheet100266" localSheetId="7">报告说明用表!$G$216</definedName>
    <definedName name="sheet100266">#REF!</definedName>
    <definedName name="sheet100267" localSheetId="7">报告说明用表!$H$216</definedName>
    <definedName name="sheet100267">#REF!</definedName>
    <definedName name="sheet100268" localSheetId="7">报告说明用表!$I$216</definedName>
    <definedName name="sheet100268">#REF!</definedName>
    <definedName name="sheet100269" localSheetId="7">报告说明用表!$J$216</definedName>
    <definedName name="sheet100269">#REF!</definedName>
    <definedName name="sheet100270" localSheetId="7">报告说明用表!$C$217</definedName>
    <definedName name="sheet100270">#REF!</definedName>
    <definedName name="sheet100271" localSheetId="7">报告说明用表!$D$217</definedName>
    <definedName name="sheet100271">#REF!</definedName>
    <definedName name="sheet100272" localSheetId="7">报告说明用表!$E$217</definedName>
    <definedName name="sheet100272">#REF!</definedName>
    <definedName name="sheet100273" localSheetId="7">报告说明用表!$F$217</definedName>
    <definedName name="sheet100273">#REF!</definedName>
    <definedName name="sheet100274" localSheetId="7">报告说明用表!$G$217</definedName>
    <definedName name="sheet100274">#REF!</definedName>
    <definedName name="sheet100275" localSheetId="7">报告说明用表!$H$217</definedName>
    <definedName name="sheet100275">#REF!</definedName>
    <definedName name="sheet100276" localSheetId="7">报告说明用表!$I$217</definedName>
    <definedName name="sheet100276">#REF!</definedName>
    <definedName name="sheet100277" localSheetId="7">报告说明用表!$J$217</definedName>
    <definedName name="sheet100277">#REF!</definedName>
    <definedName name="sheet100278" localSheetId="7">报告说明用表!$C$218</definedName>
    <definedName name="sheet100278">#REF!</definedName>
    <definedName name="sheet100279" localSheetId="7">报告说明用表!$D$218</definedName>
    <definedName name="sheet100279">#REF!</definedName>
    <definedName name="sheet100280" localSheetId="7">报告说明用表!$E$218</definedName>
    <definedName name="sheet100280">#REF!</definedName>
    <definedName name="sheet100281" localSheetId="7">报告说明用表!$F$218</definedName>
    <definedName name="sheet100281">#REF!</definedName>
    <definedName name="sheet100282" localSheetId="7">报告说明用表!$G$218</definedName>
    <definedName name="sheet100282">#REF!</definedName>
    <definedName name="sheet100283" localSheetId="7">报告说明用表!$H$218</definedName>
    <definedName name="sheet100283">#REF!</definedName>
    <definedName name="sheet100284" localSheetId="7">报告说明用表!$I$218</definedName>
    <definedName name="sheet100284">#REF!</definedName>
    <definedName name="sheet100285" localSheetId="7">报告说明用表!$J$218</definedName>
    <definedName name="sheet100285">#REF!</definedName>
    <definedName name="sheet100286" localSheetId="7">报告说明用表!$C$219</definedName>
    <definedName name="sheet100286">#REF!</definedName>
    <definedName name="sheet100287" localSheetId="7">报告说明用表!$D$219</definedName>
    <definedName name="sheet100287">#REF!</definedName>
    <definedName name="sheet100288" localSheetId="7">报告说明用表!$E$219</definedName>
    <definedName name="sheet100288">#REF!</definedName>
    <definedName name="sheet100289" localSheetId="7">报告说明用表!$F$219</definedName>
    <definedName name="sheet100289">#REF!</definedName>
    <definedName name="sheet100290" localSheetId="7">报告说明用表!$G$219</definedName>
    <definedName name="sheet100290">#REF!</definedName>
    <definedName name="sheet100291" localSheetId="7">报告说明用表!$H$219</definedName>
    <definedName name="sheet100291">#REF!</definedName>
    <definedName name="sheet100292" localSheetId="7">报告说明用表!$I$219</definedName>
    <definedName name="sheet100292">#REF!</definedName>
    <definedName name="sheet100293" localSheetId="7">报告说明用表!$J$219</definedName>
    <definedName name="sheet100293">#REF!</definedName>
    <definedName name="sheet100294" localSheetId="7">报告说明用表!$C$223</definedName>
    <definedName name="sheet100294">#REF!</definedName>
    <definedName name="sheet100295" localSheetId="7">报告说明用表!$D$223</definedName>
    <definedName name="sheet100295">#REF!</definedName>
    <definedName name="sheet100296" localSheetId="7">报告说明用表!$E$223</definedName>
    <definedName name="sheet100296">#REF!</definedName>
    <definedName name="sheet100297" localSheetId="7">报告说明用表!$F$223</definedName>
    <definedName name="sheet100297">#REF!</definedName>
    <definedName name="sheet100298" localSheetId="7">报告说明用表!$C$224</definedName>
    <definedName name="sheet100298">#REF!</definedName>
    <definedName name="sheet100299" localSheetId="7">报告说明用表!$D$224</definedName>
    <definedName name="sheet100299">#REF!</definedName>
    <definedName name="sheet100300" localSheetId="7">报告说明用表!$E$224</definedName>
    <definedName name="sheet100300">#REF!</definedName>
    <definedName name="sheet100301" localSheetId="7">报告说明用表!$F$224</definedName>
    <definedName name="sheet100301">#REF!</definedName>
    <definedName name="sheet100302" localSheetId="7">报告说明用表!$C$225</definedName>
    <definedName name="sheet100302">#REF!</definedName>
    <definedName name="sheet100303" localSheetId="7">报告说明用表!$D$225</definedName>
    <definedName name="sheet100303">#REF!</definedName>
    <definedName name="sheet100304" localSheetId="7">报告说明用表!$E$225</definedName>
    <definedName name="sheet100304">#REF!</definedName>
    <definedName name="sheet100305" localSheetId="7">报告说明用表!$F$225</definedName>
    <definedName name="sheet100305">#REF!</definedName>
    <definedName name="sheet100306" localSheetId="7">报告说明用表!$C$226</definedName>
    <definedName name="sheet100306">#REF!</definedName>
    <definedName name="sheet100307" localSheetId="7">报告说明用表!$D$226</definedName>
    <definedName name="sheet100307">#REF!</definedName>
    <definedName name="sheet100308" localSheetId="7">报告说明用表!$E$226</definedName>
    <definedName name="sheet100308">#REF!</definedName>
    <definedName name="sheet100309" localSheetId="7">报告说明用表!$F$226</definedName>
    <definedName name="sheet100309">#REF!</definedName>
    <definedName name="sheet100310" localSheetId="7">报告说明用表!$C$227</definedName>
    <definedName name="sheet100310">#REF!</definedName>
    <definedName name="sheet100311" localSheetId="7">报告说明用表!$D$227</definedName>
    <definedName name="sheet100311">#REF!</definedName>
    <definedName name="sheet100312" localSheetId="7">报告说明用表!$E$227</definedName>
    <definedName name="sheet100312">#REF!</definedName>
    <definedName name="sheet100313" localSheetId="7">报告说明用表!$F$227</definedName>
    <definedName name="sheet100313">#REF!</definedName>
    <definedName name="sheet100314" localSheetId="7">报告说明用表!$C$228</definedName>
    <definedName name="sheet100314">#REF!</definedName>
    <definedName name="sheet100315" localSheetId="7">报告说明用表!$D$228</definedName>
    <definedName name="sheet100315">#REF!</definedName>
    <definedName name="sheet100316" localSheetId="7">报告说明用表!$E$228</definedName>
    <definedName name="sheet100316">#REF!</definedName>
    <definedName name="sheet100317" localSheetId="7">报告说明用表!$F$228</definedName>
    <definedName name="sheet100317">#REF!</definedName>
    <definedName name="sheet100318" localSheetId="7">报告说明用表!$C$232</definedName>
    <definedName name="sheet100318">#REF!</definedName>
    <definedName name="sheet100319" localSheetId="7">报告说明用表!$D$232</definedName>
    <definedName name="sheet100319">#REF!</definedName>
    <definedName name="sheet100320" localSheetId="7">报告说明用表!$E$232</definedName>
    <definedName name="sheet100320">#REF!</definedName>
    <definedName name="sheet100321" localSheetId="7">报告说明用表!$F$232</definedName>
    <definedName name="sheet100321">#REF!</definedName>
    <definedName name="sheet100322" localSheetId="7">报告说明用表!$C$233</definedName>
    <definedName name="sheet100322">#REF!</definedName>
    <definedName name="sheet100323" localSheetId="7">报告说明用表!$D$233</definedName>
    <definedName name="sheet100323">#REF!</definedName>
    <definedName name="sheet100324" localSheetId="7">报告说明用表!$E$233</definedName>
    <definedName name="sheet100324">#REF!</definedName>
    <definedName name="sheet100325" localSheetId="7">报告说明用表!$F$233</definedName>
    <definedName name="sheet100325">#REF!</definedName>
    <definedName name="sheet100326" localSheetId="7">报告说明用表!$C$234</definedName>
    <definedName name="sheet100326">#REF!</definedName>
    <definedName name="sheet100327" localSheetId="7">报告说明用表!$D$234</definedName>
    <definedName name="sheet100327">#REF!</definedName>
    <definedName name="sheet100328" localSheetId="7">报告说明用表!$E$234</definedName>
    <definedName name="sheet100328">#REF!</definedName>
    <definedName name="sheet100329" localSheetId="7">报告说明用表!$F$234</definedName>
    <definedName name="sheet100329">#REF!</definedName>
    <definedName name="sheet100330" localSheetId="7">报告说明用表!$C$235</definedName>
    <definedName name="sheet100330">#REF!</definedName>
    <definedName name="sheet100331" localSheetId="7">报告说明用表!$D$235</definedName>
    <definedName name="sheet100331">#REF!</definedName>
    <definedName name="sheet100332" localSheetId="7">报告说明用表!$E$235</definedName>
    <definedName name="sheet100332">#REF!</definedName>
    <definedName name="sheet100333" localSheetId="7">报告说明用表!$F$235</definedName>
    <definedName name="sheet100333">#REF!</definedName>
    <definedName name="sheet100334" localSheetId="7">报告说明用表!$C$236</definedName>
    <definedName name="sheet100334">#REF!</definedName>
    <definedName name="sheet100335" localSheetId="7">报告说明用表!$D$236</definedName>
    <definedName name="sheet100335">#REF!</definedName>
    <definedName name="sheet100336" localSheetId="7">报告说明用表!$E$236</definedName>
    <definedName name="sheet100336">#REF!</definedName>
    <definedName name="sheet100337" localSheetId="7">报告说明用表!$F$236</definedName>
    <definedName name="sheet100337">#REF!</definedName>
    <definedName name="sheet100338" localSheetId="7">报告说明用表!$C$237</definedName>
    <definedName name="sheet100338">#REF!</definedName>
    <definedName name="sheet100339" localSheetId="7">报告说明用表!$D$237</definedName>
    <definedName name="sheet100339">#REF!</definedName>
    <definedName name="sheet100340" localSheetId="7">报告说明用表!$E$237</definedName>
    <definedName name="sheet100340">#REF!</definedName>
    <definedName name="sheet100341" localSheetId="7">报告说明用表!$F$237</definedName>
    <definedName name="sheet100341">#REF!</definedName>
    <definedName name="sheet100342" localSheetId="7">报告说明用表!$C$238</definedName>
    <definedName name="sheet100342">#REF!</definedName>
    <definedName name="sheet100343" localSheetId="7">报告说明用表!$D$238</definedName>
    <definedName name="sheet100343">#REF!</definedName>
    <definedName name="sheet100344" localSheetId="7">报告说明用表!$E$238</definedName>
    <definedName name="sheet100344">#REF!</definedName>
    <definedName name="sheet100345" localSheetId="7">报告说明用表!$F$238</definedName>
    <definedName name="sheet100345">#REF!</definedName>
    <definedName name="sheet100346" localSheetId="7">报告说明用表!$C$239</definedName>
    <definedName name="sheet100346">#REF!</definedName>
    <definedName name="sheet100347" localSheetId="7">报告说明用表!$D$239</definedName>
    <definedName name="sheet100347">#REF!</definedName>
    <definedName name="sheet100348" localSheetId="7">报告说明用表!$E$239</definedName>
    <definedName name="sheet100348">#REF!</definedName>
    <definedName name="sheet100349" localSheetId="7">报告说明用表!$F$239</definedName>
    <definedName name="sheet100349">#REF!</definedName>
    <definedName name="sheet100350" localSheetId="7">报告说明用表!$C$240</definedName>
    <definedName name="sheet100350">#REF!</definedName>
    <definedName name="sheet100351" localSheetId="7">报告说明用表!$D$240</definedName>
    <definedName name="sheet100351">#REF!</definedName>
    <definedName name="sheet100352" localSheetId="7">报告说明用表!$E$240</definedName>
    <definedName name="sheet100352">#REF!</definedName>
    <definedName name="sheet100353" localSheetId="7">报告说明用表!$F$240</definedName>
    <definedName name="sheet100353">#REF!</definedName>
    <definedName name="sheet100354" localSheetId="7">报告说明用表!$C$241</definedName>
    <definedName name="sheet100354">#REF!</definedName>
    <definedName name="sheet100355" localSheetId="7">报告说明用表!$D$241</definedName>
    <definedName name="sheet100355">#REF!</definedName>
    <definedName name="sheet100356" localSheetId="7">报告说明用表!$E$241</definedName>
    <definedName name="sheet100356">#REF!</definedName>
    <definedName name="sheet100357" localSheetId="7">报告说明用表!$F$241</definedName>
    <definedName name="sheet100357">#REF!</definedName>
    <definedName name="sheet100358" localSheetId="7">报告说明用表!$C$242</definedName>
    <definedName name="sheet100358">#REF!</definedName>
    <definedName name="sheet100359" localSheetId="7">报告说明用表!$D$242</definedName>
    <definedName name="sheet100359">#REF!</definedName>
    <definedName name="sheet100360" localSheetId="7">报告说明用表!$E$242</definedName>
    <definedName name="sheet100360">#REF!</definedName>
    <definedName name="sheet100361" localSheetId="7">报告说明用表!$F$242</definedName>
    <definedName name="sheet100361">#REF!</definedName>
    <definedName name="sheet100362" localSheetId="7">报告说明用表!$C$243</definedName>
    <definedName name="sheet100362">#REF!</definedName>
    <definedName name="sheet100363" localSheetId="7">报告说明用表!$D$243</definedName>
    <definedName name="sheet100363">#REF!</definedName>
    <definedName name="sheet100364" localSheetId="7">报告说明用表!$E$243</definedName>
    <definedName name="sheet100364">#REF!</definedName>
    <definedName name="sheet100365" localSheetId="7">报告说明用表!$F$243</definedName>
    <definedName name="sheet100365">#REF!</definedName>
    <definedName name="sheet100366" localSheetId="7">报告说明用表!$C$244</definedName>
    <definedName name="sheet100366">#REF!</definedName>
    <definedName name="sheet100367" localSheetId="7">报告说明用表!$D$244</definedName>
    <definedName name="sheet100367">#REF!</definedName>
    <definedName name="sheet100368" localSheetId="7">报告说明用表!$E$244</definedName>
    <definedName name="sheet100368">#REF!</definedName>
    <definedName name="sheet100369" localSheetId="7">报告说明用表!$F$244</definedName>
    <definedName name="sheet100369">#REF!</definedName>
    <definedName name="sheet100370" localSheetId="7">报告说明用表!$C$245</definedName>
    <definedName name="sheet100370">#REF!</definedName>
    <definedName name="sheet100371" localSheetId="7">报告说明用表!$D$245</definedName>
    <definedName name="sheet100371">#REF!</definedName>
    <definedName name="sheet100372" localSheetId="7">报告说明用表!$E$245</definedName>
    <definedName name="sheet100372">#REF!</definedName>
    <definedName name="sheet100373" localSheetId="7">报告说明用表!$F$245</definedName>
    <definedName name="sheet100373">#REF!</definedName>
    <definedName name="sheet100374" localSheetId="7">报告说明用表!$G$232</definedName>
    <definedName name="sheet100374">#REF!</definedName>
    <definedName name="sheet100375" localSheetId="7">报告说明用表!$G$233</definedName>
    <definedName name="sheet100375">#REF!</definedName>
    <definedName name="sheet100376" localSheetId="7">报告说明用表!$G$234</definedName>
    <definedName name="sheet100376">#REF!</definedName>
    <definedName name="sheet100377" localSheetId="7">报告说明用表!$G$235</definedName>
    <definedName name="sheet100377">#REF!</definedName>
    <definedName name="sheet100378" localSheetId="7">报告说明用表!$G$236</definedName>
    <definedName name="sheet100378">#REF!</definedName>
    <definedName name="sheet100379" localSheetId="7">报告说明用表!$G$237</definedName>
    <definedName name="sheet100379">#REF!</definedName>
    <definedName name="sheet100380" localSheetId="7">报告说明用表!$G$238</definedName>
    <definedName name="sheet100380">#REF!</definedName>
    <definedName name="sheet100381" localSheetId="7">报告说明用表!$G$239</definedName>
    <definedName name="sheet100381">#REF!</definedName>
    <definedName name="sheet100382" localSheetId="7">报告说明用表!$G$240</definedName>
    <definedName name="sheet100382">#REF!</definedName>
    <definedName name="sheet100383" localSheetId="7">报告说明用表!$G$241</definedName>
    <definedName name="sheet100383">#REF!</definedName>
    <definedName name="sheet100384" localSheetId="7">报告说明用表!$G$242</definedName>
    <definedName name="sheet100384">#REF!</definedName>
    <definedName name="sheet100385" localSheetId="7">报告说明用表!$G$243</definedName>
    <definedName name="sheet100385">#REF!</definedName>
    <definedName name="sheet100386" localSheetId="7">报告说明用表!$G$244</definedName>
    <definedName name="sheet100386">#REF!</definedName>
    <definedName name="sheet100387" localSheetId="7">报告说明用表!$G$245</definedName>
    <definedName name="sheet100387">#REF!</definedName>
    <definedName name="sheet100388" localSheetId="7">报告说明用表!$C$249</definedName>
    <definedName name="sheet100388">#REF!</definedName>
    <definedName name="sheet100389" localSheetId="7">报告说明用表!$D$249</definedName>
    <definedName name="sheet100389">#REF!</definedName>
    <definedName name="sheet100390" localSheetId="7">报告说明用表!$E$249</definedName>
    <definedName name="sheet100390">#REF!</definedName>
    <definedName name="sheet100391" localSheetId="7">报告说明用表!$F$249</definedName>
    <definedName name="sheet100391">#REF!</definedName>
    <definedName name="sheet100392" localSheetId="7">报告说明用表!$C$250</definedName>
    <definedName name="sheet100392">#REF!</definedName>
    <definedName name="sheet100393" localSheetId="7">报告说明用表!$D$250</definedName>
    <definedName name="sheet100393">#REF!</definedName>
    <definedName name="sheet100394" localSheetId="7">报告说明用表!$E$250</definedName>
    <definedName name="sheet100394">#REF!</definedName>
    <definedName name="sheet100395" localSheetId="7">报告说明用表!$F$250</definedName>
    <definedName name="sheet100395">#REF!</definedName>
    <definedName name="sheet100396" localSheetId="7">报告说明用表!$C$251</definedName>
    <definedName name="sheet100396">#REF!</definedName>
    <definedName name="sheet100397" localSheetId="7">报告说明用表!$D$251</definedName>
    <definedName name="sheet100397">#REF!</definedName>
    <definedName name="sheet100398" localSheetId="7">报告说明用表!$E$251</definedName>
    <definedName name="sheet100398">#REF!</definedName>
    <definedName name="sheet100399" localSheetId="7">报告说明用表!$F$251</definedName>
    <definedName name="sheet100399">#REF!</definedName>
    <definedName name="sheet1004" localSheetId="7">报告说明用表!$I$114</definedName>
    <definedName name="sheet1004">#REF!</definedName>
    <definedName name="sheet100400" localSheetId="7">报告说明用表!$C$252</definedName>
    <definedName name="sheet100400">#REF!</definedName>
    <definedName name="sheet100401" localSheetId="7">报告说明用表!$D$252</definedName>
    <definedName name="sheet100401">#REF!</definedName>
    <definedName name="sheet100402" localSheetId="7">报告说明用表!$E$252</definedName>
    <definedName name="sheet100402">#REF!</definedName>
    <definedName name="sheet100403" localSheetId="7">报告说明用表!$F$252</definedName>
    <definedName name="sheet100403">#REF!</definedName>
    <definedName name="sheet100404" localSheetId="7">报告说明用表!$C$253</definedName>
    <definedName name="sheet100404">#REF!</definedName>
    <definedName name="sheet100405" localSheetId="7">报告说明用表!$D$253</definedName>
    <definedName name="sheet100405">#REF!</definedName>
    <definedName name="sheet100406" localSheetId="7">报告说明用表!$E$253</definedName>
    <definedName name="sheet100406">#REF!</definedName>
    <definedName name="sheet100407" localSheetId="7">报告说明用表!$F$253</definedName>
    <definedName name="sheet100407">#REF!</definedName>
    <definedName name="sheet100408" localSheetId="7">报告说明用表!$C$254</definedName>
    <definedName name="sheet100408">#REF!</definedName>
    <definedName name="sheet100409" localSheetId="7">报告说明用表!$D$254</definedName>
    <definedName name="sheet100409">#REF!</definedName>
    <definedName name="sheet100410" localSheetId="7">报告说明用表!$E$254</definedName>
    <definedName name="sheet100410">#REF!</definedName>
    <definedName name="sheet100411" localSheetId="7">报告说明用表!$F$254</definedName>
    <definedName name="sheet100411">#REF!</definedName>
    <definedName name="sheet100412" localSheetId="7">报告说明用表!$C$255</definedName>
    <definedName name="sheet100412">#REF!</definedName>
    <definedName name="sheet100413" localSheetId="7">报告说明用表!$D$255</definedName>
    <definedName name="sheet100413">#REF!</definedName>
    <definedName name="sheet100414" localSheetId="7">报告说明用表!$E$255</definedName>
    <definedName name="sheet100414">#REF!</definedName>
    <definedName name="sheet100415" localSheetId="7">报告说明用表!$F$255</definedName>
    <definedName name="sheet100415">#REF!</definedName>
    <definedName name="sheet100416" localSheetId="7">报告说明用表!$C$256</definedName>
    <definedName name="sheet100416">#REF!</definedName>
    <definedName name="sheet100417" localSheetId="7">报告说明用表!$D$256</definedName>
    <definedName name="sheet100417">#REF!</definedName>
    <definedName name="sheet100418" localSheetId="7">报告说明用表!$E$256</definedName>
    <definedName name="sheet100418">#REF!</definedName>
    <definedName name="sheet100419" localSheetId="7">报告说明用表!$F$256</definedName>
    <definedName name="sheet100419">#REF!</definedName>
    <definedName name="sheet100420" localSheetId="7">报告说明用表!$C$257</definedName>
    <definedName name="sheet100420">#REF!</definedName>
    <definedName name="sheet100421" localSheetId="7">报告说明用表!$D$257</definedName>
    <definedName name="sheet100421">#REF!</definedName>
    <definedName name="sheet100422" localSheetId="7">报告说明用表!$E$257</definedName>
    <definedName name="sheet100422">#REF!</definedName>
    <definedName name="sheet100423" localSheetId="7">报告说明用表!$F$257</definedName>
    <definedName name="sheet100423">#REF!</definedName>
    <definedName name="sheet100424" localSheetId="7">报告说明用表!$G$249</definedName>
    <definedName name="sheet100424">#REF!</definedName>
    <definedName name="sheet100425" localSheetId="7">报告说明用表!$G$250</definedName>
    <definedName name="sheet100425">#REF!</definedName>
    <definedName name="sheet100426" localSheetId="7">报告说明用表!$G$251</definedName>
    <definedName name="sheet100426">#REF!</definedName>
    <definedName name="sheet100427" localSheetId="7">报告说明用表!$G$252</definedName>
    <definedName name="sheet100427">#REF!</definedName>
    <definedName name="sheet100428" localSheetId="7">报告说明用表!$G$253</definedName>
    <definedName name="sheet100428">#REF!</definedName>
    <definedName name="sheet100429" localSheetId="7">报告说明用表!$G$254</definedName>
    <definedName name="sheet100429">#REF!</definedName>
    <definedName name="sheet100430" localSheetId="7">报告说明用表!$G$255</definedName>
    <definedName name="sheet100430">#REF!</definedName>
    <definedName name="sheet100431" localSheetId="7">报告说明用表!$G$256</definedName>
    <definedName name="sheet100431">#REF!</definedName>
    <definedName name="sheet100432" localSheetId="7">报告说明用表!$G$257</definedName>
    <definedName name="sheet100432">#REF!</definedName>
    <definedName name="sheet100433" localSheetId="7">报告说明用表!$C$185</definedName>
    <definedName name="sheet100433">#REF!</definedName>
    <definedName name="sheet100434" localSheetId="7">报告说明用表!$D$185</definedName>
    <definedName name="sheet100434">#REF!</definedName>
    <definedName name="sheet100435" localSheetId="7">报告说明用表!$E$185</definedName>
    <definedName name="sheet100435">#REF!</definedName>
    <definedName name="sheet100436" localSheetId="7">报告说明用表!$B$188</definedName>
    <definedName name="sheet100436">#REF!</definedName>
    <definedName name="sheet100437" localSheetId="7">报告说明用表!$B$197</definedName>
    <definedName name="sheet100437">#REF!</definedName>
    <definedName name="sheet100438" localSheetId="7">报告说明用表!$B$206</definedName>
    <definedName name="sheet100438">#REF!</definedName>
    <definedName name="sheet100439" localSheetId="7">报告说明用表!$B$214</definedName>
    <definedName name="sheet100439">#REF!</definedName>
    <definedName name="sheet100440" localSheetId="7">报告说明用表!$B$222</definedName>
    <definedName name="sheet100440">#REF!</definedName>
    <definedName name="sheet100441" localSheetId="7">报告说明用表!$B$231</definedName>
    <definedName name="sheet100441">#REF!</definedName>
    <definedName name="sheet100442" localSheetId="7">报告说明用表!$C$13</definedName>
    <definedName name="sheet100442">#REF!</definedName>
    <definedName name="sheet1005" localSheetId="7">报告说明用表!$I$115</definedName>
    <definedName name="sheet1005">#REF!</definedName>
    <definedName name="sheet100500" localSheetId="7">报告说明用表!#REF!</definedName>
    <definedName name="sheet100500">#REF!</definedName>
    <definedName name="sheet100510" localSheetId="7">报告说明用表!$B$67</definedName>
    <definedName name="sheet100510">#REF!</definedName>
    <definedName name="sheet100511" localSheetId="7">报告说明用表!$F$71</definedName>
    <definedName name="sheet100511">#REF!</definedName>
    <definedName name="sheet100579" localSheetId="7">报告说明用表!$B$155</definedName>
    <definedName name="sheet100579">#REF!</definedName>
    <definedName name="sheet100591" localSheetId="7">报告说明用表!$H$252</definedName>
    <definedName name="sheet100591">#REF!</definedName>
    <definedName name="sheet1006" localSheetId="7">报告说明用表!$I$116</definedName>
    <definedName name="sheet1006">#REF!</definedName>
    <definedName name="sheet100600" localSheetId="7">报告说明用表!$C$16</definedName>
    <definedName name="sheet100600">#REF!</definedName>
    <definedName name="sheet100601" localSheetId="7">报告说明用表!$C$17</definedName>
    <definedName name="sheet100601">#REF!</definedName>
    <definedName name="sheet100602" localSheetId="7">报告说明用表!$C$18</definedName>
    <definedName name="sheet100602">#REF!</definedName>
    <definedName name="sheet100603" localSheetId="7">报告说明用表!$B$248</definedName>
    <definedName name="sheet100603">#REF!</definedName>
    <definedName name="sheet1007" localSheetId="7">报告说明用表!$I$117</definedName>
    <definedName name="sheet1007">#REF!</definedName>
    <definedName name="sheet10070" localSheetId="7">报告说明用表!$H$75</definedName>
    <definedName name="sheet10070">#REF!</definedName>
    <definedName name="sheet10071" localSheetId="7">报告说明用表!$H$76</definedName>
    <definedName name="sheet10071">#REF!</definedName>
    <definedName name="sheet10072" localSheetId="7">报告说明用表!$H$77</definedName>
    <definedName name="sheet10072">#REF!</definedName>
    <definedName name="sheet10073" localSheetId="7">报告说明用表!$H$78</definedName>
    <definedName name="sheet10073">#REF!</definedName>
    <definedName name="sheet10074" localSheetId="7">报告说明用表!$H$79</definedName>
    <definedName name="sheet10074">#REF!</definedName>
    <definedName name="sheet10075" localSheetId="7">报告说明用表!$H$80</definedName>
    <definedName name="sheet10075">#REF!</definedName>
    <definedName name="sheet10076" localSheetId="7">报告说明用表!$H$81</definedName>
    <definedName name="sheet10076">#REF!</definedName>
    <definedName name="sheet10077" localSheetId="7">报告说明用表!$H$82</definedName>
    <definedName name="sheet10077">#REF!</definedName>
    <definedName name="sheet10078" localSheetId="7">报告说明用表!$H$83</definedName>
    <definedName name="sheet10078">#REF!</definedName>
    <definedName name="sheet10079" localSheetId="7">报告说明用表!$H$84</definedName>
    <definedName name="sheet10079">#REF!</definedName>
    <definedName name="sheet1008" localSheetId="7">报告说明用表!$I$118</definedName>
    <definedName name="sheet1008">#REF!</definedName>
    <definedName name="sheet10080" localSheetId="7">报告说明用表!$H$85</definedName>
    <definedName name="sheet10080">#REF!</definedName>
    <definedName name="sheet10081" localSheetId="7">报告说明用表!$H$86</definedName>
    <definedName name="sheet10081">#REF!</definedName>
    <definedName name="sheet10082" localSheetId="7">报告说明用表!$H$87</definedName>
    <definedName name="sheet10082">#REF!</definedName>
    <definedName name="sheet10083" localSheetId="7">报告说明用表!$H$88</definedName>
    <definedName name="sheet10083">#REF!</definedName>
    <definedName name="sheet10084" localSheetId="7">报告说明用表!$G$132</definedName>
    <definedName name="sheet10084">#REF!</definedName>
    <definedName name="sheet10085" localSheetId="7">报告说明用表!$G$133</definedName>
    <definedName name="sheet10085">#REF!</definedName>
    <definedName name="sheet10086" localSheetId="7">报告说明用表!$G$134</definedName>
    <definedName name="sheet10086">#REF!</definedName>
    <definedName name="sheet10087" localSheetId="7">报告说明用表!$G$135</definedName>
    <definedName name="sheet10087">#REF!</definedName>
    <definedName name="sheet10088" localSheetId="7">报告说明用表!$G$136</definedName>
    <definedName name="sheet10088">#REF!</definedName>
    <definedName name="sheet10089" localSheetId="7">报告说明用表!$G$138</definedName>
    <definedName name="sheet10089">#REF!</definedName>
    <definedName name="sheet1009" localSheetId="7">报告说明用表!$I$119</definedName>
    <definedName name="sheet1009">#REF!</definedName>
    <definedName name="sheet10090" localSheetId="7">报告说明用表!$G$139</definedName>
    <definedName name="sheet10090">#REF!</definedName>
    <definedName name="sheet10091" localSheetId="7">报告说明用表!$G$140</definedName>
    <definedName name="sheet10091">#REF!</definedName>
    <definedName name="sheet10092" localSheetId="7">报告说明用表!$G$141</definedName>
    <definedName name="sheet10092">#REF!</definedName>
    <definedName name="sheet10093" localSheetId="7">报告说明用表!$G$142</definedName>
    <definedName name="sheet10093">#REF!</definedName>
    <definedName name="sheet10094" localSheetId="7">报告说明用表!$G$143</definedName>
    <definedName name="sheet10094">#REF!</definedName>
    <definedName name="sheet10095" localSheetId="7">报告说明用表!$G$144</definedName>
    <definedName name="sheet10095">#REF!</definedName>
    <definedName name="sheet10096" localSheetId="7">报告说明用表!$G$145</definedName>
    <definedName name="sheet10096">#REF!</definedName>
    <definedName name="sheet10097" localSheetId="7">报告说明用表!$G$146</definedName>
    <definedName name="sheet10097">#REF!</definedName>
    <definedName name="sheet10098" localSheetId="7">报告说明用表!$H$232</definedName>
    <definedName name="sheet10098">#REF!</definedName>
    <definedName name="sheet10099" localSheetId="7">报告说明用表!$H$233</definedName>
    <definedName name="sheet10099">#REF!</definedName>
    <definedName name="sheet101_1" localSheetId="96">'6-3租赁负债'!$E$27</definedName>
    <definedName name="sheet101_10" localSheetId="96">'6-3租赁负债'!$F$28</definedName>
    <definedName name="sheet101_11" localSheetId="96">'6-3租赁负债'!$A$29</definedName>
    <definedName name="sheet101_13" localSheetId="95">'6-2应付债券'!$G$7</definedName>
    <definedName name="sheet101_14" localSheetId="95">'6-2应付债券'!$H$7</definedName>
    <definedName name="sheet101_15" localSheetId="95">'6-2应付债券'!$F$7</definedName>
    <definedName name="sheet101_2" localSheetId="96">'6-3租赁负债'!$F$27</definedName>
    <definedName name="sheet101_3" localSheetId="96">'6-3租赁负债'!$A$3</definedName>
    <definedName name="sheet101_4" localSheetId="96">'6-3租赁负债'!$A$5</definedName>
    <definedName name="sheet101_7" localSheetId="96">'6-3租赁负债'!$E$26</definedName>
    <definedName name="sheet101_8" localSheetId="96">'6-3租赁负债'!$F$26</definedName>
    <definedName name="sheet101_9" localSheetId="96">'6-3租赁负债'!$A$28</definedName>
    <definedName name="sheet1010" localSheetId="7">报告说明用表!$I$120</definedName>
    <definedName name="sheet1010">#REF!</definedName>
    <definedName name="sheet10100" localSheetId="7">报告说明用表!$H$234</definedName>
    <definedName name="sheet10100">#REF!</definedName>
    <definedName name="sheet10101" localSheetId="7">报告说明用表!$H$235</definedName>
    <definedName name="sheet10101">#REF!</definedName>
    <definedName name="sheet10102" localSheetId="7">报告说明用表!$H$236</definedName>
    <definedName name="sheet10102">#REF!</definedName>
    <definedName name="sheet10103" localSheetId="7">报告说明用表!$H$237</definedName>
    <definedName name="sheet10103">#REF!</definedName>
    <definedName name="sheet10104" localSheetId="7">报告说明用表!$H$238</definedName>
    <definedName name="sheet10104">#REF!</definedName>
    <definedName name="sheet10105" localSheetId="7">报告说明用表!$H$239</definedName>
    <definedName name="sheet10105">#REF!</definedName>
    <definedName name="sheet10106" localSheetId="7">报告说明用表!$H$240</definedName>
    <definedName name="sheet10106">#REF!</definedName>
    <definedName name="sheet10107" localSheetId="7">报告说明用表!$H$241</definedName>
    <definedName name="sheet10107">#REF!</definedName>
    <definedName name="sheet10108" localSheetId="7">报告说明用表!$H$242</definedName>
    <definedName name="sheet10108">#REF!</definedName>
    <definedName name="sheet10109" localSheetId="7">报告说明用表!$H$243</definedName>
    <definedName name="sheet10109">#REF!</definedName>
    <definedName name="sheet1011" localSheetId="7">报告说明用表!$I$121</definedName>
    <definedName name="sheet1011">#REF!</definedName>
    <definedName name="sheet10110" localSheetId="7">报告说明用表!$H$244</definedName>
    <definedName name="sheet10110">#REF!</definedName>
    <definedName name="sheet10111" localSheetId="7">报告说明用表!$H$249</definedName>
    <definedName name="sheet10111">#REF!</definedName>
    <definedName name="sheet10112" localSheetId="7">报告说明用表!$H$250</definedName>
    <definedName name="sheet10112">#REF!</definedName>
    <definedName name="sheet10113" localSheetId="7">报告说明用表!$H$251</definedName>
    <definedName name="sheet10113">#REF!</definedName>
    <definedName name="sheet10114" localSheetId="7">报告说明用表!$H$252</definedName>
    <definedName name="sheet10114">#REF!</definedName>
    <definedName name="sheet10115" localSheetId="7">报告说明用表!$H$253</definedName>
    <definedName name="sheet10115">#REF!</definedName>
    <definedName name="sheet10116" localSheetId="7">报告说明用表!$H$254</definedName>
    <definedName name="sheet10116">#REF!</definedName>
    <definedName name="sheet10117" localSheetId="7">报告说明用表!$H$255</definedName>
    <definedName name="sheet10117">#REF!</definedName>
    <definedName name="sheet10118" localSheetId="7">报告说明用表!$H$256</definedName>
    <definedName name="sheet10118">#REF!</definedName>
    <definedName name="sheet102_1" localSheetId="97">'6-4长期应付款'!$E$27</definedName>
    <definedName name="sheet102_10" localSheetId="97">'6-4长期应付款'!$F$28</definedName>
    <definedName name="sheet102_11" localSheetId="97">'6-4长期应付款'!$A$29</definedName>
    <definedName name="sheet102_12" localSheetId="96">'6-3租赁负债'!$E$7</definedName>
    <definedName name="sheet102_13" localSheetId="96">'6-3租赁负债'!$F$7</definedName>
    <definedName name="sheet102_2" localSheetId="97">'6-4长期应付款'!$F$27</definedName>
    <definedName name="sheet102_3" localSheetId="97">'6-4长期应付款'!$A$3</definedName>
    <definedName name="sheet102_4" localSheetId="97">'6-4长期应付款'!$A$5</definedName>
    <definedName name="sheet102_7" localSheetId="97">'6-4长期应付款'!$E$26</definedName>
    <definedName name="sheet102_8" localSheetId="97">'6-4长期应付款'!$F$26</definedName>
    <definedName name="sheet102_9" localSheetId="97">'6-4长期应付款'!$A$28</definedName>
    <definedName name="sheet10200" localSheetId="7">报告说明用表!$G$185</definedName>
    <definedName name="sheet10200">#REF!</definedName>
    <definedName name="sheet10201" localSheetId="7">报告说明用表!$O$199</definedName>
    <definedName name="sheet10201">#REF!</definedName>
    <definedName name="sheet10202" localSheetId="7">报告说明用表!$O$200</definedName>
    <definedName name="sheet10202">#REF!</definedName>
    <definedName name="sheet10203" localSheetId="7">报告说明用表!$O$201</definedName>
    <definedName name="sheet10203">#REF!</definedName>
    <definedName name="sheet10204" localSheetId="7">报告说明用表!$O$202</definedName>
    <definedName name="sheet10204">#REF!</definedName>
    <definedName name="sheet10205" localSheetId="7">报告说明用表!$O$203</definedName>
    <definedName name="sheet10205">#REF!</definedName>
    <definedName name="sheet10206" localSheetId="7">报告说明用表!$O$216</definedName>
    <definedName name="sheet10206">#REF!</definedName>
    <definedName name="sheet10207" localSheetId="7">报告说明用表!$O$217</definedName>
    <definedName name="sheet10207">#REF!</definedName>
    <definedName name="sheet10208" localSheetId="7">报告说明用表!$O$218</definedName>
    <definedName name="sheet10208">#REF!</definedName>
    <definedName name="sheet10209" localSheetId="7">报告说明用表!$O$219</definedName>
    <definedName name="sheet10209">#REF!</definedName>
    <definedName name="sheet10210" localSheetId="7">报告说明用表!$G$223</definedName>
    <definedName name="sheet10210">#REF!</definedName>
    <definedName name="sheet10211" localSheetId="7">报告说明用表!$G$224</definedName>
    <definedName name="sheet10211">#REF!</definedName>
    <definedName name="sheet10212" localSheetId="7">报告说明用表!$G$225</definedName>
    <definedName name="sheet10212">#REF!</definedName>
    <definedName name="sheet10213" localSheetId="7">报告说明用表!$G$226</definedName>
    <definedName name="sheet10213">#REF!</definedName>
    <definedName name="sheet10214" localSheetId="7">报告说明用表!$G$227</definedName>
    <definedName name="sheet10214">#REF!</definedName>
    <definedName name="sheet10215" localSheetId="7">报告说明用表!$G$228</definedName>
    <definedName name="sheet10215">#REF!</definedName>
    <definedName name="sheet10216" localSheetId="7">报告说明用表!$H$245</definedName>
    <definedName name="sheet10216">#REF!</definedName>
    <definedName name="sheet10217" localSheetId="7">报告说明用表!$H$257</definedName>
    <definedName name="sheet10217">#REF!</definedName>
    <definedName name="sheet10218">报告说明用表!$K$203</definedName>
    <definedName name="sheet10219">报告说明用表!$K$219</definedName>
    <definedName name="sheet103_1" localSheetId="98">'6-5预计负债'!$E$27</definedName>
    <definedName name="sheet103_10" localSheetId="98">'6-5预计负债'!$F$28</definedName>
    <definedName name="sheet103_11" localSheetId="98">'6-5预计负债'!$A$29</definedName>
    <definedName name="sheet103_12" localSheetId="97">'6-4长期应付款'!$E$7</definedName>
    <definedName name="sheet103_13" localSheetId="97">'6-4长期应付款'!$F$7</definedName>
    <definedName name="sheet103_2" localSheetId="98">'6-5预计负债'!$F$27</definedName>
    <definedName name="sheet103_3" localSheetId="98">'6-5预计负债'!$A$3</definedName>
    <definedName name="sheet103_4" localSheetId="98">'6-5预计负债'!$A$5</definedName>
    <definedName name="sheet103_7" localSheetId="98">'6-5预计负债'!$E$26</definedName>
    <definedName name="sheet103_8" localSheetId="98">'6-5预计负债'!$F$26</definedName>
    <definedName name="sheet103_9" localSheetId="98">'6-5预计负债'!$A$28</definedName>
    <definedName name="sheet10300" localSheetId="7">报告说明用表!$G$137</definedName>
    <definedName name="sheet10300">#REF!</definedName>
    <definedName name="sheet10301" localSheetId="7">报告说明用表!$C$137</definedName>
    <definedName name="sheet10301">#REF!</definedName>
    <definedName name="sheet10302" localSheetId="7">报告说明用表!$D$137</definedName>
    <definedName name="sheet10302">#REF!</definedName>
    <definedName name="sheet10371" localSheetId="7">报告说明用表!$H$257</definedName>
    <definedName name="sheet10371">#REF!</definedName>
    <definedName name="sheet104_1" localSheetId="99">'6-6递延收益'!$G$27</definedName>
    <definedName name="sheet104_10" localSheetId="99">'6-6递延收益'!$H$28</definedName>
    <definedName name="sheet104_11" localSheetId="99">'6-6递延收益'!$A$29</definedName>
    <definedName name="sheet104_12" localSheetId="98">'6-5预计负债'!$E$7</definedName>
    <definedName name="sheet104_13" localSheetId="98">'6-5预计负债'!$F$7</definedName>
    <definedName name="sheet104_2" localSheetId="99">'6-6递延收益'!$H$27</definedName>
    <definedName name="sheet104_3" localSheetId="99">'6-6递延收益'!$A$3</definedName>
    <definedName name="sheet104_4" localSheetId="99">'6-6递延收益'!$A$5</definedName>
    <definedName name="sheet104_7" localSheetId="99">'6-6递延收益'!$G$26</definedName>
    <definedName name="sheet104_8" localSheetId="99">'6-6递延收益'!$H$26</definedName>
    <definedName name="sheet104_9" localSheetId="99">'6-6递延收益'!$A$28</definedName>
    <definedName name="sheet105_1" localSheetId="100">'6-7递延所得税负债'!$D$27</definedName>
    <definedName name="sheet105_10" localSheetId="100">'6-7递延所得税负债'!$E$28</definedName>
    <definedName name="sheet105_11" localSheetId="100">'6-7递延所得税负债'!$A$29</definedName>
    <definedName name="sheet105_12" localSheetId="99">'6-6递延收益'!$G$7</definedName>
    <definedName name="sheet105_13" localSheetId="99">'6-6递延收益'!$H$7</definedName>
    <definedName name="sheet105_2" localSheetId="100">'6-7递延所得税负债'!$E$27</definedName>
    <definedName name="sheet105_3" localSheetId="100">'6-7递延所得税负债'!$A$3</definedName>
    <definedName name="sheet105_4" localSheetId="100">'6-7递延所得税负债'!$A$5</definedName>
    <definedName name="sheet105_7" localSheetId="100">'6-7递延所得税负债'!$D$26</definedName>
    <definedName name="sheet105_8" localSheetId="100">'6-7递延所得税负债'!$E$26</definedName>
    <definedName name="sheet105_9" localSheetId="100">'6-7递延所得税负债'!$A$28</definedName>
    <definedName name="sheet106_1" localSheetId="101">'6-8其他非流动负债'!$E$27</definedName>
    <definedName name="sheet106_10" localSheetId="101">'6-8其他非流动负债'!$F$28</definedName>
    <definedName name="sheet106_11" localSheetId="101">'6-8其他非流动负债'!$A$29</definedName>
    <definedName name="sheet106_12" localSheetId="100">'6-7递延所得税负债'!$D$7</definedName>
    <definedName name="sheet106_13" localSheetId="100">'6-7递延所得税负债'!$E$7</definedName>
    <definedName name="sheet106_2" localSheetId="101">'6-8其他非流动负债'!$F$27</definedName>
    <definedName name="sheet106_3" localSheetId="101">'6-8其他非流动负债'!$A$3</definedName>
    <definedName name="sheet106_4" localSheetId="101">'6-8其他非流动负债'!$A$5</definedName>
    <definedName name="sheet106_7" localSheetId="101">'6-8其他非流动负债'!$E$26</definedName>
    <definedName name="sheet106_8" localSheetId="101">'6-8其他非流动负债'!$F$26</definedName>
    <definedName name="sheet106_9" localSheetId="101">'6-8其他非流动负债'!$A$28</definedName>
    <definedName name="sheet107_12" localSheetId="101">'6-8其他非流动负债'!$E$7</definedName>
    <definedName name="sheet107_13" localSheetId="101">'6-8其他非流动负债'!$F$7</definedName>
    <definedName name="sheet11000" localSheetId="7">报告说明用表!$I$110</definedName>
    <definedName name="sheet11000">#REF!</definedName>
    <definedName name="sheet11001" localSheetId="7">报告说明用表!$I$111</definedName>
    <definedName name="sheet11001">#REF!</definedName>
    <definedName name="sheet11002" localSheetId="7">报告说明用表!$I$112</definedName>
    <definedName name="sheet11002">#REF!</definedName>
    <definedName name="sheet11003" localSheetId="7">报告说明用表!$I$113</definedName>
    <definedName name="sheet11003">#REF!</definedName>
    <definedName name="sheet11004" localSheetId="7">报告说明用表!$I$114</definedName>
    <definedName name="sheet11004">#REF!</definedName>
    <definedName name="sheet11005" localSheetId="7">报告说明用表!#REF!</definedName>
    <definedName name="sheet11005">#REF!</definedName>
    <definedName name="sheet11006" localSheetId="7">报告说明用表!#REF!</definedName>
    <definedName name="sheet11006">#REF!</definedName>
    <definedName name="sheet11007" localSheetId="7">报告说明用表!#REF!</definedName>
    <definedName name="sheet11007">#REF!</definedName>
    <definedName name="sheet11008" localSheetId="7">报告说明用表!#REF!</definedName>
    <definedName name="sheet11008">#REF!</definedName>
    <definedName name="sheet11009" localSheetId="7">报告说明用表!#REF!</definedName>
    <definedName name="sheet11009">#REF!</definedName>
    <definedName name="sheet11010" localSheetId="7">报告说明用表!$I$120</definedName>
    <definedName name="sheet11010">#REF!</definedName>
    <definedName name="sheet11011" localSheetId="7">报告说明用表!$I$121</definedName>
    <definedName name="sheet11011">#REF!</definedName>
    <definedName name="sheet11111" localSheetId="7">报告说明用表!$C$9</definedName>
    <definedName name="sheet11111">#REF!</definedName>
    <definedName name="sheet11112" localSheetId="7">报告说明用表!$B$260</definedName>
    <definedName name="sheet11112">#REF!</definedName>
    <definedName name="sheet11113" localSheetId="7">报告说明用表!$F$330</definedName>
    <definedName name="sheet11113">#REF!</definedName>
    <definedName name="sheet11114" localSheetId="7">报告说明用表!$F$305</definedName>
    <definedName name="sheet11114">#REF!</definedName>
    <definedName name="sheet11115">报告说明用表!$H$54</definedName>
    <definedName name="sheet11116">报告说明用表!$H$57</definedName>
    <definedName name="sheet11117">报告说明用表!$H$58</definedName>
    <definedName name="sheet11118">报告说明用表!$D$32</definedName>
    <definedName name="sheet11119">报告说明用表!$C$38</definedName>
    <definedName name="sheet11120">报告说明用表!$C$39</definedName>
    <definedName name="sheet11121">报告说明用表!$C$27</definedName>
    <definedName name="sheet13_1" localSheetId="8">'表3-1货币汇总表'!$C$27</definedName>
    <definedName name="sheet13_10" localSheetId="8">'表3-1货币汇总表'!$D$8</definedName>
    <definedName name="sheet13_11" localSheetId="8">'表3-1货币汇总表'!$E$8</definedName>
    <definedName name="sheet13_12" localSheetId="8">'表3-1货币汇总表'!$F$8</definedName>
    <definedName name="sheet13_13" localSheetId="8">'表3-1货币汇总表'!$C$9</definedName>
    <definedName name="sheet13_14" localSheetId="8">'表3-1货币汇总表'!$D$9</definedName>
    <definedName name="sheet13_15" localSheetId="8">'表3-1货币汇总表'!$E$9</definedName>
    <definedName name="sheet13_16" localSheetId="8">'表3-1货币汇总表'!$F$9</definedName>
    <definedName name="sheet13_17" localSheetId="8">'表3-1货币汇总表'!$C$26</definedName>
    <definedName name="sheet13_18" localSheetId="8">'表3-1货币汇总表'!$D$26</definedName>
    <definedName name="sheet13_19" localSheetId="8">'表3-1货币汇总表'!$E$27</definedName>
    <definedName name="sheet13_2" localSheetId="8">'表3-1货币汇总表'!$D$27</definedName>
    <definedName name="sheet13_20" localSheetId="8">'表3-1货币汇总表'!$F$27</definedName>
    <definedName name="sheet13_21" localSheetId="8">'表3-1货币汇总表'!$E$28</definedName>
    <definedName name="sheet13_3" localSheetId="8">'表3-1货币汇总表'!$A$3</definedName>
    <definedName name="sheet13_4" localSheetId="8">'表3-1货币汇总表'!$A$5</definedName>
    <definedName name="sheet13_5" localSheetId="8">'表3-1货币汇总表'!$C$7</definedName>
    <definedName name="sheet13_6" localSheetId="8">'表3-1货币汇总表'!$D$7</definedName>
    <definedName name="sheet13_7" localSheetId="8">'表3-1货币汇总表'!$E$7</definedName>
    <definedName name="sheet13_8" localSheetId="8">'表3-1货币汇总表'!$F$7</definedName>
    <definedName name="sheet13_9" localSheetId="8">'表3-1货币汇总表'!$C$8</definedName>
    <definedName name="sheet14_1" localSheetId="9">'3-1-1现金'!$F$22</definedName>
    <definedName name="sheet14_10" localSheetId="9">'3-1-1现金'!$G$23</definedName>
    <definedName name="sheet14_11" localSheetId="9">'3-1-1现金'!$A$24</definedName>
    <definedName name="sheet14_13" localSheetId="9">'3-1-1现金'!$D$22</definedName>
    <definedName name="sheet14_15" localSheetId="9">'3-1-1现金'!$H$22</definedName>
    <definedName name="sheet14_2" localSheetId="9">'3-1-1现金'!$G$22</definedName>
    <definedName name="sheet14_3" localSheetId="9">'3-1-1现金'!$A$3</definedName>
    <definedName name="sheet14_4" localSheetId="9">'3-1-1现金'!$A$5</definedName>
    <definedName name="sheet14_7" localSheetId="9">'3-1-1现金'!$F$21</definedName>
    <definedName name="sheet14_8" localSheetId="9">'3-1-1现金'!$G$21</definedName>
    <definedName name="sheet14_9" localSheetId="9">'3-1-1现金'!$A$23</definedName>
    <definedName name="sheet15_1" localSheetId="10">'3-1-2银行存款'!$G$27</definedName>
    <definedName name="sheet15_10" localSheetId="10">'3-1-2银行存款'!$H$28</definedName>
    <definedName name="sheet15_11" localSheetId="10">'3-1-2银行存款'!$A$29</definedName>
    <definedName name="sheet15_13" localSheetId="10">'3-1-2银行存款'!$E$27</definedName>
    <definedName name="sheet15_14" localSheetId="9">'3-1-1现金'!$F$7</definedName>
    <definedName name="sheet15_15" localSheetId="9">'3-1-1现金'!$G$7</definedName>
    <definedName name="sheet15_15" localSheetId="10">'3-1-2银行存款'!$I$27</definedName>
    <definedName name="sheet15_16" localSheetId="9">'3-1-1现金'!$D$7</definedName>
    <definedName name="sheet15_17" localSheetId="9">'3-1-1现金'!$H$7</definedName>
    <definedName name="sheet15_2" localSheetId="10">'3-1-2银行存款'!$H$27</definedName>
    <definedName name="sheet15_3" localSheetId="10">'3-1-2银行存款'!$A$3</definedName>
    <definedName name="sheet15_4" localSheetId="10">'3-1-2银行存款'!$A$5</definedName>
    <definedName name="sheet15_7" localSheetId="10">'3-1-2银行存款'!$G$26</definedName>
    <definedName name="sheet15_8" localSheetId="10">'3-1-2银行存款'!$H$26</definedName>
    <definedName name="sheet15_9" localSheetId="10">'3-1-2银行存款'!$A$28</definedName>
    <definedName name="sheet16_1" localSheetId="11">'3-1-3其他货币资金'!$G$27</definedName>
    <definedName name="sheet16_10" localSheetId="11">'3-1-3其他货币资金'!$H$28</definedName>
    <definedName name="sheet16_11" localSheetId="11">'3-1-3其他货币资金'!$A$29</definedName>
    <definedName name="sheet16_13" localSheetId="11">'3-1-3其他货币资金'!$E$27</definedName>
    <definedName name="sheet16_14" localSheetId="10">'3-1-2银行存款'!$G$7</definedName>
    <definedName name="sheet16_15" localSheetId="10">'3-1-2银行存款'!$H$7</definedName>
    <definedName name="sheet16_15" localSheetId="11">'3-1-3其他货币资金'!$I$27</definedName>
    <definedName name="sheet16_16" localSheetId="10">'3-1-2银行存款'!$E$7</definedName>
    <definedName name="sheet16_17" localSheetId="10">'3-1-2银行存款'!$I$7</definedName>
    <definedName name="sheet16_2" localSheetId="11">'3-1-3其他货币资金'!$H$27</definedName>
    <definedName name="sheet16_3" localSheetId="11">'3-1-3其他货币资金'!$A$3</definedName>
    <definedName name="sheet16_4" localSheetId="11">'3-1-3其他货币资金'!$A$5</definedName>
    <definedName name="sheet16_7" localSheetId="11">'3-1-3其他货币资金'!$G$26</definedName>
    <definedName name="sheet16_8" localSheetId="11">'3-1-3其他货币资金'!$H$26</definedName>
    <definedName name="sheet16_9" localSheetId="11">'3-1-3其他货币资金'!$A$28</definedName>
    <definedName name="sheet17_1" localSheetId="12">'3-2交易性金融资产汇总'!$C$27</definedName>
    <definedName name="sheet17_10" localSheetId="12">'3-2交易性金融资产汇总'!$D$8</definedName>
    <definedName name="sheet17_11" localSheetId="12">'3-2交易性金融资产汇总'!$E$8</definedName>
    <definedName name="sheet17_12" localSheetId="12">'3-2交易性金融资产汇总'!$F$8</definedName>
    <definedName name="sheet17_13" localSheetId="12">'3-2交易性金融资产汇总'!$C$9</definedName>
    <definedName name="sheet17_14" localSheetId="11">'3-1-3其他货币资金'!$G$7</definedName>
    <definedName name="sheet17_14" localSheetId="12">'3-2交易性金融资产汇总'!$D$9</definedName>
    <definedName name="sheet17_15" localSheetId="11">'3-1-3其他货币资金'!$H$7</definedName>
    <definedName name="sheet17_15" localSheetId="12">'3-2交易性金融资产汇总'!$E$9</definedName>
    <definedName name="sheet17_16" localSheetId="11">'3-1-3其他货币资金'!$E$7</definedName>
    <definedName name="sheet17_16" localSheetId="12">'3-2交易性金融资产汇总'!$F$9</definedName>
    <definedName name="sheet17_17" localSheetId="11">'3-1-3其他货币资金'!$I$7</definedName>
    <definedName name="sheet17_17" localSheetId="12">'3-2交易性金融资产汇总'!$C$10</definedName>
    <definedName name="sheet17_18" localSheetId="12">'3-2交易性金融资产汇总'!$D$10</definedName>
    <definedName name="sheet17_19" localSheetId="12">'3-2交易性金融资产汇总'!$E$10</definedName>
    <definedName name="sheet17_2" localSheetId="12">'3-2交易性金融资产汇总'!$D$27</definedName>
    <definedName name="sheet17_20" localSheetId="12">'3-2交易性金融资产汇总'!$F$10</definedName>
    <definedName name="sheet17_21" localSheetId="12">'3-2交易性金融资产汇总'!$C$11</definedName>
    <definedName name="sheet17_22" localSheetId="12">'3-2交易性金融资产汇总'!$E$11</definedName>
    <definedName name="sheet17_23" localSheetId="12">'3-2交易性金融资产汇总'!$F$11</definedName>
    <definedName name="sheet17_24" localSheetId="12">'3-2交易性金融资产汇总'!$C$26</definedName>
    <definedName name="sheet17_25" localSheetId="12">'3-2交易性金融资产汇总'!$D$26</definedName>
    <definedName name="sheet17_26" localSheetId="12">'3-2交易性金融资产汇总'!$E$27</definedName>
    <definedName name="sheet17_27" localSheetId="12">'3-2交易性金融资产汇总'!$F$27</definedName>
    <definedName name="sheet17_28" localSheetId="12">'3-2交易性金融资产汇总'!$D$28</definedName>
    <definedName name="sheet17_3" localSheetId="12">'3-2交易性金融资产汇总'!$A$3</definedName>
    <definedName name="sheet17_4" localSheetId="12">'3-2交易性金融资产汇总'!$A$5</definedName>
    <definedName name="sheet17_5" localSheetId="12">'3-2交易性金融资产汇总'!$C$7</definedName>
    <definedName name="sheet17_6" localSheetId="12">'3-2交易性金融资产汇总'!$D$7</definedName>
    <definedName name="sheet17_7" localSheetId="12">'3-2交易性金融资产汇总'!$E$7</definedName>
    <definedName name="sheet17_8" localSheetId="12">'3-2交易性金融资产汇总'!$F$7</definedName>
    <definedName name="sheet17_9" localSheetId="12">'3-2交易性金融资产汇总'!$C$8</definedName>
    <definedName name="sheet18_1" localSheetId="13">'3-2-1交易性-股票'!$I$27</definedName>
    <definedName name="sheet18_11" localSheetId="13">'3-2-1交易性-股票'!$I$26</definedName>
    <definedName name="sheet18_12" localSheetId="13">'3-2-1交易性-股票'!$J$26</definedName>
    <definedName name="sheet18_13" localSheetId="13">'3-2-1交易性-股票'!$A$28</definedName>
    <definedName name="sheet18_14" localSheetId="13">'3-2-1交易性-股票'!$J$28</definedName>
    <definedName name="sheet18_15" localSheetId="13">'3-2-1交易性-股票'!$A$29</definedName>
    <definedName name="sheet18_17" localSheetId="13">'3-2-1交易性-股票'!$F$27</definedName>
    <definedName name="sheet18_19" localSheetId="13">'3-2-1交易性-股票'!$G$27</definedName>
    <definedName name="sheet18_2" localSheetId="13">'3-2-1交易性-股票'!$J$27</definedName>
    <definedName name="sheet18_21" localSheetId="13">'3-2-1交易性-股票'!$H$27</definedName>
    <definedName name="sheet18_23" localSheetId="13">'3-2-1交易性-股票'!$K$27</definedName>
    <definedName name="sheet18_3" localSheetId="13">'3-2-1交易性-股票'!$A$3</definedName>
    <definedName name="sheet18_4" localSheetId="13">'3-2-1交易性-股票'!$A$5</definedName>
    <definedName name="sheet19_1" localSheetId="14">'3-2-2交易性-债券'!$I$27</definedName>
    <definedName name="sheet19_11" localSheetId="14">'3-2-2交易性-债券'!$G$27</definedName>
    <definedName name="sheet19_13" localSheetId="14">'3-2-2交易性-债券'!$H$27</definedName>
    <definedName name="sheet19_15" localSheetId="14">'3-2-2交易性-债券'!$K$27</definedName>
    <definedName name="sheet19_16" localSheetId="13">'3-2-1交易性-股票'!$I$7</definedName>
    <definedName name="sheet19_17" localSheetId="13">'3-2-1交易性-股票'!$J$7</definedName>
    <definedName name="sheet19_18" localSheetId="13">'3-2-1交易性-股票'!$F$7</definedName>
    <definedName name="sheet19_19" localSheetId="13">'3-2-1交易性-股票'!$G$7</definedName>
    <definedName name="sheet19_2" localSheetId="14">'3-2-2交易性-债券'!$J$27</definedName>
    <definedName name="sheet19_20" localSheetId="13">'3-2-1交易性-股票'!$H$7</definedName>
    <definedName name="sheet19_21" localSheetId="13">'3-2-1交易性-股票'!$K$7</definedName>
    <definedName name="sheet19_3" localSheetId="14">'3-2-2交易性-债券'!$A$3</definedName>
    <definedName name="sheet19_4" localSheetId="14">'3-2-2交易性-债券'!$A$5</definedName>
    <definedName name="sheet19_7" localSheetId="14">'3-2-2交易性-债券'!$I$26</definedName>
    <definedName name="sheet19_8" localSheetId="14">'3-2-2交易性-债券'!$J$26</definedName>
    <definedName name="sheet19_9" localSheetId="14">'3-2-2交易性-债券'!$J$28</definedName>
    <definedName name="sheet2_1" localSheetId="1">资产基础法贴数用表!$A$3</definedName>
    <definedName name="sheet2_10" localSheetId="1">资产基础法贴数用表!$A$11</definedName>
    <definedName name="sheet2_11" localSheetId="1">资产基础法贴数用表!$B$12</definedName>
    <definedName name="sheet2_12" localSheetId="1">资产基础法贴数用表!$A$12</definedName>
    <definedName name="sheet2_13" localSheetId="1">资产基础法贴数用表!$B$13</definedName>
    <definedName name="sheet2_14" localSheetId="1">资产基础法贴数用表!$A$13</definedName>
    <definedName name="sheet2_15" localSheetId="1">资产基础法贴数用表!$B$14</definedName>
    <definedName name="sheet2_16" localSheetId="1">资产基础法贴数用表!$A$14</definedName>
    <definedName name="sheet2_17" localSheetId="1">资产基础法贴数用表!$B$15</definedName>
    <definedName name="sheet2_18" localSheetId="1">资产基础法贴数用表!$A$15</definedName>
    <definedName name="sheet2_19" localSheetId="1">资产基础法贴数用表!$B$16</definedName>
    <definedName name="sheet2_2" localSheetId="1">资产基础法贴数用表!$A$6</definedName>
    <definedName name="sheet2_20" localSheetId="1">资产基础法贴数用表!$A$16</definedName>
    <definedName name="sheet2_21" localSheetId="1">资产基础法贴数用表!$B$17</definedName>
    <definedName name="sheet2_22" localSheetId="1">资产基础法贴数用表!$A$17</definedName>
    <definedName name="sheet2_23" localSheetId="1">资产基础法贴数用表!$B$18</definedName>
    <definedName name="sheet2_24" localSheetId="1">资产基础法贴数用表!$A$18</definedName>
    <definedName name="sheet2_25" localSheetId="1">资产基础法贴数用表!$B$19</definedName>
    <definedName name="sheet2_26" localSheetId="1">资产基础法贴数用表!$A$19</definedName>
    <definedName name="sheet2_27" localSheetId="1">资产基础法贴数用表!$B$20</definedName>
    <definedName name="sheet2_28" localSheetId="1">资产基础法贴数用表!$A$20</definedName>
    <definedName name="sheet2_29" localSheetId="1">资产基础法贴数用表!$B$21</definedName>
    <definedName name="sheet2_3" localSheetId="1">资产基础法贴数用表!$B$8</definedName>
    <definedName name="sheet2_30" localSheetId="1">资产基础法贴数用表!$A$21</definedName>
    <definedName name="sheet2_31" localSheetId="1">资产基础法贴数用表!$B$22</definedName>
    <definedName name="sheet2_32" localSheetId="1">资产基础法贴数用表!$A$22</definedName>
    <definedName name="sheet2_33" localSheetId="1">资产基础法贴数用表!$B$23</definedName>
    <definedName name="sheet2_34" localSheetId="1">资产基础法贴数用表!$A$23</definedName>
    <definedName name="sheet2_35" localSheetId="1">资产基础法贴数用表!$B$24</definedName>
    <definedName name="sheet2_36" localSheetId="1">资产基础法贴数用表!$A$24</definedName>
    <definedName name="sheet2_37" localSheetId="1">资产基础法贴数用表!$B$25</definedName>
    <definedName name="sheet2_38" localSheetId="1">资产基础法贴数用表!$A$25</definedName>
    <definedName name="sheet2_39" localSheetId="1">资产基础法贴数用表!$B$26</definedName>
    <definedName name="sheet2_4" localSheetId="1">资产基础法贴数用表!$A$8</definedName>
    <definedName name="sheet2_40" localSheetId="1">资产基础法贴数用表!$A$26</definedName>
    <definedName name="sheet2_41" localSheetId="1">资产基础法贴数用表!$B$27</definedName>
    <definedName name="sheet2_42" localSheetId="1">资产基础法贴数用表!$A$27</definedName>
    <definedName name="sheet2_5" localSheetId="1">资产基础法贴数用表!$B$9</definedName>
    <definedName name="sheet2_6" localSheetId="1">资产基础法贴数用表!$A$9</definedName>
    <definedName name="sheet2_7" localSheetId="1">资产基础法贴数用表!$B$10</definedName>
    <definedName name="sheet2_8" localSheetId="1">资产基础法贴数用表!$A$10</definedName>
    <definedName name="sheet2_9" localSheetId="1">资产基础法贴数用表!$B$11</definedName>
    <definedName name="sheet20_1" localSheetId="15">'3-2-3交易性-基金'!$I$27</definedName>
    <definedName name="sheet20_10" localSheetId="15">'3-2-3交易性-基金'!$J$28</definedName>
    <definedName name="sheet20_11" localSheetId="15">'3-2-3交易性-基金'!$A$29</definedName>
    <definedName name="sheet20_13" localSheetId="14">'3-2-2交易性-债券'!$I$7</definedName>
    <definedName name="sheet20_13" localSheetId="15">'3-2-3交易性-基金'!$G$27</definedName>
    <definedName name="sheet20_14" localSheetId="14">'3-2-2交易性-债券'!$J$7</definedName>
    <definedName name="sheet20_15" localSheetId="14">'3-2-2交易性-债券'!$G$7</definedName>
    <definedName name="sheet20_15" localSheetId="15">'3-2-3交易性-基金'!$H$27</definedName>
    <definedName name="sheet20_16" localSheetId="14">'3-2-2交易性-债券'!$H$7</definedName>
    <definedName name="sheet20_17" localSheetId="14">'3-2-2交易性-债券'!$K$7</definedName>
    <definedName name="sheet20_17" localSheetId="15">'3-2-3交易性-基金'!$K$27</definedName>
    <definedName name="sheet20_2" localSheetId="15">'3-2-3交易性-基金'!$J$27</definedName>
    <definedName name="sheet20_3" localSheetId="15">'3-2-3交易性-基金'!$A$3</definedName>
    <definedName name="sheet20_4" localSheetId="15">'3-2-3交易性-基金'!$A$5</definedName>
    <definedName name="sheet20_7" localSheetId="15">'3-2-3交易性-基金'!$I$26</definedName>
    <definedName name="sheet20_8" localSheetId="15">'3-2-3交易性-基金'!$J$26</definedName>
    <definedName name="sheet20_9" localSheetId="15">'3-2-3交易性-基金'!$A$28</definedName>
    <definedName name="sheet21_1" localSheetId="16">'3-2-4交易性-其他'!$I$27</definedName>
    <definedName name="sheet21_10" localSheetId="16">'3-2-4交易性-其他'!$J$28</definedName>
    <definedName name="sheet21_11" localSheetId="16">'3-2-4交易性-其他'!$A$29</definedName>
    <definedName name="sheet21_13" localSheetId="16">'3-2-4交易性-其他'!$G$27</definedName>
    <definedName name="sheet21_15" localSheetId="15">'3-2-3交易性-基金'!$I$7</definedName>
    <definedName name="sheet21_15" localSheetId="16">'3-2-4交易性-其他'!$H$27</definedName>
    <definedName name="sheet21_16" localSheetId="15">'3-2-3交易性-基金'!$J$7</definedName>
    <definedName name="sheet21_17" localSheetId="15">'3-2-3交易性-基金'!$G$7</definedName>
    <definedName name="sheet21_17" localSheetId="16">'3-2-4交易性-其他'!$K$27</definedName>
    <definedName name="sheet21_18" localSheetId="15">'3-2-3交易性-基金'!$H$7</definedName>
    <definedName name="sheet21_19" localSheetId="15">'3-2-3交易性-基金'!$K$7</definedName>
    <definedName name="sheet21_2" localSheetId="16">'3-2-4交易性-其他'!$J$27</definedName>
    <definedName name="sheet21_3" localSheetId="16">'3-2-4交易性-其他'!$A$3</definedName>
    <definedName name="sheet21_4" localSheetId="16">'3-2-4交易性-其他'!$A$5</definedName>
    <definedName name="sheet21_7" localSheetId="16">'3-2-4交易性-其他'!$I$26</definedName>
    <definedName name="sheet21_8" localSheetId="16">'3-2-4交易性-其他'!$J$26</definedName>
    <definedName name="sheet21_9" localSheetId="16">'3-2-4交易性-其他'!$A$28</definedName>
    <definedName name="sheet22_1" localSheetId="17">'3-3衍生金融资产'!$I$27</definedName>
    <definedName name="sheet22_10" localSheetId="17">'3-3衍生金融资产'!$J$28</definedName>
    <definedName name="sheet22_11" localSheetId="17">'3-3衍生金融资产'!$A$29</definedName>
    <definedName name="sheet22_13" localSheetId="17">'3-3衍生金融资产'!$G$27</definedName>
    <definedName name="sheet22_14" localSheetId="16">'3-2-4交易性-其他'!$I$7</definedName>
    <definedName name="sheet22_15" localSheetId="16">'3-2-4交易性-其他'!$J$7</definedName>
    <definedName name="sheet22_15" localSheetId="17">'3-3衍生金融资产'!$H$27</definedName>
    <definedName name="sheet22_16" localSheetId="16">'3-2-4交易性-其他'!$G$7</definedName>
    <definedName name="sheet22_17" localSheetId="16">'3-2-4交易性-其他'!$H$7</definedName>
    <definedName name="sheet22_17" localSheetId="17">'3-3衍生金融资产'!$K$27</definedName>
    <definedName name="sheet22_18" localSheetId="16">'3-2-4交易性-其他'!$K$7</definedName>
    <definedName name="sheet22_2" localSheetId="17">'3-3衍生金融资产'!$J$27</definedName>
    <definedName name="sheet22_3" localSheetId="17">'3-3衍生金融资产'!$A$3</definedName>
    <definedName name="sheet22_4" localSheetId="17">'3-3衍生金融资产'!$A$5</definedName>
    <definedName name="sheet22_7" localSheetId="17">'3-3衍生金融资产'!$I$26</definedName>
    <definedName name="sheet22_8" localSheetId="17">'3-3衍生金融资产'!$J$26</definedName>
    <definedName name="sheet22_9" localSheetId="17">'3-3衍生金融资产'!$A$28</definedName>
    <definedName name="sheet23_1" localSheetId="18">'3-4应收票据'!$A$2</definedName>
    <definedName name="sheet23_10" localSheetId="18">'3-4应收票据'!$A$5</definedName>
    <definedName name="sheet23_12" localSheetId="18">'3-4应收票据'!$F$25</definedName>
    <definedName name="sheet23_14" localSheetId="18">'3-4应收票据'!$G$25</definedName>
    <definedName name="sheet23_15" localSheetId="17">'3-3衍生金融资产'!$I$8</definedName>
    <definedName name="sheet23_15" localSheetId="18">'3-4应收票据'!$G$26</definedName>
    <definedName name="sheet23_16" localSheetId="17">'3-3衍生金融资产'!$J$8</definedName>
    <definedName name="sheet23_17" localSheetId="17">'3-3衍生金融资产'!$G$8</definedName>
    <definedName name="sheet23_17" localSheetId="18">'3-4应收票据'!$H$25</definedName>
    <definedName name="sheet23_18" localSheetId="17">'3-3衍生金融资产'!$H$8</definedName>
    <definedName name="sheet23_18" localSheetId="18">'3-4应收票据'!$A$29</definedName>
    <definedName name="sheet23_19" localSheetId="17">'3-3衍生金融资产'!$K$8</definedName>
    <definedName name="sheet23_19" localSheetId="18">'3-4应收票据'!$H$29</definedName>
    <definedName name="sheet23_2" localSheetId="18">'3-4应收票据'!$J$2</definedName>
    <definedName name="sheet23_20" localSheetId="18">'3-4应收票据'!$A$30</definedName>
    <definedName name="sheet23_22" localSheetId="18">'3-4应收票据'!$E$28</definedName>
    <definedName name="sheet23_23" localSheetId="18">'3-4应收票据'!$G$28</definedName>
    <definedName name="sheet23_25" localSheetId="18">'3-4应收票据'!$I$28</definedName>
    <definedName name="sheet23_3" localSheetId="18">'3-4应收票据'!$F$26</definedName>
    <definedName name="sheet23_4" localSheetId="18">'3-4应收票据'!$H$26</definedName>
    <definedName name="sheet23_5" localSheetId="18">'3-4应收票据'!$F$27</definedName>
    <definedName name="sheet23_6" localSheetId="18">'3-4应收票据'!$H$27</definedName>
    <definedName name="sheet23_7" localSheetId="18">'3-4应收票据'!$F$28</definedName>
    <definedName name="sheet23_8" localSheetId="18">'3-4应收票据'!$H$28</definedName>
    <definedName name="sheet23_9" localSheetId="18">'3-4应收票据'!$A$3</definedName>
    <definedName name="sheet24_1" localSheetId="19">'3-5应收账款'!$A$2</definedName>
    <definedName name="sheet24_10" localSheetId="19">'3-5应收账款'!$J$28</definedName>
    <definedName name="sheet24_11" localSheetId="19">'3-5应收账款'!$A$3</definedName>
    <definedName name="sheet24_12" localSheetId="19">'3-5应收账款'!$A$5</definedName>
    <definedName name="sheet24_14" localSheetId="19">'3-5应收账款'!$H$24</definedName>
    <definedName name="sheet24_16" localSheetId="19">'3-5应收账款'!$I$24</definedName>
    <definedName name="sheet24_17" localSheetId="19">'3-5应收账款'!$I$25</definedName>
    <definedName name="sheet24_19" localSheetId="19">'3-5应收账款'!$J$24</definedName>
    <definedName name="sheet24_2" localSheetId="19">'3-5应收账款'!$L$2</definedName>
    <definedName name="sheet24_20" localSheetId="19">'3-5应收账款'!$A$29</definedName>
    <definedName name="sheet24_21" localSheetId="19">'3-5应收账款'!$J$29</definedName>
    <definedName name="sheet24_22" localSheetId="19">'3-5应收账款'!$A$30</definedName>
    <definedName name="sheet24_23" localSheetId="18">'3-4应收票据'!$F$8</definedName>
    <definedName name="sheet24_24" localSheetId="18">'3-4应收票据'!$G$8</definedName>
    <definedName name="sheet24_24" localSheetId="19">'3-5应收账款'!$E$28</definedName>
    <definedName name="sheet24_25" localSheetId="18">'3-4应收票据'!$H$8</definedName>
    <definedName name="sheet24_26" localSheetId="18">'3-4应收票据'!$E$8</definedName>
    <definedName name="sheet24_26" localSheetId="19">'3-5应收账款'!$G$28</definedName>
    <definedName name="sheet24_27" localSheetId="18">'3-4应收票据'!$I$8</definedName>
    <definedName name="sheet24_27" localSheetId="19">'3-5应收账款'!$I$28</definedName>
    <definedName name="sheet24_28" localSheetId="18">'3-4应收票据'!$G$7</definedName>
    <definedName name="sheet24_29" localSheetId="19">'3-5应收账款'!$K$28</definedName>
    <definedName name="sheet24_3" localSheetId="19">'3-5应收账款'!$H$25</definedName>
    <definedName name="sheet24_4" localSheetId="19">'3-5应收账款'!$J$25</definedName>
    <definedName name="sheet24_5" localSheetId="19">'3-5应收账款'!$H$26</definedName>
    <definedName name="sheet24_6" localSheetId="19">'3-5应收账款'!$J$26</definedName>
    <definedName name="sheet24_7" localSheetId="19">'3-5应收账款'!$H$27</definedName>
    <definedName name="sheet24_8" localSheetId="19">'3-5应收账款'!$J$27</definedName>
    <definedName name="sheet24_9" localSheetId="19">'3-5应收账款'!$H$28</definedName>
    <definedName name="sheet25_1" localSheetId="20">'3-6应收账款融资'!$A$2</definedName>
    <definedName name="sheet25_10" localSheetId="20">'3-6应收账款融资'!$I$29</definedName>
    <definedName name="sheet25_11" localSheetId="20">'3-6应收账款融资'!$K$29</definedName>
    <definedName name="sheet25_12" localSheetId="20">'3-6应收账款融资'!$A$3</definedName>
    <definedName name="sheet25_13" localSheetId="20">'3-6应收账款融资'!$A$5</definedName>
    <definedName name="sheet25_15" localSheetId="20">'3-6应收账款融资'!$I$26</definedName>
    <definedName name="sheet25_17" localSheetId="20">'3-6应收账款融资'!$J$26</definedName>
    <definedName name="sheet25_18" localSheetId="20">'3-6应收账款融资'!$J$27</definedName>
    <definedName name="sheet25_2" localSheetId="20">'3-6应收账款融资'!$M$2</definedName>
    <definedName name="sheet25_20" localSheetId="20">'3-6应收账款融资'!$K$26</definedName>
    <definedName name="sheet25_21" localSheetId="20">'3-6应收账款融资'!$J$28</definedName>
    <definedName name="sheet25_22" localSheetId="20">'3-6应收账款融资'!$J$29</definedName>
    <definedName name="sheet25_23" localSheetId="20">'3-6应收账款融资'!$A$30</definedName>
    <definedName name="sheet25_24" localSheetId="20">'3-6应收账款融资'!$K$30</definedName>
    <definedName name="sheet25_25" localSheetId="20">'3-6应收账款融资'!$A$31</definedName>
    <definedName name="sheet25_26" localSheetId="19">'3-5应收账款'!$H$7</definedName>
    <definedName name="sheet25_27" localSheetId="19">'3-5应收账款'!$I$7</definedName>
    <definedName name="sheet25_27" localSheetId="20">'3-6应收账款融资'!$G$29</definedName>
    <definedName name="sheet25_28" localSheetId="19">'3-5应收账款'!$J$7</definedName>
    <definedName name="sheet25_29" localSheetId="19">'3-5应收账款'!$E$7</definedName>
    <definedName name="sheet25_29" localSheetId="20">'3-6应收账款融资'!$H$29</definedName>
    <definedName name="sheet25_3" localSheetId="20">'3-6应收账款融资'!$A$27</definedName>
    <definedName name="sheet25_30" localSheetId="19">'3-5应收账款'!$G$7</definedName>
    <definedName name="sheet25_31" localSheetId="19">'3-5应收账款'!$K$7</definedName>
    <definedName name="sheet25_31" localSheetId="20">'3-6应收账款融资'!$L$29</definedName>
    <definedName name="sheet25_4" localSheetId="20">'3-6应收账款融资'!$I$27</definedName>
    <definedName name="sheet25_5" localSheetId="20">'3-6应收账款融资'!$K$27</definedName>
    <definedName name="sheet25_6" localSheetId="20">'3-6应收账款融资'!$A$28</definedName>
    <definedName name="sheet25_7" localSheetId="20">'3-6应收账款融资'!$I$28</definedName>
    <definedName name="sheet25_8" localSheetId="20">'3-6应收账款融资'!$K$28</definedName>
    <definedName name="sheet25_9" localSheetId="20">'3-6应收账款融资'!$A$29</definedName>
    <definedName name="sheet26_1" localSheetId="21">'3-7预付款项'!$A$2</definedName>
    <definedName name="sheet26_10" localSheetId="21">'3-7预付款项'!$A$5</definedName>
    <definedName name="sheet26_12" localSheetId="21">'3-7预付款项'!$I$26</definedName>
    <definedName name="sheet26_14" localSheetId="21">'3-7预付款项'!$J$26</definedName>
    <definedName name="sheet26_15" localSheetId="21">'3-7预付款项'!$J$27</definedName>
    <definedName name="sheet26_17" localSheetId="21">'3-7预付款项'!$K$26</definedName>
    <definedName name="sheet26_18" localSheetId="21">'3-7预付款项'!$A$30</definedName>
    <definedName name="sheet26_19" localSheetId="21">'3-7预付款项'!$K$30</definedName>
    <definedName name="sheet26_2" localSheetId="21">'3-7预付款项'!$M$2</definedName>
    <definedName name="sheet26_20" localSheetId="21">'3-7预付款项'!$A$31</definedName>
    <definedName name="sheet26_22" localSheetId="21">'3-7预付款项'!$E$29</definedName>
    <definedName name="sheet26_24" localSheetId="21">'3-7预付款项'!$G$29</definedName>
    <definedName name="sheet26_25" localSheetId="21">'3-7预付款项'!$J$29</definedName>
    <definedName name="sheet26_27" localSheetId="21">'3-7预付款项'!$L$29</definedName>
    <definedName name="sheet26_28" localSheetId="20">'3-6应收账款融资'!$I$7</definedName>
    <definedName name="sheet26_29" localSheetId="20">'3-6应收账款融资'!$J$7</definedName>
    <definedName name="sheet26_3" localSheetId="21">'3-7预付款项'!$I$27</definedName>
    <definedName name="sheet26_30" localSheetId="20">'3-6应收账款融资'!$K$7</definedName>
    <definedName name="sheet26_31" localSheetId="20">'3-6应收账款融资'!$G$7</definedName>
    <definedName name="sheet26_32" localSheetId="20">'3-6应收账款融资'!$H$7</definedName>
    <definedName name="sheet26_33" localSheetId="20">'3-6应收账款融资'!$L$7</definedName>
    <definedName name="sheet26_4" localSheetId="21">'3-7预付款项'!$K$27</definedName>
    <definedName name="sheet26_5" localSheetId="21">'3-7预付款项'!$I$28</definedName>
    <definedName name="sheet26_6" localSheetId="21">'3-7预付款项'!$K$28</definedName>
    <definedName name="sheet26_7" localSheetId="21">'3-7预付款项'!$I$29</definedName>
    <definedName name="sheet26_8" localSheetId="21">'3-7预付款项'!$K$29</definedName>
    <definedName name="sheet26_9" localSheetId="21">'3-7预付款项'!$A$3</definedName>
    <definedName name="sheet27_1" localSheetId="22">'3-8其他应收款'!$A$2</definedName>
    <definedName name="sheet27_10" localSheetId="22">'3-8其他应收款'!$J$28</definedName>
    <definedName name="sheet27_11" localSheetId="22">'3-8其他应收款'!$A$3</definedName>
    <definedName name="sheet27_12" localSheetId="22">'3-8其他应收款'!$A$5</definedName>
    <definedName name="sheet27_14" localSheetId="22">'3-8其他应收款'!$H$24</definedName>
    <definedName name="sheet27_16" localSheetId="22">'3-8其他应收款'!$I$24</definedName>
    <definedName name="sheet27_17" localSheetId="22">'3-8其他应收款'!$I$25</definedName>
    <definedName name="sheet27_19" localSheetId="22">'3-8其他应收款'!$J$24</definedName>
    <definedName name="sheet27_2" localSheetId="22">'3-8其他应收款'!$L$2</definedName>
    <definedName name="sheet27_20" localSheetId="22">'3-8其他应收款'!$A$29</definedName>
    <definedName name="sheet27_21" localSheetId="22">'3-8其他应收款'!$J$29</definedName>
    <definedName name="sheet27_22" localSheetId="22">'3-8其他应收款'!$A$30</definedName>
    <definedName name="sheet27_24" localSheetId="21">'3-7预付款项'!$I$8</definedName>
    <definedName name="sheet27_24" localSheetId="22">'3-8其他应收款'!$E$28</definedName>
    <definedName name="sheet27_25" localSheetId="21">'3-7预付款项'!$J$8</definedName>
    <definedName name="sheet27_26" localSheetId="21">'3-7预付款项'!$K$8</definedName>
    <definedName name="sheet27_26" localSheetId="22">'3-8其他应收款'!$G$28</definedName>
    <definedName name="sheet27_27" localSheetId="21">'3-7预付款项'!$E$8</definedName>
    <definedName name="sheet27_27" localSheetId="22">'3-8其他应收款'!$I$28</definedName>
    <definedName name="sheet27_28" localSheetId="21">'3-7预付款项'!$G$8</definedName>
    <definedName name="sheet27_29" localSheetId="21">'3-7预付款项'!$L$8</definedName>
    <definedName name="sheet27_29" localSheetId="22">'3-8其他应收款'!$K$28</definedName>
    <definedName name="sheet27_3" localSheetId="22">'3-8其他应收款'!$H$25</definedName>
    <definedName name="sheet27_4" localSheetId="22">'3-8其他应收款'!$J$25</definedName>
    <definedName name="sheet27_5" localSheetId="22">'3-8其他应收款'!$H$26</definedName>
    <definedName name="sheet27_6" localSheetId="22">'3-8其他应收款'!$J$26</definedName>
    <definedName name="sheet27_7" localSheetId="22">'3-8其他应收款'!$H$27</definedName>
    <definedName name="sheet27_8" localSheetId="22">'3-8其他应收款'!$J$27</definedName>
    <definedName name="sheet27_9" localSheetId="22">'3-8其他应收款'!$H$28</definedName>
    <definedName name="sheet28_1" localSheetId="23">'3-9存货汇总'!$C$27</definedName>
    <definedName name="sheet28_10" localSheetId="23">'3-9存货汇总'!$C$8</definedName>
    <definedName name="sheet28_11" localSheetId="23">'3-9存货汇总'!$D$8</definedName>
    <definedName name="sheet28_12" localSheetId="23">'3-9存货汇总'!$E$8</definedName>
    <definedName name="sheet28_13" localSheetId="23">'3-9存货汇总'!$F$8</definedName>
    <definedName name="sheet28_14" localSheetId="23">'3-9存货汇总'!$G$8</definedName>
    <definedName name="sheet28_15" localSheetId="23">'3-9存货汇总'!$C$9</definedName>
    <definedName name="sheet28_16" localSheetId="23">'3-9存货汇总'!$D$9</definedName>
    <definedName name="sheet28_17" localSheetId="23">'3-9存货汇总'!$E$9</definedName>
    <definedName name="sheet28_18" localSheetId="23">'3-9存货汇总'!$F$9</definedName>
    <definedName name="sheet28_19" localSheetId="23">'3-9存货汇总'!$G$9</definedName>
    <definedName name="sheet28_2" localSheetId="23">'3-9存货汇总'!$E$27</definedName>
    <definedName name="sheet28_20" localSheetId="23">'3-9存货汇总'!$C$10</definedName>
    <definedName name="sheet28_21" localSheetId="23">'3-9存货汇总'!$D$10</definedName>
    <definedName name="sheet28_22" localSheetId="23">'3-9存货汇总'!$E$10</definedName>
    <definedName name="sheet28_23" localSheetId="23">'3-9存货汇总'!$F$10</definedName>
    <definedName name="sheet28_24" localSheetId="23">'3-9存货汇总'!$G$10</definedName>
    <definedName name="sheet28_25" localSheetId="23">'3-9存货汇总'!$C$11</definedName>
    <definedName name="sheet28_26" localSheetId="22">'3-8其他应收款'!$H$8</definedName>
    <definedName name="sheet28_26" localSheetId="23">'3-9存货汇总'!$D$11</definedName>
    <definedName name="sheet28_27" localSheetId="22">'3-8其他应收款'!$I$8</definedName>
    <definedName name="sheet28_27" localSheetId="23">'3-9存货汇总'!$E$11</definedName>
    <definedName name="sheet28_28" localSheetId="22">'3-8其他应收款'!$J$8</definedName>
    <definedName name="sheet28_28" localSheetId="23">'3-9存货汇总'!$F$11</definedName>
    <definedName name="sheet28_29" localSheetId="22">'3-8其他应收款'!$E$8</definedName>
    <definedName name="sheet28_29" localSheetId="23">'3-9存货汇总'!$G$11</definedName>
    <definedName name="sheet28_3" localSheetId="23">'3-9存货汇总'!$A$3</definedName>
    <definedName name="sheet28_30" localSheetId="22">'3-8其他应收款'!$G$8</definedName>
    <definedName name="sheet28_30" localSheetId="23">'3-9存货汇总'!$C$12</definedName>
    <definedName name="sheet28_31" localSheetId="22">'3-8其他应收款'!$K$8</definedName>
    <definedName name="sheet28_31" localSheetId="23">'3-9存货汇总'!$D$12</definedName>
    <definedName name="sheet28_32" localSheetId="23">'3-9存货汇总'!$E$12</definedName>
    <definedName name="sheet28_33" localSheetId="23">'3-9存货汇总'!$F$12</definedName>
    <definedName name="sheet28_34" localSheetId="23">'3-9存货汇总'!$G$12</definedName>
    <definedName name="sheet28_35" localSheetId="23">'3-9存货汇总'!$C$13</definedName>
    <definedName name="sheet28_36" localSheetId="23">'3-9存货汇总'!$D$13</definedName>
    <definedName name="sheet28_37" localSheetId="23">'3-9存货汇总'!$E$13</definedName>
    <definedName name="sheet28_38" localSheetId="23">'3-9存货汇总'!$F$13</definedName>
    <definedName name="sheet28_39" localSheetId="23">'3-9存货汇总'!$G$13</definedName>
    <definedName name="sheet28_4" localSheetId="23">'3-9存货汇总'!$A$5</definedName>
    <definedName name="sheet28_40" localSheetId="23">'3-9存货汇总'!$C$14</definedName>
    <definedName name="sheet28_41" localSheetId="23">'3-9存货汇总'!$D$14</definedName>
    <definedName name="sheet28_42" localSheetId="23">'3-9存货汇总'!$E$14</definedName>
    <definedName name="sheet28_43" localSheetId="23">'3-9存货汇总'!$F$14</definedName>
    <definedName name="sheet28_44" localSheetId="23">'3-9存货汇总'!$G$14</definedName>
    <definedName name="sheet28_45" localSheetId="23">'3-9存货汇总'!$C$15</definedName>
    <definedName name="sheet28_46" localSheetId="23">'3-9存货汇总'!$D$15</definedName>
    <definedName name="sheet28_47" localSheetId="23">'3-9存货汇总'!$E$15</definedName>
    <definedName name="sheet28_48" localSheetId="23">'3-9存货汇总'!$F$15</definedName>
    <definedName name="sheet28_49" localSheetId="23">'3-9存货汇总'!$G$15</definedName>
    <definedName name="sheet28_5" localSheetId="23">'3-9存货汇总'!$C$7</definedName>
    <definedName name="sheet28_50" localSheetId="23">'3-9存货汇总'!$C$16</definedName>
    <definedName name="sheet28_51" localSheetId="23">'3-9存货汇总'!$D$16</definedName>
    <definedName name="sheet28_52" localSheetId="23">'3-9存货汇总'!$E$16</definedName>
    <definedName name="sheet28_53" localSheetId="23">'3-9存货汇总'!$F$16</definedName>
    <definedName name="sheet28_54" localSheetId="23">'3-9存货汇总'!$G$16</definedName>
    <definedName name="sheet28_55" localSheetId="23">'3-9存货汇总'!$C$17</definedName>
    <definedName name="sheet28_56" localSheetId="23">'3-9存货汇总'!$D$17</definedName>
    <definedName name="sheet28_57" localSheetId="23">'3-9存货汇总'!$E$17</definedName>
    <definedName name="sheet28_58" localSheetId="23">'3-9存货汇总'!$F$17</definedName>
    <definedName name="sheet28_59" localSheetId="23">'3-9存货汇总'!$G$17</definedName>
    <definedName name="sheet28_6" localSheetId="23">'3-9存货汇总'!$D$7</definedName>
    <definedName name="sheet28_60" localSheetId="23">'3-9存货汇总'!$C$18</definedName>
    <definedName name="sheet28_61" localSheetId="23">'3-9存货汇总'!$E$18</definedName>
    <definedName name="sheet28_62" localSheetId="23">'3-9存货汇总'!$D$18</definedName>
    <definedName name="sheet28_63" localSheetId="23">'3-9存货汇总'!$F$18</definedName>
    <definedName name="sheet28_64" localSheetId="23">'3-9存货汇总'!$G$18</definedName>
    <definedName name="sheet28_65" localSheetId="23">'3-9存货汇总'!$C$24</definedName>
    <definedName name="sheet28_66" localSheetId="23">'3-9存货汇总'!$C$25</definedName>
    <definedName name="sheet28_67" localSheetId="23">'3-9存货汇总'!$D$24</definedName>
    <definedName name="sheet28_68" localSheetId="23">'3-9存货汇总'!$D$25</definedName>
    <definedName name="sheet28_69" localSheetId="23">'3-9存货汇总'!$E$24</definedName>
    <definedName name="sheet28_7" localSheetId="23">'3-9存货汇总'!$E$7</definedName>
    <definedName name="sheet28_70" localSheetId="23">'3-9存货汇总'!$E$25</definedName>
    <definedName name="sheet28_71" localSheetId="23">'3-9存货汇总'!$F$25</definedName>
    <definedName name="sheet28_72" localSheetId="23">'3-9存货汇总'!$G$25</definedName>
    <definedName name="sheet28_73" localSheetId="23">'3-9存货汇总'!$C$26</definedName>
    <definedName name="sheet28_74" localSheetId="23">'3-9存货汇总'!$F$27</definedName>
    <definedName name="sheet28_75" localSheetId="23">'3-9存货汇总'!$D$27</definedName>
    <definedName name="sheet28_76" localSheetId="23">'3-9存货汇总'!$G$27</definedName>
    <definedName name="sheet28_77" localSheetId="23">'3-9存货汇总'!$E$28</definedName>
    <definedName name="sheet28_8" localSheetId="23">'3-9存货汇总'!$F$7</definedName>
    <definedName name="sheet28_9" localSheetId="23">'3-9存货汇总'!$G$7</definedName>
    <definedName name="sheet29_1" localSheetId="24">'3-9-1材料采购（在途物资）'!$A$2</definedName>
    <definedName name="sheet29_10" localSheetId="24">'3-9-1材料采购（在途物资）'!$A$3</definedName>
    <definedName name="sheet29_11" localSheetId="24">'3-9-1材料采购（在途物资）'!$A$5</definedName>
    <definedName name="sheet29_18" localSheetId="24">'3-9-1材料采购（在途物资）'!$E$25</definedName>
    <definedName name="sheet29_19" localSheetId="24">'3-9-1材料采购（在途物资）'!$D$25</definedName>
    <definedName name="sheet29_2" localSheetId="24">'3-9-1材料采购（在途物资）'!$L$2</definedName>
    <definedName name="sheet29_20" localSheetId="24">'3-9-1材料采购（在途物资）'!$F$25</definedName>
    <definedName name="sheet29_21" localSheetId="24">'3-9-1材料采购（在途物资）'!$I$25</definedName>
    <definedName name="sheet29_22" localSheetId="24">'3-9-1材料采购（在途物资）'!$H$25</definedName>
    <definedName name="sheet29_23" localSheetId="24">'3-9-1材料采购（在途物资）'!$J$25</definedName>
    <definedName name="sheet29_25" localSheetId="24">'3-9-1材料采购（在途物资）'!$G$25</definedName>
    <definedName name="sheet29_26" localSheetId="24">'3-9-1材料采购（在途物资）'!$A$29</definedName>
    <definedName name="sheet29_27" localSheetId="24">'3-9-1材料采购（在途物资）'!$J$29</definedName>
    <definedName name="sheet29_28" localSheetId="24">'3-9-1材料采购（在途物资）'!$A$30</definedName>
    <definedName name="sheet29_29" localSheetId="24">'3-9-1材料采购（在途物资）'!$D$28</definedName>
    <definedName name="sheet29_3" localSheetId="24">'3-9-1材料采购（在途物资）'!$F$26</definedName>
    <definedName name="sheet29_30" localSheetId="24">'3-9-1材料采购（在途物资）'!$E$28</definedName>
    <definedName name="sheet29_31" localSheetId="24">'3-9-1材料采购（在途物资）'!$G$28</definedName>
    <definedName name="sheet29_32" localSheetId="24">'3-9-1材料采购（在途物资）'!$H$28</definedName>
    <definedName name="sheet29_33" localSheetId="24">'3-9-1材料采购（在途物资）'!$I$28</definedName>
    <definedName name="sheet29_35" localSheetId="24">'3-9-1材料采购（在途物资）'!$K$28</definedName>
    <definedName name="sheet29_4" localSheetId="24">'3-9-1材料采购（在途物资）'!$J$26</definedName>
    <definedName name="sheet29_5" localSheetId="24">'3-9-1材料采购（在途物资）'!$F$27</definedName>
    <definedName name="sheet29_6" localSheetId="24">'3-9-1材料采购（在途物资）'!$J$27</definedName>
    <definedName name="sheet29_7" localSheetId="24">'3-9-1材料采购（在途物资）'!$F$28</definedName>
    <definedName name="sheet29_8" localSheetId="24">'3-9-1材料采购（在途物资）'!$J$28</definedName>
    <definedName name="sheet29_9" localSheetId="24">'3-9-1材料采购（在途物资）'!$G$26</definedName>
    <definedName name="sheet30_1" localSheetId="25">'3-9-2原材料'!$A$2</definedName>
    <definedName name="sheet30_1" localSheetId="102">资产清单!$A$1</definedName>
    <definedName name="sheet30_10" localSheetId="25">'3-9-2原材料'!$A$3</definedName>
    <definedName name="sheet30_10" localSheetId="102">资产清单!#REF!</definedName>
    <definedName name="sheet30_11" localSheetId="25">'3-9-2原材料'!$A$5</definedName>
    <definedName name="sheet30_11" localSheetId="102">资产清单!$A$2</definedName>
    <definedName name="sheet30_18" localSheetId="25">'3-9-2原材料'!$F$149</definedName>
    <definedName name="sheet30_18" localSheetId="102">资产清单!#REF!</definedName>
    <definedName name="sheet30_19" localSheetId="25">'3-9-2原材料'!$E$149</definedName>
    <definedName name="sheet30_19" localSheetId="102">资产清单!#REF!</definedName>
    <definedName name="sheet30_2" localSheetId="25">'3-9-2原材料'!$S$2</definedName>
    <definedName name="sheet30_2" localSheetId="102">资产清单!#REF!</definedName>
    <definedName name="sheet30_20" localSheetId="25">'3-9-2原材料'!$G$149</definedName>
    <definedName name="sheet30_20" localSheetId="102">资产清单!#REF!</definedName>
    <definedName name="sheet30_21" localSheetId="25">'3-9-2原材料'!$L$149</definedName>
    <definedName name="sheet30_21" localSheetId="102">资产清单!#REF!</definedName>
    <definedName name="sheet30_22" localSheetId="25">'3-9-2原材料'!$K$149</definedName>
    <definedName name="sheet30_22" localSheetId="102">资产清单!#REF!</definedName>
    <definedName name="sheet30_23" localSheetId="25">'3-9-2原材料'!$M$149</definedName>
    <definedName name="sheet30_23" localSheetId="102">资产清单!#REF!</definedName>
    <definedName name="sheet30_25" localSheetId="25">'3-9-2原材料'!$H$149</definedName>
    <definedName name="sheet30_25" localSheetId="102">资产清单!#REF!</definedName>
    <definedName name="sheet30_26" localSheetId="25">'3-9-2原材料'!$A$153</definedName>
    <definedName name="sheet30_26" localSheetId="102">资产清单!#REF!</definedName>
    <definedName name="sheet30_27" localSheetId="25">'3-9-2原材料'!$M$153</definedName>
    <definedName name="sheet30_27" localSheetId="102">资产清单!#REF!</definedName>
    <definedName name="sheet30_28" localSheetId="25">'3-9-2原材料'!$A$154</definedName>
    <definedName name="sheet30_28" localSheetId="102">资产清单!#REF!</definedName>
    <definedName name="sheet30_29" localSheetId="25">'3-9-2原材料'!$E$152</definedName>
    <definedName name="sheet30_29" localSheetId="102">资产清单!#REF!</definedName>
    <definedName name="sheet30_3" localSheetId="25">'3-9-2原材料'!$G$150</definedName>
    <definedName name="sheet30_3" localSheetId="102">资产清单!#REF!</definedName>
    <definedName name="sheet30_30" localSheetId="24">'3-9-1材料采购（在途物资）'!$D$8</definedName>
    <definedName name="sheet30_30" localSheetId="25">'3-9-2原材料'!$F$152</definedName>
    <definedName name="sheet30_30" localSheetId="102">资产清单!#REF!</definedName>
    <definedName name="sheet30_31" localSheetId="24">'3-9-1材料采购（在途物资）'!$E$8</definedName>
    <definedName name="sheet30_31" localSheetId="25">'3-9-2原材料'!$H$152</definedName>
    <definedName name="sheet30_31" localSheetId="102">资产清单!#REF!</definedName>
    <definedName name="sheet30_32" localSheetId="24">'3-9-1材料采购（在途物资）'!$F$8</definedName>
    <definedName name="sheet30_33" localSheetId="24">'3-9-1材料采购（在途物资）'!$H$8</definedName>
    <definedName name="sheet30_33" localSheetId="25">'3-9-2原材料'!$J$152</definedName>
    <definedName name="sheet30_33" localSheetId="102">资产清单!#REF!</definedName>
    <definedName name="sheet30_34" localSheetId="24">'3-9-1材料采购（在途物资）'!$I$8</definedName>
    <definedName name="sheet30_34" localSheetId="25">'3-9-2原材料'!$K$152</definedName>
    <definedName name="sheet30_34" localSheetId="102">资产清单!#REF!</definedName>
    <definedName name="sheet30_35" localSheetId="24">'3-9-1材料采购（在途物资）'!$J$8</definedName>
    <definedName name="sheet30_35" localSheetId="25">'3-9-2原材料'!$L$152</definedName>
    <definedName name="sheet30_35" localSheetId="102">资产清单!#REF!</definedName>
    <definedName name="sheet30_36" localSheetId="24">'3-9-1材料采购（在途物资）'!$G$8</definedName>
    <definedName name="sheet30_37" localSheetId="24">'3-9-1材料采购（在途物资）'!$K$8</definedName>
    <definedName name="sheet30_37" localSheetId="25">'3-9-2原材料'!$N$152</definedName>
    <definedName name="sheet30_37" localSheetId="102">资产清单!#REF!</definedName>
    <definedName name="sheet30_38" localSheetId="24">'3-9-1材料采购（在途物资）'!$D$26</definedName>
    <definedName name="sheet30_39" localSheetId="24">'3-9-1材料采购（在途物资）'!$H$26</definedName>
    <definedName name="sheet30_4" localSheetId="25">'3-9-2原材料'!$M$150</definedName>
    <definedName name="sheet30_4" localSheetId="102">资产清单!#REF!</definedName>
    <definedName name="sheet30_5" localSheetId="25">'3-9-2原材料'!$G$151</definedName>
    <definedName name="sheet30_5" localSheetId="102">资产清单!#REF!</definedName>
    <definedName name="sheet30_6" localSheetId="25">'3-9-2原材料'!$M$151</definedName>
    <definedName name="sheet30_6" localSheetId="102">资产清单!#REF!</definedName>
    <definedName name="sheet30_7" localSheetId="25">'3-9-2原材料'!$G$152</definedName>
    <definedName name="sheet30_7" localSheetId="102">资产清单!#REF!</definedName>
    <definedName name="sheet30_8" localSheetId="25">'3-9-2原材料'!$M$152</definedName>
    <definedName name="sheet30_8" localSheetId="102">资产清单!#REF!</definedName>
    <definedName name="sheet30_9" localSheetId="25">'3-9-2原材料'!$H$150</definedName>
    <definedName name="sheet30_9" localSheetId="102">资产清单!#REF!</definedName>
    <definedName name="sheet31_1" localSheetId="26">'3-9-3在库周转材料'!$A$2</definedName>
    <definedName name="sheet31_10" localSheetId="26">'3-9-3在库周转材料'!$A$3</definedName>
    <definedName name="sheet31_11" localSheetId="26">'3-9-3在库周转材料'!$A$5</definedName>
    <definedName name="sheet31_18" localSheetId="26">'3-9-3在库周转材料'!$F$25</definedName>
    <definedName name="sheet31_19" localSheetId="26">'3-9-3在库周转材料'!$E$25</definedName>
    <definedName name="sheet31_2" localSheetId="26">'3-9-3在库周转材料'!$O$2</definedName>
    <definedName name="sheet31_20" localSheetId="26">'3-9-3在库周转材料'!$G$25</definedName>
    <definedName name="sheet31_21" localSheetId="26">'3-9-3在库周转材料'!$L$25</definedName>
    <definedName name="sheet31_22" localSheetId="26">'3-9-3在库周转材料'!$K$25</definedName>
    <definedName name="sheet31_23" localSheetId="26">'3-9-3在库周转材料'!$M$25</definedName>
    <definedName name="sheet31_25" localSheetId="26">'3-9-3在库周转材料'!$H$25</definedName>
    <definedName name="sheet31_26" localSheetId="26">'3-9-3在库周转材料'!$A$29</definedName>
    <definedName name="sheet31_27" localSheetId="26">'3-9-3在库周转材料'!$M$29</definedName>
    <definedName name="sheet31_28" localSheetId="26">'3-9-3在库周转材料'!$A$30</definedName>
    <definedName name="sheet31_29" localSheetId="26">'3-9-3在库周转材料'!$E$28</definedName>
    <definedName name="sheet31_3" localSheetId="26">'3-9-3在库周转材料'!$G$26</definedName>
    <definedName name="sheet31_30" localSheetId="26">'3-9-3在库周转材料'!$F$28</definedName>
    <definedName name="sheet31_31" localSheetId="25">'3-9-2原材料'!$K$8</definedName>
    <definedName name="sheet31_31" localSheetId="26">'3-9-3在库周转材料'!$H$28</definedName>
    <definedName name="sheet31_31" localSheetId="102">资产清单!#REF!</definedName>
    <definedName name="sheet31_32" localSheetId="25">'3-9-2原材料'!$L$8</definedName>
    <definedName name="sheet31_32" localSheetId="102">资产清单!#REF!</definedName>
    <definedName name="sheet31_33" localSheetId="25">'3-9-2原材料'!$M$8</definedName>
    <definedName name="sheet31_33" localSheetId="26">'3-9-3在库周转材料'!$J$28</definedName>
    <definedName name="sheet31_33" localSheetId="102">资产清单!#REF!</definedName>
    <definedName name="sheet31_34" localSheetId="25">'3-9-2原材料'!$G$8</definedName>
    <definedName name="sheet31_34" localSheetId="26">'3-9-3在库周转材料'!$K$28</definedName>
    <definedName name="sheet31_34" localSheetId="102">资产清单!#REF!</definedName>
    <definedName name="sheet31_35" localSheetId="25">'3-9-2原材料'!$H$8</definedName>
    <definedName name="sheet31_35" localSheetId="26">'3-9-3在库周转材料'!$L$28</definedName>
    <definedName name="sheet31_35" localSheetId="102">资产清单!#REF!</definedName>
    <definedName name="sheet31_36" localSheetId="25">'3-9-2原材料'!$E$8</definedName>
    <definedName name="sheet31_36" localSheetId="102">资产清单!$D$5</definedName>
    <definedName name="sheet31_37" localSheetId="25">'3-9-2原材料'!$F$8</definedName>
    <definedName name="sheet31_37" localSheetId="26">'3-9-3在库周转材料'!$N$28</definedName>
    <definedName name="sheet31_37" localSheetId="102">资产清单!#REF!</definedName>
    <definedName name="sheet31_38" localSheetId="25">'3-9-2原材料'!$J$8</definedName>
    <definedName name="sheet31_38" localSheetId="102">资产清单!#REF!</definedName>
    <definedName name="sheet31_39" localSheetId="25">'3-9-2原材料'!$N$8</definedName>
    <definedName name="sheet31_39" localSheetId="102">资产清单!#REF!</definedName>
    <definedName name="sheet31_4" localSheetId="26">'3-9-3在库周转材料'!$M$26</definedName>
    <definedName name="sheet31_40" localSheetId="25">'3-9-2原材料'!$E$150</definedName>
    <definedName name="sheet31_40" localSheetId="102">资产清单!#REF!</definedName>
    <definedName name="sheet31_41" localSheetId="25">'3-9-2原材料'!$K$150</definedName>
    <definedName name="sheet31_41" localSheetId="102">资产清单!#REF!</definedName>
    <definedName name="sheet31_5" localSheetId="26">'3-9-3在库周转材料'!$G$27</definedName>
    <definedName name="sheet31_6" localSheetId="26">'3-9-3在库周转材料'!$M$27</definedName>
    <definedName name="sheet31_7" localSheetId="26">'3-9-3在库周转材料'!$G$28</definedName>
    <definedName name="sheet31_8" localSheetId="26">'3-9-3在库周转材料'!$M$28</definedName>
    <definedName name="sheet31_9" localSheetId="26">'3-9-3在库周转材料'!$H$26</definedName>
    <definedName name="sheet32_1" localSheetId="28">'3-9-4委托加工物资'!$A$2</definedName>
    <definedName name="sheet32_10" localSheetId="28">'3-9-4委托加工物资'!$A$3</definedName>
    <definedName name="sheet32_11" localSheetId="28">'3-9-4委托加工物资'!$A$5</definedName>
    <definedName name="sheet32_18" localSheetId="28">'3-9-4委托加工物资'!$F$25</definedName>
    <definedName name="sheet32_19" localSheetId="28">'3-9-4委托加工物资'!$E$25</definedName>
    <definedName name="sheet32_2" localSheetId="28">'3-9-4委托加工物资'!$M$2</definedName>
    <definedName name="sheet32_20" localSheetId="28">'3-9-4委托加工物资'!$G$25</definedName>
    <definedName name="sheet32_21" localSheetId="28">'3-9-4委托加工物资'!$J$25</definedName>
    <definedName name="sheet32_22" localSheetId="28">'3-9-4委托加工物资'!$I$25</definedName>
    <definedName name="sheet32_23" localSheetId="28">'3-9-4委托加工物资'!$K$25</definedName>
    <definedName name="sheet32_25" localSheetId="28">'3-9-4委托加工物资'!$H$25</definedName>
    <definedName name="sheet32_26" localSheetId="28">'3-9-4委托加工物资'!$A$29</definedName>
    <definedName name="sheet32_27" localSheetId="28">'3-9-4委托加工物资'!$K$29</definedName>
    <definedName name="sheet32_28" localSheetId="28">'3-9-4委托加工物资'!$A$30</definedName>
    <definedName name="sheet32_29" localSheetId="28">'3-9-4委托加工物资'!$E$28</definedName>
    <definedName name="sheet32_3" localSheetId="28">'3-9-4委托加工物资'!$G$26</definedName>
    <definedName name="sheet32_30" localSheetId="28">'3-9-4委托加工物资'!$F$28</definedName>
    <definedName name="sheet32_31" localSheetId="26">'3-9-3在库周转材料'!$E$8</definedName>
    <definedName name="sheet32_31" localSheetId="28">'3-9-4委托加工物资'!$H$28</definedName>
    <definedName name="sheet32_32" localSheetId="26">'3-9-3在库周转材料'!$F$8</definedName>
    <definedName name="sheet32_32" localSheetId="28">'3-9-4委托加工物资'!$I$28</definedName>
    <definedName name="sheet32_33" localSheetId="26">'3-9-3在库周转材料'!$G$8</definedName>
    <definedName name="sheet32_33" localSheetId="28">'3-9-4委托加工物资'!$J$28</definedName>
    <definedName name="sheet32_34" localSheetId="26">'3-9-3在库周转材料'!$K$8</definedName>
    <definedName name="sheet32_35" localSheetId="26">'3-9-3在库周转材料'!$L$8</definedName>
    <definedName name="sheet32_35" localSheetId="28">'3-9-4委托加工物资'!$L$28</definedName>
    <definedName name="sheet32_36" localSheetId="26">'3-9-3在库周转材料'!$M$8</definedName>
    <definedName name="sheet32_37" localSheetId="26">'3-9-3在库周转材料'!$H$8</definedName>
    <definedName name="sheet32_38" localSheetId="26">'3-9-3在库周转材料'!$J$8</definedName>
    <definedName name="sheet32_39" localSheetId="26">'3-9-3在库周转材料'!$N$8</definedName>
    <definedName name="sheet32_4" localSheetId="28">'3-9-4委托加工物资'!$K$26</definedName>
    <definedName name="sheet32_40" localSheetId="26">'3-9-3在库周转材料'!$E$26</definedName>
    <definedName name="sheet32_41" localSheetId="26">'3-9-3在库周转材料'!$K$26</definedName>
    <definedName name="sheet32_5" localSheetId="28">'3-9-4委托加工物资'!$G$27</definedName>
    <definedName name="sheet32_6" localSheetId="28">'3-9-4委托加工物资'!$K$27</definedName>
    <definedName name="sheet32_7" localSheetId="28">'3-9-4委托加工物资'!$G$28</definedName>
    <definedName name="sheet32_8" localSheetId="28">'3-9-4委托加工物资'!$K$28</definedName>
    <definedName name="sheet32_9" localSheetId="28">'3-9-4委托加工物资'!$H$26</definedName>
    <definedName name="sheet33_1" localSheetId="27">'3-9-5产成品（库存商品）'!$A$2</definedName>
    <definedName name="sheet33_10" localSheetId="27">'3-9-5产成品（库存商品）'!$A$3</definedName>
    <definedName name="sheet33_11" localSheetId="27">'3-9-5产成品（库存商品）'!$A$5</definedName>
    <definedName name="sheet33_18" localSheetId="27">'3-9-5产成品（库存商品）'!$H$25</definedName>
    <definedName name="sheet33_19" localSheetId="27">'3-9-5产成品（库存商品）'!$G$25</definedName>
    <definedName name="sheet33_2" localSheetId="27">'3-9-5产成品（库存商品）'!$O$2</definedName>
    <definedName name="sheet33_20" localSheetId="27">'3-9-5产成品（库存商品）'!$I$25</definedName>
    <definedName name="sheet33_21" localSheetId="27">'3-9-5产成品（库存商品）'!$L$25</definedName>
    <definedName name="sheet33_22" localSheetId="27">'3-9-5产成品（库存商品）'!$K$25</definedName>
    <definedName name="sheet33_23" localSheetId="27">'3-9-5产成品（库存商品）'!$M$25</definedName>
    <definedName name="sheet33_25" localSheetId="27">'3-9-5产成品（库存商品）'!$J$25</definedName>
    <definedName name="sheet33_26" localSheetId="27">'3-9-5产成品（库存商品）'!$A$29</definedName>
    <definedName name="sheet33_27" localSheetId="27">'3-9-5产成品（库存商品）'!$M$29</definedName>
    <definedName name="sheet33_28" localSheetId="27">'3-9-5产成品（库存商品）'!$A$30</definedName>
    <definedName name="sheet33_29" localSheetId="27">'3-9-5产成品（库存商品）'!$G$28</definedName>
    <definedName name="sheet33_3" localSheetId="27">'3-9-5产成品（库存商品）'!$I$26</definedName>
    <definedName name="sheet33_30" localSheetId="27">'3-9-5产成品（库存商品）'!$G$8</definedName>
    <definedName name="sheet33_31" localSheetId="27">'3-9-5产成品（库存商品）'!$H$8</definedName>
    <definedName name="sheet33_32" localSheetId="27">'3-9-5产成品（库存商品）'!$I$8</definedName>
    <definedName name="sheet33_33" localSheetId="27">'3-9-5产成品（库存商品）'!$H$28</definedName>
    <definedName name="sheet33_34" localSheetId="27">'3-9-5产成品（库存商品）'!$J$28</definedName>
    <definedName name="sheet33_35" localSheetId="27">'3-9-5产成品（库存商品）'!$K$8</definedName>
    <definedName name="sheet33_36" localSheetId="27">'3-9-5产成品（库存商品）'!$L$8</definedName>
    <definedName name="sheet33_37" localSheetId="27">'3-9-5产成品（库存商品）'!$M$8</definedName>
    <definedName name="sheet33_38" localSheetId="27">'3-9-5产成品（库存商品）'!$J$8</definedName>
    <definedName name="sheet33_39" localSheetId="27">'3-9-5产成品（库存商品）'!$N$8</definedName>
    <definedName name="sheet33_4" localSheetId="27">'3-9-5产成品（库存商品）'!$M$26</definedName>
    <definedName name="sheet33_5" localSheetId="27">'3-9-5产成品（库存商品）'!$I$27</definedName>
    <definedName name="sheet33_6" localSheetId="27">'3-9-5产成品（库存商品）'!$M$27</definedName>
    <definedName name="sheet33_7" localSheetId="27">'3-9-5产成品（库存商品）'!$I$28</definedName>
    <definedName name="sheet33_8" localSheetId="27">'3-9-5产成品（库存商品）'!$M$28</definedName>
    <definedName name="sheet33_9" localSheetId="27">'3-9-5产成品（库存商品）'!$J$26</definedName>
    <definedName name="sheet34_1" localSheetId="29">'3-9-6在产品（自制半成品）'!$A$2</definedName>
    <definedName name="sheet34_10" localSheetId="29">'3-9-6在产品（自制半成品）'!$A$3</definedName>
    <definedName name="sheet34_11" localSheetId="29">'3-9-6在产品（自制半成品）'!$A$5</definedName>
    <definedName name="sheet34_18" localSheetId="29">'3-9-6在产品（自制半成品）'!$E$25</definedName>
    <definedName name="sheet34_19" localSheetId="29">'3-9-6在产品（自制半成品）'!$D$25</definedName>
    <definedName name="sheet34_2" localSheetId="29">'3-9-6在产品（自制半成品）'!$M$2</definedName>
    <definedName name="sheet34_20" localSheetId="29">'3-9-6在产品（自制半成品）'!$F$25</definedName>
    <definedName name="sheet34_21" localSheetId="29">'3-9-6在产品（自制半成品）'!$J$25</definedName>
    <definedName name="sheet34_22" localSheetId="29">'3-9-6在产品（自制半成品）'!$I$25</definedName>
    <definedName name="sheet34_23" localSheetId="29">'3-9-6在产品（自制半成品）'!$K$25</definedName>
    <definedName name="sheet34_25" localSheetId="29">'3-9-6在产品（自制半成品）'!$G$25</definedName>
    <definedName name="sheet34_26" localSheetId="29">'3-9-6在产品（自制半成品）'!$A$29</definedName>
    <definedName name="sheet34_27" localSheetId="29">'3-9-6在产品（自制半成品）'!$K$29</definedName>
    <definedName name="sheet34_28" localSheetId="29">'3-9-6在产品（自制半成品）'!$A$30</definedName>
    <definedName name="sheet34_29" localSheetId="29">'3-9-6在产品（自制半成品）'!$D$28</definedName>
    <definedName name="sheet34_3" localSheetId="29">'3-9-6在产品（自制半成品）'!$F$26</definedName>
    <definedName name="sheet34_30" localSheetId="28">'3-9-4委托加工物资'!$E$8</definedName>
    <definedName name="sheet34_30" localSheetId="29">'3-9-6在产品（自制半成品）'!$E$28</definedName>
    <definedName name="sheet34_31" localSheetId="28">'3-9-4委托加工物资'!$F$8</definedName>
    <definedName name="sheet34_31" localSheetId="29">'3-9-6在产品（自制半成品）'!$G$28</definedName>
    <definedName name="sheet34_32" localSheetId="28">'3-9-4委托加工物资'!$G$8</definedName>
    <definedName name="sheet34_32" localSheetId="29">'3-9-6在产品（自制半成品）'!$I$28</definedName>
    <definedName name="sheet34_33" localSheetId="28">'3-9-4委托加工物资'!$I$8</definedName>
    <definedName name="sheet34_33" localSheetId="29">'3-9-6在产品（自制半成品）'!$J$28</definedName>
    <definedName name="sheet34_34" localSheetId="28">'3-9-4委托加工物资'!$J$8</definedName>
    <definedName name="sheet34_35" localSheetId="28">'3-9-4委托加工物资'!$K$8</definedName>
    <definedName name="sheet34_35" localSheetId="29">'3-9-6在产品（自制半成品）'!$L$28</definedName>
    <definedName name="sheet34_36" localSheetId="28">'3-9-4委托加工物资'!$H$8</definedName>
    <definedName name="sheet34_37" localSheetId="28">'3-9-4委托加工物资'!$L$8</definedName>
    <definedName name="sheet34_38" localSheetId="28">'3-9-4委托加工物资'!$E$26</definedName>
    <definedName name="sheet34_39" localSheetId="28">'3-9-4委托加工物资'!$I$26</definedName>
    <definedName name="sheet34_4" localSheetId="29">'3-9-6在产品（自制半成品）'!$K$26</definedName>
    <definedName name="sheet34_5" localSheetId="29">'3-9-6在产品（自制半成品）'!$F$27</definedName>
    <definedName name="sheet34_6" localSheetId="29">'3-9-6在产品（自制半成品）'!$K$27</definedName>
    <definedName name="sheet34_7" localSheetId="29">'3-9-6在产品（自制半成品）'!$F$28</definedName>
    <definedName name="sheet34_8" localSheetId="29">'3-9-6在产品（自制半成品）'!$K$28</definedName>
    <definedName name="sheet34_9" localSheetId="29">'3-9-6在产品（自制半成品）'!$G$26</definedName>
    <definedName name="sheet35_1" localSheetId="30">'3-9-7发出商品'!$A$2</definedName>
    <definedName name="sheet35_10" localSheetId="30">'3-9-7发出商品'!$A$3</definedName>
    <definedName name="sheet35_11" localSheetId="30">'3-9-7发出商品'!$A$5</definedName>
    <definedName name="sheet35_18" localSheetId="30">'3-9-7发出商品'!$F$25</definedName>
    <definedName name="sheet35_19" localSheetId="30">'3-9-7发出商品'!$E$25</definedName>
    <definedName name="sheet35_2" localSheetId="30">'3-9-7发出商品'!$M$2</definedName>
    <definedName name="sheet35_20" localSheetId="30">'3-9-7发出商品'!$G$25</definedName>
    <definedName name="sheet35_21" localSheetId="30">'3-9-7发出商品'!$J$25</definedName>
    <definedName name="sheet35_22" localSheetId="30">'3-9-7发出商品'!$I$25</definedName>
    <definedName name="sheet35_23" localSheetId="30">'3-9-7发出商品'!$K$25</definedName>
    <definedName name="sheet35_25" localSheetId="30">'3-9-7发出商品'!$H$25</definedName>
    <definedName name="sheet35_26" localSheetId="30">'3-9-7发出商品'!$A$29</definedName>
    <definedName name="sheet35_27" localSheetId="30">'3-9-7发出商品'!$K$29</definedName>
    <definedName name="sheet35_28" localSheetId="30">'3-9-7发出商品'!$A$30</definedName>
    <definedName name="sheet35_29" localSheetId="30">'3-9-7发出商品'!$E$28</definedName>
    <definedName name="sheet35_3" localSheetId="30">'3-9-7发出商品'!$G$26</definedName>
    <definedName name="sheet35_30" localSheetId="29">'3-9-6在产品（自制半成品）'!$D$8</definedName>
    <definedName name="sheet35_30" localSheetId="30">'3-9-7发出商品'!$F$28</definedName>
    <definedName name="sheet35_31" localSheetId="29">'3-9-6在产品（自制半成品）'!$E$8</definedName>
    <definedName name="sheet35_31" localSheetId="30">'3-9-7发出商品'!$H$28</definedName>
    <definedName name="sheet35_32" localSheetId="29">'3-9-6在产品（自制半成品）'!$F$8</definedName>
    <definedName name="sheet35_32" localSheetId="30">'3-9-7发出商品'!$I$28</definedName>
    <definedName name="sheet35_33" localSheetId="29">'3-9-6在产品（自制半成品）'!$I$8</definedName>
    <definedName name="sheet35_33" localSheetId="30">'3-9-7发出商品'!$J$28</definedName>
    <definedName name="sheet35_34" localSheetId="29">'3-9-6在产品（自制半成品）'!$J$8</definedName>
    <definedName name="sheet35_35" localSheetId="29">'3-9-6在产品（自制半成品）'!$K$8</definedName>
    <definedName name="sheet35_35" localSheetId="30">'3-9-7发出商品'!$L$28</definedName>
    <definedName name="sheet35_36" localSheetId="29">'3-9-6在产品（自制半成品）'!$G$8</definedName>
    <definedName name="sheet35_37" localSheetId="29">'3-9-6在产品（自制半成品）'!$L$8</definedName>
    <definedName name="sheet35_38" localSheetId="29">'3-9-6在产品（自制半成品）'!$D$26</definedName>
    <definedName name="sheet35_39" localSheetId="29">'3-9-6在产品（自制半成品）'!$I$26</definedName>
    <definedName name="sheet35_4" localSheetId="30">'3-9-7发出商品'!$K$26</definedName>
    <definedName name="sheet35_5" localSheetId="30">'3-9-7发出商品'!$G$27</definedName>
    <definedName name="sheet35_6" localSheetId="30">'3-9-7发出商品'!$K$27</definedName>
    <definedName name="sheet35_7" localSheetId="30">'3-9-7发出商品'!$G$28</definedName>
    <definedName name="sheet35_8" localSheetId="30">'3-9-7发出商品'!$K$28</definedName>
    <definedName name="sheet35_9" localSheetId="30">'3-9-7发出商品'!$H$26</definedName>
    <definedName name="sheet36_1" localSheetId="31">'3-9-8在用周转材料'!$A$2</definedName>
    <definedName name="sheet36_10" localSheetId="31">'3-9-8在用周转材料'!$A$3</definedName>
    <definedName name="sheet36_11" localSheetId="31">'3-9-8在用周转材料'!$A$5</definedName>
    <definedName name="sheet36_15" localSheetId="31">'3-9-8在用周转材料'!$J$25</definedName>
    <definedName name="sheet36_16" localSheetId="31">'3-9-8在用周转材料'!$K$25</definedName>
    <definedName name="sheet36_17" localSheetId="31">'3-9-8在用周转材料'!$L$25</definedName>
    <definedName name="sheet36_19" localSheetId="31">'3-9-8在用周转材料'!$G$25</definedName>
    <definedName name="sheet36_2" localSheetId="31">'3-9-8在用周转材料'!$N$2</definedName>
    <definedName name="sheet36_21" localSheetId="31">'3-9-8在用周转材料'!$H$25</definedName>
    <definedName name="sheet36_22" localSheetId="31">'3-9-8在用周转材料'!$A$29</definedName>
    <definedName name="sheet36_23" localSheetId="31">'3-9-8在用周转材料'!$L$29</definedName>
    <definedName name="sheet36_24" localSheetId="31">'3-9-8在用周转材料'!$A$30</definedName>
    <definedName name="sheet36_26" localSheetId="31">'3-9-8在用周转材料'!$E$28</definedName>
    <definedName name="sheet36_28" localSheetId="31">'3-9-8在用周转材料'!$F$28</definedName>
    <definedName name="sheet36_29" localSheetId="31">'3-9-8在用周转材料'!$H$28</definedName>
    <definedName name="sheet36_3" localSheetId="31">'3-9-8在用周转材料'!$G$26</definedName>
    <definedName name="sheet36_30" localSheetId="30">'3-9-7发出商品'!$E$8</definedName>
    <definedName name="sheet36_31" localSheetId="30">'3-9-7发出商品'!$F$8</definedName>
    <definedName name="sheet36_31" localSheetId="31">'3-9-8在用周转材料'!$I$28</definedName>
    <definedName name="sheet36_32" localSheetId="30">'3-9-7发出商品'!$G$8</definedName>
    <definedName name="sheet36_32" localSheetId="31">'3-9-8在用周转材料'!$J$28</definedName>
    <definedName name="sheet36_33" localSheetId="30">'3-9-7发出商品'!$I$8</definedName>
    <definedName name="sheet36_33" localSheetId="31">'3-9-8在用周转材料'!$K$28</definedName>
    <definedName name="sheet36_34" localSheetId="30">'3-9-7发出商品'!$J$8</definedName>
    <definedName name="sheet36_35" localSheetId="30">'3-9-7发出商品'!$K$8</definedName>
    <definedName name="sheet36_35" localSheetId="31">'3-9-8在用周转材料'!$M$28</definedName>
    <definedName name="sheet36_36" localSheetId="30">'3-9-7发出商品'!$H$8</definedName>
    <definedName name="sheet36_37" localSheetId="30">'3-9-7发出商品'!$L$8</definedName>
    <definedName name="sheet36_38" localSheetId="30">'3-9-7发出商品'!$E$26</definedName>
    <definedName name="sheet36_39" localSheetId="30">'3-9-7发出商品'!$I$26</definedName>
    <definedName name="sheet36_4" localSheetId="31">'3-9-8在用周转材料'!$L$26</definedName>
    <definedName name="sheet36_5" localSheetId="31">'3-9-8在用周转材料'!$G$27</definedName>
    <definedName name="sheet36_6" localSheetId="31">'3-9-8在用周转材料'!$L$27</definedName>
    <definedName name="sheet36_7" localSheetId="31">'3-9-8在用周转材料'!$G$28</definedName>
    <definedName name="sheet36_8" localSheetId="31">'3-9-8在用周转材料'!$L$28</definedName>
    <definedName name="sheet36_9" localSheetId="31">'3-9-8在用周转材料'!$H$26</definedName>
    <definedName name="sheet37_1" localSheetId="32">'3-9-9开发产品'!$A$2</definedName>
    <definedName name="sheet37_10" localSheetId="32">'3-9-9开发产品'!$V$28</definedName>
    <definedName name="sheet37_11" localSheetId="32">'3-9-9开发产品'!$A$3</definedName>
    <definedName name="sheet37_12" localSheetId="32">'3-9-9开发产品'!$A$5</definedName>
    <definedName name="sheet37_16" localSheetId="32">'3-9-9开发产品'!$U$25</definedName>
    <definedName name="sheet37_17" localSheetId="32">'3-9-9开发产品'!$T$25</definedName>
    <definedName name="sheet37_18" localSheetId="32">'3-9-9开发产品'!$V$25</definedName>
    <definedName name="sheet37_19" localSheetId="32">'3-9-9开发产品'!$V$26</definedName>
    <definedName name="sheet37_2" localSheetId="32">'3-9-9开发产品'!$Y$2</definedName>
    <definedName name="sheet37_21" localSheetId="32">'3-9-9开发产品'!$W$25</definedName>
    <definedName name="sheet37_22" localSheetId="32">'3-9-9开发产品'!$A$29</definedName>
    <definedName name="sheet37_23" localSheetId="32">'3-9-9开发产品'!$W$29</definedName>
    <definedName name="sheet37_24" localSheetId="32">'3-9-9开发产品'!$A$30</definedName>
    <definedName name="sheet37_26" localSheetId="32">'3-9-9开发产品'!$N$28</definedName>
    <definedName name="sheet37_28" localSheetId="32">'3-9-9开发产品'!$O$28</definedName>
    <definedName name="sheet37_29" localSheetId="31">'3-9-8在用周转材料'!$K$8</definedName>
    <definedName name="sheet37_3" localSheetId="32">'3-9-9开发产品'!$T$26</definedName>
    <definedName name="sheet37_30" localSheetId="31">'3-9-8在用周转材料'!$J$8</definedName>
    <definedName name="sheet37_30" localSheetId="32">'3-9-9开发产品'!$P$28</definedName>
    <definedName name="sheet37_31" localSheetId="31">'3-9-8在用周转材料'!$L$8</definedName>
    <definedName name="sheet37_32" localSheetId="31">'3-9-8在用周转材料'!$G$8</definedName>
    <definedName name="sheet37_32" localSheetId="32">'3-9-9开发产品'!$Q$28</definedName>
    <definedName name="sheet37_33" localSheetId="31">'3-9-8在用周转材料'!$H$8</definedName>
    <definedName name="sheet37_34" localSheetId="31">'3-9-8在用周转材料'!$E$8</definedName>
    <definedName name="sheet37_34" localSheetId="32">'3-9-9开发产品'!$R$28</definedName>
    <definedName name="sheet37_35" localSheetId="31">'3-9-8在用周转材料'!$F$8</definedName>
    <definedName name="sheet37_36" localSheetId="31">'3-9-8在用周转材料'!$I$8</definedName>
    <definedName name="sheet37_36" localSheetId="32">'3-9-9开发产品'!$S$28</definedName>
    <definedName name="sheet37_37" localSheetId="31">'3-9-8在用周转材料'!$M$8</definedName>
    <definedName name="sheet37_37" localSheetId="32">'3-9-9开发产品'!$U$28</definedName>
    <definedName name="sheet37_38" localSheetId="31">'3-9-8在用周转材料'!$J$26</definedName>
    <definedName name="sheet37_39" localSheetId="31">'3-9-8在用周转材料'!$F$25</definedName>
    <definedName name="sheet37_39" localSheetId="32">'3-9-9开发产品'!$X$28</definedName>
    <definedName name="sheet37_4" localSheetId="32">'3-9-9开发产品'!$W$26</definedName>
    <definedName name="sheet37_40" localSheetId="31">'3-9-8在用周转材料'!$F$26</definedName>
    <definedName name="sheet37_5" localSheetId="32">'3-9-9开发产品'!$T$27</definedName>
    <definedName name="sheet37_6" localSheetId="32">'3-9-9开发产品'!$W$27</definedName>
    <definedName name="sheet37_7" localSheetId="32">'3-9-9开发产品'!$T$28</definedName>
    <definedName name="sheet37_8" localSheetId="32">'3-9-9开发产品'!$W$28</definedName>
    <definedName name="sheet37_9" localSheetId="32">'3-9-9开发产品'!$U$26</definedName>
    <definedName name="sheet38_1" localSheetId="33">'3-9-10开发成本'!$A$2</definedName>
    <definedName name="sheet38_10" localSheetId="33">'3-9-10开发成本'!$W$27</definedName>
    <definedName name="sheet38_11" localSheetId="33">'3-9-10开发成本'!$A$3</definedName>
    <definedName name="sheet38_12" localSheetId="33">'3-9-10开发成本'!$A$5</definedName>
    <definedName name="sheet38_16" localSheetId="33">'3-9-10开发成本'!$V$24</definedName>
    <definedName name="sheet38_17" localSheetId="33">'3-9-10开发成本'!$U$24</definedName>
    <definedName name="sheet38_18" localSheetId="33">'3-9-10开发成本'!$W$24</definedName>
    <definedName name="sheet38_19" localSheetId="33">'3-9-10开发成本'!$W$25</definedName>
    <definedName name="sheet38_2" localSheetId="33">'3-9-10开发成本'!$Z$2</definedName>
    <definedName name="sheet38_21" localSheetId="33">'3-9-10开发成本'!$X$24</definedName>
    <definedName name="sheet38_22" localSheetId="33">'3-9-10开发成本'!$W$26</definedName>
    <definedName name="sheet38_23" localSheetId="33">'3-9-10开发成本'!$A$28</definedName>
    <definedName name="sheet38_24" localSheetId="33">'3-9-10开发成本'!$X$28</definedName>
    <definedName name="sheet38_25" localSheetId="33">'3-9-10开发成本'!$A$29</definedName>
    <definedName name="sheet38_27" localSheetId="33">'3-9-10开发成本'!$O$27</definedName>
    <definedName name="sheet38_29" localSheetId="33">'3-9-10开发成本'!$P$27</definedName>
    <definedName name="sheet38_3" localSheetId="33">'3-9-10开发成本'!$U$25</definedName>
    <definedName name="sheet38_31" localSheetId="33">'3-9-10开发成本'!$Q$27</definedName>
    <definedName name="sheet38_31" localSheetId="32">'3-9-9开发产品'!$T$8</definedName>
    <definedName name="sheet38_32" localSheetId="32">'3-9-9开发产品'!$U$8</definedName>
    <definedName name="sheet38_33" localSheetId="33">'3-9-10开发成本'!$R$27</definedName>
    <definedName name="sheet38_33" localSheetId="32">'3-9-9开发产品'!$V$8</definedName>
    <definedName name="sheet38_34" localSheetId="32">'3-9-9开发产品'!$W$8</definedName>
    <definedName name="sheet38_35" localSheetId="33">'3-9-10开发成本'!$S$27</definedName>
    <definedName name="sheet38_35" localSheetId="32">'3-9-9开发产品'!$N$8</definedName>
    <definedName name="sheet38_36" localSheetId="32">'3-9-9开发产品'!$O$8</definedName>
    <definedName name="sheet38_37" localSheetId="33">'3-9-10开发成本'!$T$27</definedName>
    <definedName name="sheet38_37" localSheetId="32">'3-9-9开发产品'!$P$8</definedName>
    <definedName name="sheet38_38" localSheetId="33">'3-9-10开发成本'!$V$27</definedName>
    <definedName name="sheet38_38" localSheetId="32">'3-9-9开发产品'!$Q$8</definedName>
    <definedName name="sheet38_39" localSheetId="32">'3-9-9开发产品'!$R$8</definedName>
    <definedName name="sheet38_4" localSheetId="33">'3-9-10开发成本'!$X$25</definedName>
    <definedName name="sheet38_40" localSheetId="33">'3-9-10开发成本'!$Y$27</definedName>
    <definedName name="sheet38_40" localSheetId="32">'3-9-9开发产品'!$S$8</definedName>
    <definedName name="sheet38_41" localSheetId="32">'3-9-9开发产品'!$X$8</definedName>
    <definedName name="sheet38_42" localSheetId="32">'3-9-9开发产品'!$AB$34</definedName>
    <definedName name="sheet38_5" localSheetId="33">'3-9-10开发成本'!$U$26</definedName>
    <definedName name="sheet38_6" localSheetId="33">'3-9-10开发成本'!$X$26</definedName>
    <definedName name="sheet38_7" localSheetId="33">'3-9-10开发成本'!$U$27</definedName>
    <definedName name="sheet38_8" localSheetId="33">'3-9-10开发成本'!$X$27</definedName>
    <definedName name="sheet38_9" localSheetId="33">'3-9-10开发成本'!$V$25</definedName>
    <definedName name="sheet39_1" localSheetId="34">'3-9-11消耗性生物资产'!$I$26</definedName>
    <definedName name="sheet39_13" localSheetId="34">'3-9-11消耗性生物资产'!$H$25</definedName>
    <definedName name="sheet39_14" localSheetId="34">'3-9-11消耗性生物资产'!$G$25</definedName>
    <definedName name="sheet39_15" localSheetId="34">'3-9-11消耗性生物资产'!$I$25</definedName>
    <definedName name="sheet39_16" localSheetId="34">'3-9-11消耗性生物资产'!$L$25</definedName>
    <definedName name="sheet39_17" localSheetId="34">'3-9-11消耗性生物资产'!$K$25</definedName>
    <definedName name="sheet39_18" localSheetId="34">'3-9-11消耗性生物资产'!$M$25</definedName>
    <definedName name="sheet39_2" localSheetId="34">'3-9-11消耗性生物资产'!$J$26</definedName>
    <definedName name="sheet39_20" localSheetId="34">'3-9-11消耗性生物资产'!$J$25</definedName>
    <definedName name="sheet39_21" localSheetId="34">'3-9-11消耗性生物资产'!$M$26</definedName>
    <definedName name="sheet39_22" localSheetId="34">'3-9-11消耗性生物资产'!$I$27</definedName>
    <definedName name="sheet39_23" localSheetId="34">'3-9-11消耗性生物资产'!$A$29</definedName>
    <definedName name="sheet39_24" localSheetId="34">'3-9-11消耗性生物资产'!$M$29</definedName>
    <definedName name="sheet39_25" localSheetId="34">'3-9-11消耗性生物资产'!$A$30</definedName>
    <definedName name="sheet39_27" localSheetId="34">'3-9-11消耗性生物资产'!$E$28</definedName>
    <definedName name="sheet39_28" localSheetId="34">'3-9-11消耗性生物资产'!$G$28</definedName>
    <definedName name="sheet39_29" localSheetId="34">'3-9-11消耗性生物资产'!$H$28</definedName>
    <definedName name="sheet39_3" localSheetId="34">'3-9-11消耗性生物资产'!$M$28</definedName>
    <definedName name="sheet39_30" localSheetId="34">'3-9-11消耗性生物资产'!$J$28</definedName>
    <definedName name="sheet39_31" localSheetId="34">'3-9-11消耗性生物资产'!$K$28</definedName>
    <definedName name="sheet39_32" localSheetId="33">'3-9-10开发成本'!$U$8</definedName>
    <definedName name="sheet39_32" localSheetId="34">'3-9-11消耗性生物资产'!$L$28</definedName>
    <definedName name="sheet39_33" localSheetId="33">'3-9-10开发成本'!$V$8</definedName>
    <definedName name="sheet39_34" localSheetId="33">'3-9-10开发成本'!$W$8</definedName>
    <definedName name="sheet39_34" localSheetId="34">'3-9-11消耗性生物资产'!$N$28</definedName>
    <definedName name="sheet39_35" localSheetId="33">'3-9-10开发成本'!$X$8</definedName>
    <definedName name="sheet39_36" localSheetId="33">'3-9-10开发成本'!$O$8</definedName>
    <definedName name="sheet39_37" localSheetId="33">'3-9-10开发成本'!$P$8</definedName>
    <definedName name="sheet39_38" localSheetId="33">'3-9-10开发成本'!$Q$8</definedName>
    <definedName name="sheet39_39" localSheetId="33">'3-9-10开发成本'!$R$8</definedName>
    <definedName name="sheet39_4" localSheetId="34">'3-9-11消耗性生物资产'!$I$28</definedName>
    <definedName name="sheet39_40" localSheetId="33">'3-9-10开发成本'!$S$8</definedName>
    <definedName name="sheet39_41" localSheetId="33">'3-9-10开发成本'!$T$8</definedName>
    <definedName name="sheet39_42" localSheetId="33">'3-9-10开发成本'!$Y$8</definedName>
    <definedName name="sheet39_43" localSheetId="33">'3-9-10开发成本'!$AB$32</definedName>
    <definedName name="sheet39_5" localSheetId="34">'3-9-11消耗性生物资产'!$A$3</definedName>
    <definedName name="sheet39_6" localSheetId="34">'3-9-11消耗性生物资产'!$A$5</definedName>
    <definedName name="sheet40_1" localSheetId="35">'3-9-12工程施工'!$X$25</definedName>
    <definedName name="sheet40_11" localSheetId="35">'3-9-12工程施工'!$K$24</definedName>
    <definedName name="sheet40_12" localSheetId="35">'3-9-12工程施工'!$T$24</definedName>
    <definedName name="sheet40_13" localSheetId="35">'3-9-12工程施工'!$U$24</definedName>
    <definedName name="sheet40_14" localSheetId="35">'3-9-12工程施工'!$W$24</definedName>
    <definedName name="sheet40_15" localSheetId="35">'3-9-12工程施工'!$V$24</definedName>
    <definedName name="sheet40_16" localSheetId="35">'3-9-12工程施工'!$X$24</definedName>
    <definedName name="sheet40_18" localSheetId="35">'3-9-12工程施工'!$D$24</definedName>
    <definedName name="sheet40_19" localSheetId="35">'3-9-12工程施工'!$D$25</definedName>
    <definedName name="sheet40_2" localSheetId="35">'3-9-12工程施工'!$AA$25</definedName>
    <definedName name="sheet40_21" localSheetId="35">'3-9-12工程施工'!$H$24</definedName>
    <definedName name="sheet40_22" localSheetId="35">'3-9-12工程施工'!$H$25</definedName>
    <definedName name="sheet40_24" localSheetId="35">'3-9-12工程施工'!$I$24</definedName>
    <definedName name="sheet40_25" localSheetId="35">'3-9-12工程施工'!$I$25</definedName>
    <definedName name="sheet40_27" localSheetId="35">'3-9-12工程施工'!$J$24</definedName>
    <definedName name="sheet40_28" localSheetId="34">'3-9-11消耗性生物资产'!$G$8</definedName>
    <definedName name="sheet40_28" localSheetId="35">'3-9-12工程施工'!$J$25</definedName>
    <definedName name="sheet40_29" localSheetId="34">'3-9-11消耗性生物资产'!$H$8</definedName>
    <definedName name="sheet40_29" localSheetId="35">'3-9-12工程施工'!$K$25</definedName>
    <definedName name="sheet40_3" localSheetId="35">'3-9-12工程施工'!$A$3</definedName>
    <definedName name="sheet40_30" localSheetId="34">'3-9-11消耗性生物资产'!$I$8</definedName>
    <definedName name="sheet40_31" localSheetId="34">'3-9-11消耗性生物资产'!$K$8</definedName>
    <definedName name="sheet40_31" localSheetId="35">'3-9-12工程施工'!$L$24</definedName>
    <definedName name="sheet40_32" localSheetId="34">'3-9-11消耗性生物资产'!$L$8</definedName>
    <definedName name="sheet40_32" localSheetId="35">'3-9-12工程施工'!$L$25</definedName>
    <definedName name="sheet40_33" localSheetId="34">'3-9-11消耗性生物资产'!$M$8</definedName>
    <definedName name="sheet40_34" localSheetId="34">'3-9-11消耗性生物资产'!$J$8</definedName>
    <definedName name="sheet40_34" localSheetId="35">'3-9-12工程施工'!$M$24</definedName>
    <definedName name="sheet40_35" localSheetId="34">'3-9-11消耗性生物资产'!$E$8</definedName>
    <definedName name="sheet40_35" localSheetId="35">'3-9-12工程施工'!$M$25</definedName>
    <definedName name="sheet40_36" localSheetId="34">'3-9-11消耗性生物资产'!$N$8</definedName>
    <definedName name="sheet40_37" localSheetId="34">'3-9-11消耗性生物资产'!$R$33</definedName>
    <definedName name="sheet40_37" localSheetId="35">'3-9-12工程施工'!$N$24</definedName>
    <definedName name="sheet40_38" localSheetId="34">'3-9-11消耗性生物资产'!$G$26</definedName>
    <definedName name="sheet40_38" localSheetId="35">'3-9-12工程施工'!$N$25</definedName>
    <definedName name="sheet40_39" localSheetId="34">'3-9-11消耗性生物资产'!$K$26</definedName>
    <definedName name="sheet40_4" localSheetId="35">'3-9-12工程施工'!$A$5</definedName>
    <definedName name="sheet40_40" localSheetId="35">'3-9-12工程施工'!$O$24</definedName>
    <definedName name="sheet40_41" localSheetId="35">'3-9-12工程施工'!$O$25</definedName>
    <definedName name="sheet40_43" localSheetId="35">'3-9-12工程施工'!$P$24</definedName>
    <definedName name="sheet40_44" localSheetId="35">'3-9-12工程施工'!$P$25</definedName>
    <definedName name="sheet40_46" localSheetId="35">'3-9-12工程施工'!$Q$24</definedName>
    <definedName name="sheet40_47" localSheetId="35">'3-9-12工程施工'!$Q$25</definedName>
    <definedName name="sheet40_49" localSheetId="35">'3-9-12工程施工'!$R$24</definedName>
    <definedName name="sheet40_50" localSheetId="35">'3-9-12工程施工'!$R$25</definedName>
    <definedName name="sheet40_52" localSheetId="35">'3-9-12工程施工'!$S$24</definedName>
    <definedName name="sheet40_53" localSheetId="35">'3-9-12工程施工'!$S$25</definedName>
    <definedName name="sheet40_54" localSheetId="35">'3-9-12工程施工'!$T$25</definedName>
    <definedName name="sheet40_55" localSheetId="35">'3-9-12工程施工'!$U$25</definedName>
    <definedName name="sheet40_56" localSheetId="35">'3-9-12工程施工'!$V$25</definedName>
    <definedName name="sheet40_57" localSheetId="35">'3-9-12工程施工'!$W$25</definedName>
    <definedName name="sheet40_59" localSheetId="35">'3-9-12工程施工'!$Y$24</definedName>
    <definedName name="sheet40_60" localSheetId="35">'3-9-12工程施工'!$Y$25</definedName>
    <definedName name="sheet40_62" localSheetId="35">'3-9-12工程施工'!$Z$24</definedName>
    <definedName name="sheet40_63" localSheetId="35">'3-9-12工程施工'!$Z$25</definedName>
    <definedName name="sheet40_65" localSheetId="35">'3-9-12工程施工'!$AA$24</definedName>
    <definedName name="sheet40_66" localSheetId="35">'3-9-12工程施工'!$A$26</definedName>
    <definedName name="sheet40_67" localSheetId="35">'3-9-12工程施工'!$AA$26</definedName>
    <definedName name="sheet40_68" localSheetId="35">'3-9-12工程施工'!$A$27</definedName>
    <definedName name="sheet40_70" localSheetId="35">'3-9-12工程施工'!$G$25</definedName>
    <definedName name="sheet40_72" localSheetId="35">'3-9-12工程施工'!$AB$25</definedName>
    <definedName name="sheet40_74" localSheetId="35">'3-9-12工程施工'!$AC$25</definedName>
    <definedName name="sheet41_1" localSheetId="36">'3-10合同资产'!$I$27</definedName>
    <definedName name="sheet41_10" localSheetId="36">'3-10合同资产'!$J$24</definedName>
    <definedName name="sheet41_12" localSheetId="36">'3-10合同资产'!$K$23</definedName>
    <definedName name="sheet41_13" localSheetId="36">'3-10合同资产'!$K$24</definedName>
    <definedName name="sheet41_14" localSheetId="36">'3-10合同资产'!$I$25</definedName>
    <definedName name="sheet41_15" localSheetId="36">'3-10合同资产'!$K$26</definedName>
    <definedName name="sheet41_16" localSheetId="36">'3-10合同资产'!$A$28</definedName>
    <definedName name="sheet41_17" localSheetId="36">'3-10合同资产'!$K$28</definedName>
    <definedName name="sheet41_18" localSheetId="36">'3-10合同资产'!$A$29</definedName>
    <definedName name="sheet41_2" localSheetId="36">'3-10合同资产'!$K$27</definedName>
    <definedName name="sheet41_20" localSheetId="36">'3-10合同资产'!$F$27</definedName>
    <definedName name="sheet41_22" localSheetId="36">'3-10合同资产'!$H$27</definedName>
    <definedName name="sheet41_23" localSheetId="36">'3-10合同资产'!$J$27</definedName>
    <definedName name="sheet41_25" localSheetId="36">'3-10合同资产'!$L$27</definedName>
    <definedName name="sheet41_3" localSheetId="36">'3-10合同资产'!$A$3</definedName>
    <definedName name="sheet41_4" localSheetId="36">'3-10合同资产'!$A$5</definedName>
    <definedName name="sheet41_53" localSheetId="35">'3-9-12工程施工'!$K$8</definedName>
    <definedName name="sheet41_54" localSheetId="35">'3-9-12工程施工'!$T$8</definedName>
    <definedName name="sheet41_55" localSheetId="35">'3-9-12工程施工'!$U$8</definedName>
    <definedName name="sheet41_56" localSheetId="35">'3-9-12工程施工'!$V$8</definedName>
    <definedName name="sheet41_57" localSheetId="35">'3-9-12工程施工'!$W$8</definedName>
    <definedName name="sheet41_58" localSheetId="35">'3-9-12工程施工'!$X$8</definedName>
    <definedName name="sheet41_59" localSheetId="35">'3-9-12工程施工'!$D$8</definedName>
    <definedName name="sheet41_6" localSheetId="36">'3-10合同资产'!$I$23</definedName>
    <definedName name="sheet41_60" localSheetId="35">'3-9-12工程施工'!$H$8</definedName>
    <definedName name="sheet41_61" localSheetId="35">'3-9-12工程施工'!$I$8</definedName>
    <definedName name="sheet41_62" localSheetId="35">'3-9-12工程施工'!$J$8</definedName>
    <definedName name="sheet41_63" localSheetId="35">'3-9-12工程施工'!$L$8</definedName>
    <definedName name="sheet41_64" localSheetId="35">'3-9-12工程施工'!$M$8</definedName>
    <definedName name="sheet41_65" localSheetId="35">'3-9-12工程施工'!$N$8</definedName>
    <definedName name="sheet41_66" localSheetId="35">'3-9-12工程施工'!$O$8</definedName>
    <definedName name="sheet41_67" localSheetId="35">'3-9-12工程施工'!$P$8</definedName>
    <definedName name="sheet41_68" localSheetId="35">'3-9-12工程施工'!$Q$8</definedName>
    <definedName name="sheet41_69" localSheetId="35">'3-9-12工程施工'!$R$8</definedName>
    <definedName name="sheet41_7" localSheetId="36">'3-10合同资产'!$I$24</definedName>
    <definedName name="sheet41_70" localSheetId="35">'3-9-12工程施工'!$S$8</definedName>
    <definedName name="sheet41_71" localSheetId="35">'3-9-12工程施工'!$Y$8</definedName>
    <definedName name="sheet41_72" localSheetId="35">'3-9-12工程施工'!$Z$8</definedName>
    <definedName name="sheet41_73" localSheetId="35">'3-9-12工程施工'!$AA$8</definedName>
    <definedName name="sheet41_74" localSheetId="35">'3-9-12工程施工'!$G$8</definedName>
    <definedName name="sheet41_75" localSheetId="35">'3-9-12工程施工'!$AB$8</definedName>
    <definedName name="sheet41_76" localSheetId="35">'3-9-12工程施工'!$AC$8</definedName>
    <definedName name="sheet41_77" localSheetId="35">'3-9-12工程施工'!$AF$30</definedName>
    <definedName name="sheet41_9" localSheetId="36">'3-10合同资产'!$J$23</definedName>
    <definedName name="sheet42_1" localSheetId="37">'3-11持有待售资产'!$F$27</definedName>
    <definedName name="sheet42_10" localSheetId="37">'3-11持有待售资产'!$K$28</definedName>
    <definedName name="sheet42_11" localSheetId="37">'3-11持有待售资产'!$A$29</definedName>
    <definedName name="sheet42_13" localSheetId="37">'3-11持有待售资产'!$G$27</definedName>
    <definedName name="sheet42_15" localSheetId="37">'3-11持有待售资产'!$H$27</definedName>
    <definedName name="sheet42_17" localSheetId="37">'3-11持有待售资产'!$L$27</definedName>
    <definedName name="sheet42_2" localSheetId="37">'3-11持有待售资产'!$K$27</definedName>
    <definedName name="sheet42_22" localSheetId="36">'3-10合同资产'!$I$8</definedName>
    <definedName name="sheet42_23" localSheetId="36">'3-10合同资产'!$J$8</definedName>
    <definedName name="sheet42_24" localSheetId="36">'3-10合同资产'!$K$8</definedName>
    <definedName name="sheet42_25" localSheetId="36">'3-10合同资产'!$F$8</definedName>
    <definedName name="sheet42_26" localSheetId="36">'3-10合同资产'!$H$8</definedName>
    <definedName name="sheet42_27" localSheetId="36">'3-10合同资产'!$L$8</definedName>
    <definedName name="sheet42_3" localSheetId="37">'3-11持有待售资产'!$A$3</definedName>
    <definedName name="sheet42_4" localSheetId="37">'3-11持有待售资产'!$A$5</definedName>
    <definedName name="sheet42_6" localSheetId="37">'3-11持有待售资产'!$F$26</definedName>
    <definedName name="sheet42_8" localSheetId="37">'3-11持有待售资产'!$K$26</definedName>
    <definedName name="sheet42_9" localSheetId="37">'3-11持有待售资产'!$A$28</definedName>
    <definedName name="sheet43_1" localSheetId="38">'3-12一年到期非流动资产'!$E$27</definedName>
    <definedName name="sheet43_10" localSheetId="38">'3-12一年到期非流动资产'!$F$28</definedName>
    <definedName name="sheet43_11" localSheetId="38">'3-12一年到期非流动资产'!$A$29</definedName>
    <definedName name="sheet43_13" localSheetId="38">'3-12一年到期非流动资产'!$G$27</definedName>
    <definedName name="sheet43_15" localSheetId="37">'3-11持有待售资产'!$F$7</definedName>
    <definedName name="sheet43_16" localSheetId="37">'3-11持有待售资产'!$K$7</definedName>
    <definedName name="sheet43_17" localSheetId="37">'3-11持有待售资产'!$G$7</definedName>
    <definedName name="sheet43_18" localSheetId="37">'3-11持有待售资产'!$H$7</definedName>
    <definedName name="sheet43_19" localSheetId="37">'3-11持有待售资产'!$L$7</definedName>
    <definedName name="sheet43_2" localSheetId="38">'3-12一年到期非流动资产'!$F$27</definedName>
    <definedName name="sheet43_3" localSheetId="38">'3-12一年到期非流动资产'!$A$3</definedName>
    <definedName name="sheet43_4" localSheetId="38">'3-12一年到期非流动资产'!$A$5</definedName>
    <definedName name="sheet43_7" localSheetId="38">'3-12一年到期非流动资产'!$E$26</definedName>
    <definedName name="sheet43_8" localSheetId="38">'3-12一年到期非流动资产'!$F$26</definedName>
    <definedName name="sheet43_9" localSheetId="38">'3-12一年到期非流动资产'!$A$28</definedName>
    <definedName name="sheet44_1" localSheetId="39">'3-13其他流动资产'!$F$28</definedName>
    <definedName name="sheet44_10" localSheetId="39">'3-13其他流动资产'!$E$27</definedName>
    <definedName name="sheet44_11" localSheetId="39">'3-13其他流动资产'!$E$28</definedName>
    <definedName name="sheet44_12" localSheetId="39">'3-13其他流动资产'!$A$29</definedName>
    <definedName name="sheet44_13" localSheetId="38">'3-12一年到期非流动资产'!$E$7</definedName>
    <definedName name="sheet44_13" localSheetId="39">'3-13其他流动资产'!$G$29</definedName>
    <definedName name="sheet44_14" localSheetId="38">'3-12一年到期非流动资产'!$F$7</definedName>
    <definedName name="sheet44_14" localSheetId="39">'3-13其他流动资产'!$A$30</definedName>
    <definedName name="sheet44_15" localSheetId="38">'3-12一年到期非流动资产'!$G$7</definedName>
    <definedName name="sheet44_16" localSheetId="39">'3-13其他流动资产'!$H$28</definedName>
    <definedName name="sheet44_2" localSheetId="39">'3-13其他流动资产'!$G$28</definedName>
    <definedName name="sheet44_3" localSheetId="39">'3-13其他流动资产'!$A$3</definedName>
    <definedName name="sheet44_4" localSheetId="39">'3-13其他流动资产'!$A$5</definedName>
    <definedName name="sheet44_7" localSheetId="39">'3-13其他流动资产'!$F$27</definedName>
    <definedName name="sheet44_8" localSheetId="39">'3-13其他流动资产'!$G$27</definedName>
    <definedName name="sheet45_1" localSheetId="40">'4-非流动资产汇总'!$C$39</definedName>
    <definedName name="sheet45_10" localSheetId="40">'4-非流动资产汇总'!$D$10</definedName>
    <definedName name="sheet45_100" localSheetId="40">'4-非流动资产汇总'!$F$25</definedName>
    <definedName name="sheet45_101" localSheetId="40">'4-非流动资产汇总'!$E$26</definedName>
    <definedName name="sheet45_102" localSheetId="40">'4-非流动资产汇总'!$F$26</definedName>
    <definedName name="sheet45_103" localSheetId="40">'4-非流动资产汇总'!$E$27</definedName>
    <definedName name="sheet45_104" localSheetId="40">'4-非流动资产汇总'!$F$27</definedName>
    <definedName name="sheet45_105" localSheetId="40">'4-非流动资产汇总'!$E$28</definedName>
    <definedName name="sheet45_106" localSheetId="40">'4-非流动资产汇总'!$F$28</definedName>
    <definedName name="sheet45_107" localSheetId="40">'4-非流动资产汇总'!$E$29</definedName>
    <definedName name="sheet45_108" localSheetId="40">'4-非流动资产汇总'!$F$29</definedName>
    <definedName name="sheet45_109" localSheetId="40">'4-非流动资产汇总'!$E$30</definedName>
    <definedName name="sheet45_11" localSheetId="40">'4-非流动资产汇总'!$C$11</definedName>
    <definedName name="sheet45_110" localSheetId="40">'4-非流动资产汇总'!$F$30</definedName>
    <definedName name="sheet45_111" localSheetId="40">'4-非流动资产汇总'!$E$31</definedName>
    <definedName name="sheet45_112" localSheetId="40">'4-非流动资产汇总'!$F$31</definedName>
    <definedName name="sheet45_113" localSheetId="40">'4-非流动资产汇总'!$E$32</definedName>
    <definedName name="sheet45_114" localSheetId="40">'4-非流动资产汇总'!$F$32</definedName>
    <definedName name="sheet45_115" localSheetId="40">'4-非流动资产汇总'!$E$33</definedName>
    <definedName name="sheet45_116" localSheetId="40">'4-非流动资产汇总'!$F$33</definedName>
    <definedName name="sheet45_117" localSheetId="40">'4-非流动资产汇总'!$E$34</definedName>
    <definedName name="sheet45_118" localSheetId="40">'4-非流动资产汇总'!$F$34</definedName>
    <definedName name="sheet45_119" localSheetId="40">'4-非流动资产汇总'!$E$35</definedName>
    <definedName name="sheet45_12" localSheetId="40">'4-非流动资产汇总'!$D$11</definedName>
    <definedName name="sheet45_120" localSheetId="40">'4-非流动资产汇总'!$F$35</definedName>
    <definedName name="sheet45_121" localSheetId="40">'4-非流动资产汇总'!$C$38</definedName>
    <definedName name="sheet45_122" localSheetId="40">'4-非流动资产汇总'!$D$38</definedName>
    <definedName name="sheet45_123" localSheetId="40">'4-非流动资产汇总'!$E$39</definedName>
    <definedName name="sheet45_124" localSheetId="40">'4-非流动资产汇总'!$F$39</definedName>
    <definedName name="sheet45_125" localSheetId="40">'4-非流动资产汇总'!$E$40</definedName>
    <definedName name="sheet45_13" localSheetId="40">'4-非流动资产汇总'!$C$12</definedName>
    <definedName name="sheet45_14" localSheetId="40">'4-非流动资产汇总'!$D$12</definedName>
    <definedName name="sheet45_15" localSheetId="39">'3-13其他流动资产'!$F$7</definedName>
    <definedName name="sheet45_15" localSheetId="40">'4-非流动资产汇总'!$C$13</definedName>
    <definedName name="sheet45_16" localSheetId="39">'3-13其他流动资产'!$G$7</definedName>
    <definedName name="sheet45_16" localSheetId="40">'4-非流动资产汇总'!$D$13</definedName>
    <definedName name="sheet45_17" localSheetId="39">'3-13其他流动资产'!$E$7</definedName>
    <definedName name="sheet45_17" localSheetId="40">'4-非流动资产汇总'!$C$14</definedName>
    <definedName name="sheet45_18" localSheetId="39">'3-13其他流动资产'!$H$7</definedName>
    <definedName name="sheet45_18" localSheetId="40">'4-非流动资产汇总'!$D$14</definedName>
    <definedName name="sheet45_19" localSheetId="40">'4-非流动资产汇总'!$C$15</definedName>
    <definedName name="sheet45_2" localSheetId="40">'4-非流动资产汇总'!$D$39</definedName>
    <definedName name="sheet45_20" localSheetId="40">'4-非流动资产汇总'!$D$15</definedName>
    <definedName name="sheet45_21" localSheetId="40">'4-非流动资产汇总'!$C$16</definedName>
    <definedName name="sheet45_22" localSheetId="40">'4-非流动资产汇总'!$D$16</definedName>
    <definedName name="sheet45_23" localSheetId="40">'4-非流动资产汇总'!$C$17</definedName>
    <definedName name="sheet45_24" localSheetId="40">'4-非流动资产汇总'!$D$17</definedName>
    <definedName name="sheet45_25" localSheetId="40">'4-非流动资产汇总'!$C$18</definedName>
    <definedName name="sheet45_26" localSheetId="40">'4-非流动资产汇总'!$D$18</definedName>
    <definedName name="sheet45_27" localSheetId="40">'4-非流动资产汇总'!$C$19</definedName>
    <definedName name="sheet45_28" localSheetId="40">'4-非流动资产汇总'!$D$19</definedName>
    <definedName name="sheet45_29" localSheetId="40">'4-非流动资产汇总'!$C$20</definedName>
    <definedName name="sheet45_3" localSheetId="40">'4-非流动资产汇总'!$C$7</definedName>
    <definedName name="sheet45_30" localSheetId="40">'4-非流动资产汇总'!$D$20</definedName>
    <definedName name="sheet45_31" localSheetId="40">'4-非流动资产汇总'!$C$21</definedName>
    <definedName name="sheet45_32" localSheetId="40">'4-非流动资产汇总'!$D$21</definedName>
    <definedName name="sheet45_33" localSheetId="40">'4-非流动资产汇总'!$C$22</definedName>
    <definedName name="sheet45_34" localSheetId="40">'4-非流动资产汇总'!$D$22</definedName>
    <definedName name="sheet45_35" localSheetId="40">'4-非流动资产汇总'!$C$23</definedName>
    <definedName name="sheet45_36" localSheetId="40">'4-非流动资产汇总'!$D$23</definedName>
    <definedName name="sheet45_37" localSheetId="40">'4-非流动资产汇总'!$C$24</definedName>
    <definedName name="sheet45_38" localSheetId="40">'4-非流动资产汇总'!$D$24</definedName>
    <definedName name="sheet45_39" localSheetId="40">'4-非流动资产汇总'!$C$25</definedName>
    <definedName name="sheet45_4" localSheetId="40">'4-非流动资产汇总'!$D$7</definedName>
    <definedName name="sheet45_40" localSheetId="40">'4-非流动资产汇总'!$D$25</definedName>
    <definedName name="sheet45_41" localSheetId="40">'4-非流动资产汇总'!$C$26</definedName>
    <definedName name="sheet45_42" localSheetId="40">'4-非流动资产汇总'!$D$26</definedName>
    <definedName name="sheet45_43" localSheetId="40">'4-非流动资产汇总'!$C$27</definedName>
    <definedName name="sheet45_44" localSheetId="40">'4-非流动资产汇总'!$D$27</definedName>
    <definedName name="sheet45_45" localSheetId="40">'4-非流动资产汇总'!$C$28</definedName>
    <definedName name="sheet45_46" localSheetId="40">'4-非流动资产汇总'!$D$28</definedName>
    <definedName name="sheet45_47" localSheetId="40">'4-非流动资产汇总'!$C$29</definedName>
    <definedName name="sheet45_48" localSheetId="40">'4-非流动资产汇总'!$D$29</definedName>
    <definedName name="sheet45_49" localSheetId="40">'4-非流动资产汇总'!$C$30</definedName>
    <definedName name="sheet45_5" localSheetId="40">'4-非流动资产汇总'!$C$8</definedName>
    <definedName name="sheet45_50" localSheetId="40">'4-非流动资产汇总'!$D$30</definedName>
    <definedName name="sheet45_51" localSheetId="40">'4-非流动资产汇总'!$C$31</definedName>
    <definedName name="sheet45_52" localSheetId="40">'4-非流动资产汇总'!$D$31</definedName>
    <definedName name="sheet45_53" localSheetId="40">'4-非流动资产汇总'!$C$32</definedName>
    <definedName name="sheet45_54" localSheetId="40">'4-非流动资产汇总'!$D$32</definedName>
    <definedName name="sheet45_55" localSheetId="40">'4-非流动资产汇总'!$C$33</definedName>
    <definedName name="sheet45_56" localSheetId="40">'4-非流动资产汇总'!$D$33</definedName>
    <definedName name="sheet45_57" localSheetId="40">'4-非流动资产汇总'!$C$34</definedName>
    <definedName name="sheet45_58" localSheetId="40">'4-非流动资产汇总'!$D$34</definedName>
    <definedName name="sheet45_59" localSheetId="40">'4-非流动资产汇总'!$C$35</definedName>
    <definedName name="sheet45_6" localSheetId="40">'4-非流动资产汇总'!$D$8</definedName>
    <definedName name="sheet45_60" localSheetId="40">'4-非流动资产汇总'!$D$35</definedName>
    <definedName name="sheet45_61" localSheetId="40">'4-非流动资产汇总'!$A$3</definedName>
    <definedName name="sheet45_62" localSheetId="40">'4-非流动资产汇总'!$A$5</definedName>
    <definedName name="sheet45_63" localSheetId="40">'4-非流动资产汇总'!$E$7</definedName>
    <definedName name="sheet45_64" localSheetId="40">'4-非流动资产汇总'!$F$7</definedName>
    <definedName name="sheet45_65" localSheetId="40">'4-非流动资产汇总'!$E$8</definedName>
    <definedName name="sheet45_66" localSheetId="40">'4-非流动资产汇总'!$F$8</definedName>
    <definedName name="sheet45_67" localSheetId="40">'4-非流动资产汇总'!$E$9</definedName>
    <definedName name="sheet45_68" localSheetId="40">'4-非流动资产汇总'!$F$9</definedName>
    <definedName name="sheet45_69" localSheetId="40">'4-非流动资产汇总'!$E$10</definedName>
    <definedName name="sheet45_7" localSheetId="40">'4-非流动资产汇总'!$C$9</definedName>
    <definedName name="sheet45_70" localSheetId="40">'4-非流动资产汇总'!$F$10</definedName>
    <definedName name="sheet45_71" localSheetId="40">'4-非流动资产汇总'!$E$11</definedName>
    <definedName name="sheet45_72" localSheetId="40">'4-非流动资产汇总'!$F$11</definedName>
    <definedName name="sheet45_73" localSheetId="40">'4-非流动资产汇总'!$E$12</definedName>
    <definedName name="sheet45_74" localSheetId="40">'4-非流动资产汇总'!$F$12</definedName>
    <definedName name="sheet45_75" localSheetId="40">'4-非流动资产汇总'!$E$13</definedName>
    <definedName name="sheet45_76" localSheetId="40">'4-非流动资产汇总'!$F$13</definedName>
    <definedName name="sheet45_77" localSheetId="40">'4-非流动资产汇总'!$E$14</definedName>
    <definedName name="sheet45_78" localSheetId="40">'4-非流动资产汇总'!$F$14</definedName>
    <definedName name="sheet45_79" localSheetId="40">'4-非流动资产汇总'!$E$15</definedName>
    <definedName name="sheet45_8" localSheetId="40">'4-非流动资产汇总'!$D$9</definedName>
    <definedName name="sheet45_80" localSheetId="40">'4-非流动资产汇总'!$F$15</definedName>
    <definedName name="sheet45_81" localSheetId="40">'4-非流动资产汇总'!$E$16</definedName>
    <definedName name="sheet45_82" localSheetId="40">'4-非流动资产汇总'!$F$16</definedName>
    <definedName name="sheet45_83" localSheetId="40">'4-非流动资产汇总'!$E$17</definedName>
    <definedName name="sheet45_84" localSheetId="40">'4-非流动资产汇总'!$F$17</definedName>
    <definedName name="sheet45_85" localSheetId="40">'4-非流动资产汇总'!$E$18</definedName>
    <definedName name="sheet45_86" localSheetId="40">'4-非流动资产汇总'!$F$18</definedName>
    <definedName name="sheet45_87" localSheetId="40">'4-非流动资产汇总'!$E$19</definedName>
    <definedName name="sheet45_88" localSheetId="40">'4-非流动资产汇总'!$F$19</definedName>
    <definedName name="sheet45_89" localSheetId="40">'4-非流动资产汇总'!$E$20</definedName>
    <definedName name="sheet45_9" localSheetId="40">'4-非流动资产汇总'!$C$10</definedName>
    <definedName name="sheet45_90" localSheetId="40">'4-非流动资产汇总'!$F$20</definedName>
    <definedName name="sheet45_91" localSheetId="40">'4-非流动资产汇总'!$E$21</definedName>
    <definedName name="sheet45_92" localSheetId="40">'4-非流动资产汇总'!$F$21</definedName>
    <definedName name="sheet45_93" localSheetId="40">'4-非流动资产汇总'!$E$22</definedName>
    <definedName name="sheet45_94" localSheetId="40">'4-非流动资产汇总'!$F$22</definedName>
    <definedName name="sheet45_95" localSheetId="40">'4-非流动资产汇总'!$E$23</definedName>
    <definedName name="sheet45_96" localSheetId="40">'4-非流动资产汇总'!$F$23</definedName>
    <definedName name="sheet45_97" localSheetId="40">'4-非流动资产汇总'!$E$24</definedName>
    <definedName name="sheet45_98" localSheetId="40">'4-非流动资产汇总'!$F$24</definedName>
    <definedName name="sheet45_99" localSheetId="40">'4-非流动资产汇总'!$E$25</definedName>
    <definedName name="sheet46_1" localSheetId="41">'4-1债权投资'!$F$27</definedName>
    <definedName name="sheet46_10" localSheetId="41">'4-1债权投资'!$G$25</definedName>
    <definedName name="sheet46_12" localSheetId="41">'4-1债权投资'!$H$24</definedName>
    <definedName name="sheet46_13" localSheetId="41">'4-1债权投资'!$H$25</definedName>
    <definedName name="sheet46_14" localSheetId="41">'4-1债权投资'!$F$26</definedName>
    <definedName name="sheet46_15" localSheetId="41">'4-1债权投资'!$A$28</definedName>
    <definedName name="sheet46_16" localSheetId="41">'4-1债权投资'!$H$28</definedName>
    <definedName name="sheet46_17" localSheetId="41">'4-1债权投资'!$A$29</definedName>
    <definedName name="sheet46_19" localSheetId="41">'4-1债权投资'!$D$27</definedName>
    <definedName name="sheet46_2" localSheetId="41">'4-1债权投资'!$H$27</definedName>
    <definedName name="sheet46_21" localSheetId="41">'4-1债权投资'!$E$27</definedName>
    <definedName name="sheet46_22" localSheetId="41">'4-1债权投资'!$G$27</definedName>
    <definedName name="sheet46_24" localSheetId="41">'4-1债权投资'!$I$27</definedName>
    <definedName name="sheet46_3" localSheetId="41">'4-1债权投资'!$A$3</definedName>
    <definedName name="sheet46_4" localSheetId="41">'4-1债权投资'!$A$5</definedName>
    <definedName name="sheet46_6" localSheetId="41">'4-1债权投资'!$F$24</definedName>
    <definedName name="sheet46_7" localSheetId="41">'4-1债权投资'!$F$25</definedName>
    <definedName name="sheet46_9" localSheetId="41">'4-1债权投资'!$G$24</definedName>
    <definedName name="sheet47_1" localSheetId="42">'4-2其他债权投资'!$F$27</definedName>
    <definedName name="sheet47_10" localSheetId="42">'4-2其他债权投资'!$G$28</definedName>
    <definedName name="sheet47_11" localSheetId="42">'4-2其他债权投资'!$A$29</definedName>
    <definedName name="sheet47_13" localSheetId="42">'4-2其他债权投资'!$D$27</definedName>
    <definedName name="sheet47_15" localSheetId="42">'4-2其他债权投资'!$E$27</definedName>
    <definedName name="sheet47_17" localSheetId="42">'4-2其他债权投资'!$H$27</definedName>
    <definedName name="sheet47_2" localSheetId="42">'4-2其他债权投资'!$G$27</definedName>
    <definedName name="sheet47_21" localSheetId="41">'4-1债权投资'!$F$8</definedName>
    <definedName name="sheet47_22" localSheetId="41">'4-1债权投资'!$G$8</definedName>
    <definedName name="sheet47_23" localSheetId="41">'4-1债权投资'!$H$8</definedName>
    <definedName name="sheet47_24" localSheetId="41">'4-1债权投资'!$D$8</definedName>
    <definedName name="sheet47_25" localSheetId="41">'4-1债权投资'!$E$8</definedName>
    <definedName name="sheet47_26" localSheetId="41">'4-1债权投资'!$I$8</definedName>
    <definedName name="sheet47_3" localSheetId="42">'4-2其他债权投资'!$A$3</definedName>
    <definedName name="sheet47_4" localSheetId="42">'4-2其他债权投资'!$A$5</definedName>
    <definedName name="sheet47_6" localSheetId="42">'4-2其他债权投资'!$F$26</definedName>
    <definedName name="sheet47_8" localSheetId="42">'4-2其他债权投资'!$G$26</definedName>
    <definedName name="sheet47_9" localSheetId="42">'4-2其他债权投资'!$A$28</definedName>
    <definedName name="sheet48_1" localSheetId="43">'4-3长期应收'!$A$2</definedName>
    <definedName name="sheet48_10" localSheetId="43">'4-3长期应收'!$A$5</definedName>
    <definedName name="sheet48_12" localSheetId="43">'4-3长期应收'!$E$24</definedName>
    <definedName name="sheet48_14" localSheetId="43">'4-3长期应收'!$F$24</definedName>
    <definedName name="sheet48_15" localSheetId="42">'4-2其他债权投资'!$F$7</definedName>
    <definedName name="sheet48_15" localSheetId="43">'4-3长期应收'!$F$25</definedName>
    <definedName name="sheet48_16" localSheetId="42">'4-2其他债权投资'!$G$7</definedName>
    <definedName name="sheet48_17" localSheetId="42">'4-2其他债权投资'!$D$7</definedName>
    <definedName name="sheet48_17" localSheetId="43">'4-3长期应收'!$G$24</definedName>
    <definedName name="sheet48_18" localSheetId="42">'4-2其他债权投资'!$E$7</definedName>
    <definedName name="sheet48_18" localSheetId="43">'4-3长期应收'!$A$28</definedName>
    <definedName name="sheet48_19" localSheetId="42">'4-2其他债权投资'!$H$7</definedName>
    <definedName name="sheet48_19" localSheetId="43">'4-3长期应收'!$G$28</definedName>
    <definedName name="sheet48_2" localSheetId="43">'4-3长期应收'!$I$2</definedName>
    <definedName name="sheet48_20" localSheetId="43">'4-3长期应收'!$A$29</definedName>
    <definedName name="sheet48_21" localSheetId="43">'4-3长期应收'!$F$27</definedName>
    <definedName name="sheet48_23" localSheetId="43">'4-3长期应收'!$H$27</definedName>
    <definedName name="sheet48_3" localSheetId="43">'4-3长期应收'!$E$25</definedName>
    <definedName name="sheet48_4" localSheetId="43">'4-3长期应收'!$G$25</definedName>
    <definedName name="sheet48_5" localSheetId="43">'4-3长期应收'!$E$26</definedName>
    <definedName name="sheet48_6" localSheetId="43">'4-3长期应收'!$G$26</definedName>
    <definedName name="sheet48_7" localSheetId="43">'4-3长期应收'!$E$27</definedName>
    <definedName name="sheet48_8" localSheetId="43">'4-3长期应收'!$G$27</definedName>
    <definedName name="sheet48_9" localSheetId="43">'4-3长期应收'!$A$3</definedName>
    <definedName name="sheet49_1" localSheetId="44">'4-4长期股权投资'!$A$2</definedName>
    <definedName name="sheet49_10" localSheetId="44">'4-4长期股权投资'!$I$24</definedName>
    <definedName name="sheet49_12" localSheetId="44">'4-4长期股权投资'!$P$24</definedName>
    <definedName name="sheet49_14" localSheetId="44">'4-4长期股权投资'!$K$24</definedName>
    <definedName name="sheet49_15" localSheetId="44">'4-4长期股权投资'!$A$3</definedName>
    <definedName name="sheet49_16" localSheetId="44">'4-4长期股权投资'!$A$5</definedName>
    <definedName name="sheet49_17" localSheetId="44">'4-4长期股权投资'!$I$7</definedName>
    <definedName name="sheet49_19" localSheetId="44">'4-4长期股权投资'!$J$24</definedName>
    <definedName name="sheet49_2" localSheetId="44">'4-4长期股权投资'!$M$2</definedName>
    <definedName name="sheet49_20" localSheetId="44">'4-4长期股权投资'!$J$25</definedName>
    <definedName name="sheet49_21" localSheetId="44">'4-4长期股权投资'!$K$7</definedName>
    <definedName name="sheet49_22" localSheetId="43">'4-3长期应收'!$E$8</definedName>
    <definedName name="sheet49_22" localSheetId="44">'4-4长期股权投资'!$A$28</definedName>
    <definedName name="sheet49_23" localSheetId="43">'4-3长期应收'!$F$8</definedName>
    <definedName name="sheet49_23" localSheetId="44">'4-4长期股权投资'!$K$28</definedName>
    <definedName name="sheet49_24" localSheetId="43">'4-3长期应收'!$G$8</definedName>
    <definedName name="sheet49_24" localSheetId="44">'4-4长期股权投资'!$A$29</definedName>
    <definedName name="sheet49_25" localSheetId="43">'4-3长期应收'!$H$8</definedName>
    <definedName name="sheet49_26" localSheetId="44">'4-4长期股权投资'!$H$27</definedName>
    <definedName name="sheet49_27" localSheetId="44">'4-4长期股权投资'!$J$27</definedName>
    <definedName name="sheet49_29" localSheetId="44">'4-4长期股权投资'!$L$27</definedName>
    <definedName name="sheet49_3" localSheetId="44">'4-4长期股权投资'!$I$25</definedName>
    <definedName name="sheet49_4" localSheetId="44">'4-4长期股权投资'!$K$25</definedName>
    <definedName name="sheet49_5" localSheetId="44">'4-4长期股权投资'!$I$26</definedName>
    <definedName name="sheet49_6" localSheetId="44">'4-4长期股权投资'!$K$26</definedName>
    <definedName name="sheet49_7" localSheetId="44">'4-4长期股权投资'!$I$27</definedName>
    <definedName name="sheet49_8" localSheetId="44">'4-4长期股权投资'!$K$27</definedName>
    <definedName name="sheet50_1" localSheetId="45">'4-5其他权益工具投资'!$A$2</definedName>
    <definedName name="sheet50_10" localSheetId="45">'4-5其他权益工具投资'!$A$5</definedName>
    <definedName name="sheet50_12" localSheetId="45">'4-5其他权益工具投资'!$J$24</definedName>
    <definedName name="sheet50_14" localSheetId="45">'4-5其他权益工具投资'!$K$24</definedName>
    <definedName name="sheet50_15" localSheetId="45">'4-5其他权益工具投资'!$K$25</definedName>
    <definedName name="sheet50_17" localSheetId="45">'4-5其他权益工具投资'!$L$24</definedName>
    <definedName name="sheet50_18" localSheetId="45">'4-5其他权益工具投资'!$A$28</definedName>
    <definedName name="sheet50_19" localSheetId="45">'4-5其他权益工具投资'!$L$28</definedName>
    <definedName name="sheet50_2" localSheetId="45">'4-5其他权益工具投资'!$N$2</definedName>
    <definedName name="sheet50_20" localSheetId="45">'4-5其他权益工具投资'!$A$29</definedName>
    <definedName name="sheet50_22" localSheetId="45">'4-5其他权益工具投资'!$G$27</definedName>
    <definedName name="sheet50_24" localSheetId="45">'4-5其他权益工具投资'!$H$27</definedName>
    <definedName name="sheet50_26" localSheetId="44">'4-4长期股权投资'!$P$8</definedName>
    <definedName name="sheet50_26" localSheetId="45">'4-5其他权益工具投资'!$I$27</definedName>
    <definedName name="sheet50_27" localSheetId="44">'4-4长期股权投资'!$I$8</definedName>
    <definedName name="sheet50_27" localSheetId="45">'4-5其他权益工具投资'!$K$27</definedName>
    <definedName name="sheet50_28" localSheetId="44">'4-4长期股权投资'!$K$8</definedName>
    <definedName name="sheet50_29" localSheetId="44">'4-4长期股权投资'!$J$8</definedName>
    <definedName name="sheet50_29" localSheetId="45">'4-5其他权益工具投资'!$M$27</definedName>
    <definedName name="sheet50_3" localSheetId="45">'4-5其他权益工具投资'!$J$25</definedName>
    <definedName name="sheet50_30" localSheetId="44">'4-4长期股权投资'!$H$8</definedName>
    <definedName name="sheet50_31" localSheetId="44">'4-4长期股权投资'!$L$8</definedName>
    <definedName name="sheet50_4" localSheetId="45">'4-5其他权益工具投资'!$L$25</definedName>
    <definedName name="sheet50_5" localSheetId="45">'4-5其他权益工具投资'!$J$26</definedName>
    <definedName name="sheet50_6" localSheetId="45">'4-5其他权益工具投资'!$L$26</definedName>
    <definedName name="sheet50_7" localSheetId="45">'4-5其他权益工具投资'!$J$27</definedName>
    <definedName name="sheet50_8" localSheetId="45">'4-5其他权益工具投资'!$L$27</definedName>
    <definedName name="sheet50_9" localSheetId="45">'4-5其他权益工具投资'!$A$3</definedName>
    <definedName name="sheet51_1" localSheetId="46">'4-6其他非流动金融资产'!$A$2</definedName>
    <definedName name="sheet51_10" localSheetId="46">'4-6其他非流动金融资产'!$A$5</definedName>
    <definedName name="sheet51_16" localSheetId="46">'4-6其他非流动金融资产'!$J$24</definedName>
    <definedName name="sheet51_18" localSheetId="46">'4-6其他非流动金融资产'!$K$24</definedName>
    <definedName name="sheet51_19" localSheetId="46">'4-6其他非流动金融资产'!$K$25</definedName>
    <definedName name="sheet51_2" localSheetId="46">'4-6其他非流动金融资产'!$N$2</definedName>
    <definedName name="sheet51_21" localSheetId="46">'4-6其他非流动金融资产'!$L$24</definedName>
    <definedName name="sheet51_22" localSheetId="46">'4-6其他非流动金融资产'!$A$28</definedName>
    <definedName name="sheet51_23" localSheetId="46">'4-6其他非流动金融资产'!$L$28</definedName>
    <definedName name="sheet51_24" localSheetId="46">'4-6其他非流动金融资产'!$A$29</definedName>
    <definedName name="sheet51_25" localSheetId="45">'4-5其他权益工具投资'!$J$8</definedName>
    <definedName name="sheet51_26" localSheetId="45">'4-5其他权益工具投资'!$K$8</definedName>
    <definedName name="sheet51_26" localSheetId="46">'4-6其他非流动金融资产'!$F$27</definedName>
    <definedName name="sheet51_27" localSheetId="45">'4-5其他权益工具投资'!$L$8</definedName>
    <definedName name="sheet51_28" localSheetId="45">'4-5其他权益工具投资'!$G$8</definedName>
    <definedName name="sheet51_28" localSheetId="46">'4-6其他非流动金融资产'!$G$27</definedName>
    <definedName name="sheet51_29" localSheetId="45">'4-5其他权益工具投资'!$H$8</definedName>
    <definedName name="sheet51_3" localSheetId="46">'4-6其他非流动金融资产'!$J$25</definedName>
    <definedName name="sheet51_30" localSheetId="45">'4-5其他权益工具投资'!$I$8</definedName>
    <definedName name="sheet51_30" localSheetId="46">'4-6其他非流动金融资产'!$H$27</definedName>
    <definedName name="sheet51_31" localSheetId="45">'4-5其他权益工具投资'!$M$8</definedName>
    <definedName name="sheet51_32" localSheetId="46">'4-6其他非流动金融资产'!$I$27</definedName>
    <definedName name="sheet51_33" localSheetId="46">'4-6其他非流动金融资产'!$K$27</definedName>
    <definedName name="sheet51_35" localSheetId="46">'4-6其他非流动金融资产'!$M$27</definedName>
    <definedName name="sheet51_4" localSheetId="46">'4-6其他非流动金融资产'!$L$25</definedName>
    <definedName name="sheet51_5" localSheetId="46">'4-6其他非流动金融资产'!$J$26</definedName>
    <definedName name="sheet51_6" localSheetId="46">'4-6其他非流动金融资产'!$L$26</definedName>
    <definedName name="sheet51_7" localSheetId="46">'4-6其他非流动金融资产'!$J$27</definedName>
    <definedName name="sheet51_8" localSheetId="46">'4-6其他非流动金融资产'!$L$27</definedName>
    <definedName name="sheet51_9" localSheetId="46">'4-6其他非流动金融资产'!$A$3</definedName>
    <definedName name="sheet52_1" localSheetId="47">'4-7投资性房地产汇总'!$C$27</definedName>
    <definedName name="sheet52_10" localSheetId="47">'4-7投资性房地产汇总'!$C$8</definedName>
    <definedName name="sheet52_11" localSheetId="47">'4-7投资性房地产汇总'!$E$8</definedName>
    <definedName name="sheet52_12" localSheetId="47">'4-7投资性房地产汇总'!$F$8</definedName>
    <definedName name="sheet52_13" localSheetId="47">'4-7投资性房地产汇总'!$G$8</definedName>
    <definedName name="sheet52_14" localSheetId="47">'4-7投资性房地产汇总'!$C$9</definedName>
    <definedName name="sheet52_15" localSheetId="47">'4-7投资性房地产汇总'!$D$9</definedName>
    <definedName name="sheet52_16" localSheetId="47">'4-7投资性房地产汇总'!$E$9</definedName>
    <definedName name="sheet52_17" localSheetId="47">'4-7投资性房地产汇总'!$F$9</definedName>
    <definedName name="sheet52_18" localSheetId="47">'4-7投资性房地产汇总'!$G$9</definedName>
    <definedName name="sheet52_19" localSheetId="47">'4-7投资性房地产汇总'!$C$10</definedName>
    <definedName name="sheet52_2" localSheetId="47">'4-7投资性房地产汇总'!$E$27</definedName>
    <definedName name="sheet52_20" localSheetId="47">'4-7投资性房地产汇总'!$E$10</definedName>
    <definedName name="sheet52_21" localSheetId="47">'4-7投资性房地产汇总'!$F$10</definedName>
    <definedName name="sheet52_22" localSheetId="47">'4-7投资性房地产汇总'!$G$10</definedName>
    <definedName name="sheet52_23" localSheetId="47">'4-7投资性房地产汇总'!$C$24</definedName>
    <definedName name="sheet52_24" localSheetId="47">'4-7投资性房地产汇总'!$C$25</definedName>
    <definedName name="sheet52_25" localSheetId="47">'4-7投资性房地产汇总'!$D$24</definedName>
    <definedName name="sheet52_26" localSheetId="46">'4-6其他非流动金融资产'!$B$8</definedName>
    <definedName name="sheet52_26" localSheetId="47">'4-7投资性房地产汇总'!$D$25</definedName>
    <definedName name="sheet52_27" localSheetId="46">'4-6其他非流动金融资产'!$A$8</definedName>
    <definedName name="sheet52_27" localSheetId="47">'4-7投资性房地产汇总'!$E$24</definedName>
    <definedName name="sheet52_28" localSheetId="46">'4-6其他非流动金融资产'!$B$9</definedName>
    <definedName name="sheet52_28" localSheetId="47">'4-7投资性房地产汇总'!$E$25</definedName>
    <definedName name="sheet52_29" localSheetId="46">'4-6其他非流动金融资产'!$A$9</definedName>
    <definedName name="sheet52_29" localSheetId="47">'4-7投资性房地产汇总'!$F$25</definedName>
    <definedName name="sheet52_3" localSheetId="47">'4-7投资性房地产汇总'!$A$3</definedName>
    <definedName name="sheet52_30" localSheetId="46">'4-6其他非流动金融资产'!$J$8</definedName>
    <definedName name="sheet52_30" localSheetId="47">'4-7投资性房地产汇总'!$G$25</definedName>
    <definedName name="sheet52_31" localSheetId="46">'4-6其他非流动金融资产'!$K$8</definedName>
    <definedName name="sheet52_31" localSheetId="47">'4-7投资性房地产汇总'!$C$26</definedName>
    <definedName name="sheet52_32" localSheetId="46">'4-6其他非流动金融资产'!$L$8</definedName>
    <definedName name="sheet52_32" localSheetId="47">'4-7投资性房地产汇总'!$E$26</definedName>
    <definedName name="sheet52_33" localSheetId="46">'4-6其他非流动金融资产'!$F$8</definedName>
    <definedName name="sheet52_33" localSheetId="47">'4-7投资性房地产汇总'!$F$27</definedName>
    <definedName name="sheet52_34" localSheetId="46">'4-6其他非流动金融资产'!$G$8</definedName>
    <definedName name="sheet52_34" localSheetId="47">'4-7投资性房地产汇总'!$G$27</definedName>
    <definedName name="sheet52_35" localSheetId="46">'4-6其他非流动金融资产'!$H$8</definedName>
    <definedName name="sheet52_35" localSheetId="47">'4-7投资性房地产汇总'!$A$28</definedName>
    <definedName name="sheet52_36" localSheetId="46">'4-6其他非流动金融资产'!$I$8</definedName>
    <definedName name="sheet52_36" localSheetId="47">'4-7投资性房地产汇总'!$E$28</definedName>
    <definedName name="sheet52_37" localSheetId="46">'4-6其他非流动金融资产'!$M$8</definedName>
    <definedName name="sheet52_37" localSheetId="47">'4-7投资性房地产汇总'!$A$29</definedName>
    <definedName name="sheet52_4" localSheetId="47">'4-7投资性房地产汇总'!$A$5</definedName>
    <definedName name="sheet52_5" localSheetId="47">'4-7投资性房地产汇总'!$C$7</definedName>
    <definedName name="sheet52_6" localSheetId="47">'4-7投资性房地产汇总'!$D$7</definedName>
    <definedName name="sheet52_7" localSheetId="47">'4-7投资性房地产汇总'!$E$7</definedName>
    <definedName name="sheet52_8" localSheetId="47">'4-7投资性房地产汇总'!$F$7</definedName>
    <definedName name="sheet52_9" localSheetId="47">'4-7投资性房地产汇总'!$G$7</definedName>
    <definedName name="sheet53_1" localSheetId="48">'4-7-1投资性房地产（成本计量）'!$A$2</definedName>
    <definedName name="sheet53_10" localSheetId="48">'4-7-1投资性房地产（成本计量）'!$U$26</definedName>
    <definedName name="sheet53_11" localSheetId="48">'4-7-1投资性房地产（成本计量）'!$W$26</definedName>
    <definedName name="sheet53_12" localSheetId="48">'4-7-1投资性房地产（成本计量）'!$A$27</definedName>
    <definedName name="sheet53_13" localSheetId="48">'4-7-1投资性房地产（成本计量）'!$R$27</definedName>
    <definedName name="sheet53_14" localSheetId="48">'4-7-1投资性房地产（成本计量）'!$S$27</definedName>
    <definedName name="sheet53_15" localSheetId="48">'4-7-1投资性房地产（成本计量）'!$U$27</definedName>
    <definedName name="sheet53_16" localSheetId="48">'4-7-1投资性房地产（成本计量）'!$W$27</definedName>
    <definedName name="sheet53_17" localSheetId="48">'4-7-1投资性房地产（成本计量）'!$T$25</definedName>
    <definedName name="sheet53_18" localSheetId="48">'4-7-1投资性房地产（成本计量）'!$A$3</definedName>
    <definedName name="sheet53_19" localSheetId="48">'4-7-1投资性房地产（成本计量）'!$A$5</definedName>
    <definedName name="sheet53_2" localSheetId="48">'4-7-1投资性房地产（成本计量）'!$A$25</definedName>
    <definedName name="sheet53_23" localSheetId="48">'4-7-1投资性房地产（成本计量）'!$U$24</definedName>
    <definedName name="sheet53_24" localSheetId="48">'4-7-1投资性房地产（成本计量）'!$V$24</definedName>
    <definedName name="sheet53_25" localSheetId="48">'4-7-1投资性房地产（成本计量）'!$W$24</definedName>
    <definedName name="sheet53_27" localSheetId="48">'4-7-1投资性房地产（成本计量）'!$R$24</definedName>
    <definedName name="sheet53_29" localSheetId="48">'4-7-1投资性房地产（成本计量）'!$S$24</definedName>
    <definedName name="sheet53_3" localSheetId="48">'4-7-1投资性房地产（成本计量）'!$R$25</definedName>
    <definedName name="sheet53_31" localSheetId="48">'4-7-1投资性房地产（成本计量）'!$T$24</definedName>
    <definedName name="sheet53_32" localSheetId="48">'4-7-1投资性房地产（成本计量）'!$A$28</definedName>
    <definedName name="sheet53_33" localSheetId="48">'4-7-1投资性房地产（成本计量）'!$X$28</definedName>
    <definedName name="sheet53_34" localSheetId="48">'4-7-1投资性房地产（成本计量）'!$A$29</definedName>
    <definedName name="sheet53_36" localSheetId="48">'4-7-1投资性房地产（成本计量）'!$P$27</definedName>
    <definedName name="sheet53_38" localSheetId="48">'4-7-1投资性房地产（成本计量）'!$Q$27</definedName>
    <definedName name="sheet53_39" localSheetId="48">'4-7-1投资性房地产（成本计量）'!$T$27</definedName>
    <definedName name="sheet53_4" localSheetId="48">'4-7-1投资性房地产（成本计量）'!$S$25</definedName>
    <definedName name="sheet53_40" localSheetId="48">'4-7-1投资性房地产（成本计量）'!$V$27</definedName>
    <definedName name="sheet53_42" localSheetId="48">'4-7-1投资性房地产（成本计量）'!$X$27</definedName>
    <definedName name="sheet53_44" localSheetId="48">'4-7-1投资性房地产（成本计量）'!$Y$27</definedName>
    <definedName name="sheet53_5" localSheetId="48">'4-7-1投资性房地产（成本计量）'!$U$25</definedName>
    <definedName name="sheet53_6" localSheetId="48">'4-7-1投资性房地产（成本计量）'!$W$25</definedName>
    <definedName name="sheet53_7" localSheetId="48">'4-7-1投资性房地产（成本计量）'!$A$26</definedName>
    <definedName name="sheet53_8" localSheetId="48">'4-7-1投资性房地产（成本计量）'!$R$26</definedName>
    <definedName name="sheet53_9" localSheetId="48">'4-7-1投资性房地产（成本计量）'!$S$26</definedName>
    <definedName name="sheet54_1" localSheetId="49">'4-7-2投资性房地产（公允计量）'!$S$27</definedName>
    <definedName name="sheet54_10" localSheetId="49">'4-7-2投资性房地产（公允计量）'!$T$28</definedName>
    <definedName name="sheet54_11" localSheetId="49">'4-7-2投资性房地产（公允计量）'!$A$29</definedName>
    <definedName name="sheet54_13" localSheetId="49">'4-7-2投资性房地产（公允计量）'!$P$27</definedName>
    <definedName name="sheet54_15" localSheetId="49">'4-7-2投资性房地产（公允计量）'!$Q$27</definedName>
    <definedName name="sheet54_17" localSheetId="49">'4-7-2投资性房地产（公允计量）'!$R$27</definedName>
    <definedName name="sheet54_19" localSheetId="49">'4-7-2投资性房地产（公允计量）'!$U$27</definedName>
    <definedName name="sheet54_2" localSheetId="49">'4-7-2投资性房地产（公允计量）'!$T$27</definedName>
    <definedName name="sheet54_3" localSheetId="49">'4-7-2投资性房地产（公允计量）'!$A$3</definedName>
    <definedName name="sheet54_37" localSheetId="48">'4-7-1投资性房地产（成本计量）'!$V$8</definedName>
    <definedName name="sheet54_38" localSheetId="48">'4-7-1投资性房地产（成本计量）'!$U$8</definedName>
    <definedName name="sheet54_39" localSheetId="48">'4-7-1投资性房地产（成本计量）'!$W$8</definedName>
    <definedName name="sheet54_4" localSheetId="49">'4-7-2投资性房地产（公允计量）'!$A$5</definedName>
    <definedName name="sheet54_40" localSheetId="48">'4-7-1投资性房地产（成本计量）'!$R$8</definedName>
    <definedName name="sheet54_41" localSheetId="48">'4-7-1投资性房地产（成本计量）'!$S$8</definedName>
    <definedName name="sheet54_42" localSheetId="48">'4-7-1投资性房地产（成本计量）'!$T$8</definedName>
    <definedName name="sheet54_43" localSheetId="48">'4-7-1投资性房地产（成本计量）'!$P$8</definedName>
    <definedName name="sheet54_44" localSheetId="48">'4-7-1投资性房地产（成本计量）'!$Q$8</definedName>
    <definedName name="sheet54_45" localSheetId="48">'4-7-1投资性房地产（成本计量）'!$X$8</definedName>
    <definedName name="sheet54_46" localSheetId="48">'4-7-1投资性房地产（成本计量）'!$Y$8</definedName>
    <definedName name="sheet54_6" localSheetId="49">'4-7-2投资性房地产（公允计量）'!$S$26</definedName>
    <definedName name="sheet54_8" localSheetId="49">'4-7-2投资性房地产（公允计量）'!$T$26</definedName>
    <definedName name="sheet54_9" localSheetId="49">'4-7-2投资性房地产（公允计量）'!$A$28</definedName>
    <definedName name="sheet55_1" localSheetId="50">'4-7-3投资性地产（成本计量）'!$A$2</definedName>
    <definedName name="sheet55_10" localSheetId="50">'4-7-3投资性地产（成本计量）'!$A$5</definedName>
    <definedName name="sheet55_12" localSheetId="50">'4-7-3投资性地产（成本计量）'!$N$30</definedName>
    <definedName name="sheet55_14" localSheetId="50">'4-7-3投资性地产（成本计量）'!$O$30</definedName>
    <definedName name="sheet55_16" localSheetId="49">'4-7-2投资性房地产（公允计量）'!$S$8</definedName>
    <definedName name="sheet55_16" localSheetId="50">'4-7-3投资性地产（成本计量）'!$P$30</definedName>
    <definedName name="sheet55_17" localSheetId="49">'4-7-2投资性房地产（公允计量）'!$T$8</definedName>
    <definedName name="sheet55_17" localSheetId="50">'4-7-3投资性地产（成本计量）'!$A$34</definedName>
    <definedName name="sheet55_18" localSheetId="49">'4-7-2投资性房地产（公允计量）'!$P$8</definedName>
    <definedName name="sheet55_18" localSheetId="50">'4-7-3投资性地产（成本计量）'!$P$34</definedName>
    <definedName name="sheet55_19" localSheetId="49">'4-7-2投资性房地产（公允计量）'!$Q$8</definedName>
    <definedName name="sheet55_19" localSheetId="50">'4-7-3投资性地产（成本计量）'!$A$35</definedName>
    <definedName name="sheet55_2" localSheetId="50">'4-7-3投资性地产（成本计量）'!$N$31</definedName>
    <definedName name="sheet55_20" localSheetId="49">'4-7-2投资性房地产（公允计量）'!$R$8</definedName>
    <definedName name="sheet55_21" localSheetId="49">'4-7-2投资性房地产（公允计量）'!$U$8</definedName>
    <definedName name="sheet55_21" localSheetId="50">'4-7-3投资性地产（成本计量）'!$L$33</definedName>
    <definedName name="sheet55_23" localSheetId="50">'4-7-3投资性地产（成本计量）'!$M$33</definedName>
    <definedName name="sheet55_24" localSheetId="50">'4-7-3投资性地产（成本计量）'!$O$33</definedName>
    <definedName name="sheet55_26" localSheetId="50">'4-7-3投资性地产（成本计量）'!$Q$33</definedName>
    <definedName name="sheet55_3" localSheetId="50">'4-7-3投资性地产（成本计量）'!$P$31</definedName>
    <definedName name="sheet55_4" localSheetId="50">'4-7-3投资性地产（成本计量）'!$N$32</definedName>
    <definedName name="sheet55_5" localSheetId="50">'4-7-3投资性地产（成本计量）'!$P$32</definedName>
    <definedName name="sheet55_6" localSheetId="50">'4-7-3投资性地产（成本计量）'!$N$33</definedName>
    <definedName name="sheet55_7" localSheetId="50">'4-7-3投资性地产（成本计量）'!$P$33</definedName>
    <definedName name="sheet55_8" localSheetId="50">'4-7-3投资性地产（成本计量）'!$O$31</definedName>
    <definedName name="sheet55_9" localSheetId="50">'4-7-3投资性地产（成本计量）'!$A$3</definedName>
    <definedName name="sheet56_1" localSheetId="51">'4-7-4投资性地产（公允计量）'!$N$27</definedName>
    <definedName name="sheet56_10" localSheetId="51">'4-7-4投资性地产（公允计量）'!$O$28</definedName>
    <definedName name="sheet56_11" localSheetId="51">'4-7-4投资性地产（公允计量）'!$A$29</definedName>
    <definedName name="sheet56_13" localSheetId="51">'4-7-4投资性地产（公允计量）'!$J$27</definedName>
    <definedName name="sheet56_15" localSheetId="51">'4-7-4投资性地产（公允计量）'!$L$27</definedName>
    <definedName name="sheet56_17" localSheetId="51">'4-7-4投资性地产（公允计量）'!$M$27</definedName>
    <definedName name="sheet56_19" localSheetId="51">'4-7-4投资性地产（公允计量）'!$P$27</definedName>
    <definedName name="sheet56_2" localSheetId="51">'4-7-4投资性地产（公允计量）'!$O$27</definedName>
    <definedName name="sheet56_23" localSheetId="50">'4-7-3投资性地产（成本计量）'!$N$8</definedName>
    <definedName name="sheet56_24" localSheetId="50">'4-7-3投资性地产（成本计量）'!$O$8</definedName>
    <definedName name="sheet56_25" localSheetId="50">'4-7-3投资性地产（成本计量）'!$P$8</definedName>
    <definedName name="sheet56_26" localSheetId="50">'4-7-3投资性地产（成本计量）'!$L$8</definedName>
    <definedName name="sheet56_27" localSheetId="50">'4-7-3投资性地产（成本计量）'!$M$8</definedName>
    <definedName name="sheet56_28" localSheetId="50">'4-7-3投资性地产（成本计量）'!$Q$8</definedName>
    <definedName name="sheet56_3" localSheetId="51">'4-7-4投资性地产（公允计量）'!$A$3</definedName>
    <definedName name="sheet56_4" localSheetId="51">'4-7-4投资性地产（公允计量）'!$A$5</definedName>
    <definedName name="sheet56_6" localSheetId="51">'4-7-4投资性地产（公允计量）'!$N$26</definedName>
    <definedName name="sheet56_8" localSheetId="51">'4-7-4投资性地产（公允计量）'!$O$26</definedName>
    <definedName name="sheet56_9" localSheetId="51">'4-7-4投资性地产（公允计量）'!$A$28</definedName>
    <definedName name="sheet57_1" localSheetId="52">'4-8固定资产汇总'!$C$22</definedName>
    <definedName name="sheet57_10" localSheetId="52">'4-8固定资产汇总'!$G$24</definedName>
    <definedName name="sheet57_100" localSheetId="52">'4-8固定资产汇总'!$H$20</definedName>
    <definedName name="sheet57_101" localSheetId="52">'4-8固定资产汇总'!$I$20</definedName>
    <definedName name="sheet57_102" localSheetId="52">'4-8固定资产汇总'!$J$20</definedName>
    <definedName name="sheet57_103" localSheetId="52">'4-8固定资产汇总'!$K$20</definedName>
    <definedName name="sheet57_104" localSheetId="52">'4-8固定资产汇总'!$E$22</definedName>
    <definedName name="sheet57_105" localSheetId="52">'4-8固定资产汇总'!$G$22</definedName>
    <definedName name="sheet57_106" localSheetId="52">'4-8固定资产汇总'!$H$22</definedName>
    <definedName name="sheet57_107" localSheetId="52">'4-8固定资产汇总'!$I$22</definedName>
    <definedName name="sheet57_108" localSheetId="52">'4-8固定资产汇总'!$J$22</definedName>
    <definedName name="sheet57_109" localSheetId="52">'4-8固定资产汇总'!$K$22</definedName>
    <definedName name="sheet57_11" localSheetId="52">'4-8固定资产汇总'!$D$8</definedName>
    <definedName name="sheet57_110" localSheetId="52">'4-8固定资产汇总'!$C$23</definedName>
    <definedName name="sheet57_111" localSheetId="52">'4-8固定资产汇总'!$F$23</definedName>
    <definedName name="sheet57_112" localSheetId="52">'4-8固定资产汇总'!$H$23</definedName>
    <definedName name="sheet57_113" localSheetId="52">'4-8固定资产汇总'!$E$23</definedName>
    <definedName name="sheet57_114" localSheetId="52">'4-8固定资产汇总'!$G$23</definedName>
    <definedName name="sheet57_115" localSheetId="52">'4-8固定资产汇总'!$I$23</definedName>
    <definedName name="sheet57_116" localSheetId="52">'4-8固定资产汇总'!$J$23</definedName>
    <definedName name="sheet57_117" localSheetId="52">'4-8固定资产汇总'!$K$23</definedName>
    <definedName name="sheet57_118" localSheetId="52">'4-8固定资产汇总'!$C$24</definedName>
    <definedName name="sheet57_119" localSheetId="52">'4-8固定资产汇总'!$D$24</definedName>
    <definedName name="sheet57_12" localSheetId="52">'4-8固定资产汇总'!$G$8</definedName>
    <definedName name="sheet57_120" localSheetId="52">'4-8固定资产汇总'!$F$24</definedName>
    <definedName name="sheet57_121" localSheetId="52">'4-8固定资产汇总'!$H$24</definedName>
    <definedName name="sheet57_122" localSheetId="52">'4-8固定资产汇总'!$E$24</definedName>
    <definedName name="sheet57_123" localSheetId="52">'4-8固定资产汇总'!$I$24</definedName>
    <definedName name="sheet57_124" localSheetId="52">'4-8固定资产汇总'!$J$24</definedName>
    <definedName name="sheet57_125" localSheetId="52">'4-8固定资产汇总'!$K$24</definedName>
    <definedName name="sheet57_126" localSheetId="52">'4-8固定资产汇总'!$A$25</definedName>
    <definedName name="sheet57_127" localSheetId="52">'4-8固定资产汇总'!$I$25</definedName>
    <definedName name="sheet57_128" localSheetId="52">'4-8固定资产汇总'!$A$26</definedName>
    <definedName name="sheet57_13" localSheetId="52">'4-8固定资产汇总'!$D$14</definedName>
    <definedName name="sheet57_14" localSheetId="52">'4-8固定资产汇总'!$G$14</definedName>
    <definedName name="sheet57_15" localSheetId="52">'4-8固定资产汇总'!$D$19</definedName>
    <definedName name="sheet57_16" localSheetId="51">'4-7-4投资性地产（公允计量）'!$N$7</definedName>
    <definedName name="sheet57_16" localSheetId="52">'4-8固定资产汇总'!$G$19</definedName>
    <definedName name="sheet57_17" localSheetId="51">'4-7-4投资性地产（公允计量）'!$O$7</definedName>
    <definedName name="sheet57_17" localSheetId="52">'4-8固定资产汇总'!$D$23</definedName>
    <definedName name="sheet57_18" localSheetId="51">'4-7-4投资性地产（公允计量）'!$L$7</definedName>
    <definedName name="sheet57_18" localSheetId="52">'4-8固定资产汇总'!$A$3</definedName>
    <definedName name="sheet57_19" localSheetId="51">'4-7-4投资性地产（公允计量）'!$M$7</definedName>
    <definedName name="sheet57_19" localSheetId="52">'4-8固定资产汇总'!$C$9</definedName>
    <definedName name="sheet57_2" localSheetId="52">'4-8固定资产汇总'!$F$22</definedName>
    <definedName name="sheet57_20" localSheetId="51">'4-7-4投资性地产（公允计量）'!$P$7</definedName>
    <definedName name="sheet57_20" localSheetId="52">'4-8固定资产汇总'!$C$12</definedName>
    <definedName name="sheet57_21" localSheetId="52">'4-8固定资产汇总'!$D$9</definedName>
    <definedName name="sheet57_22" localSheetId="52">'4-8固定资产汇总'!$D$12</definedName>
    <definedName name="sheet57_23" localSheetId="52">'4-8固定资产汇总'!$E$9</definedName>
    <definedName name="sheet57_24" localSheetId="52">'4-8固定资产汇总'!$E$12</definedName>
    <definedName name="sheet57_25" localSheetId="52">'4-8固定资产汇总'!$E$8</definedName>
    <definedName name="sheet57_26" localSheetId="52">'4-8固定资产汇总'!$F$9</definedName>
    <definedName name="sheet57_27" localSheetId="52">'4-8固定资产汇总'!$F$12</definedName>
    <definedName name="sheet57_28" localSheetId="52">'4-8固定资产汇总'!$G$9</definedName>
    <definedName name="sheet57_29" localSheetId="52">'4-8固定资产汇总'!$G$12</definedName>
    <definedName name="sheet57_3" localSheetId="52">'4-8固定资产汇总'!$C$8</definedName>
    <definedName name="sheet57_30" localSheetId="52">'4-8固定资产汇总'!$H$8</definedName>
    <definedName name="sheet57_31" localSheetId="52">'4-8固定资产汇总'!$I$8</definedName>
    <definedName name="sheet57_32" localSheetId="52">'4-8固定资产汇总'!$J$8</definedName>
    <definedName name="sheet57_33" localSheetId="52">'4-8固定资产汇总'!$K$8</definedName>
    <definedName name="sheet57_34" localSheetId="52">'4-8固定资产汇总'!$H$9</definedName>
    <definedName name="sheet57_35" localSheetId="52">'4-8固定资产汇总'!$I$9</definedName>
    <definedName name="sheet57_36" localSheetId="52">'4-8固定资产汇总'!$J$9</definedName>
    <definedName name="sheet57_37" localSheetId="52">'4-8固定资产汇总'!$K$9</definedName>
    <definedName name="sheet57_38" localSheetId="52">'4-8固定资产汇总'!$C$10</definedName>
    <definedName name="sheet57_39" localSheetId="52">'4-8固定资产汇总'!$D$10</definedName>
    <definedName name="sheet57_4" localSheetId="52">'4-8固定资产汇总'!$F$8</definedName>
    <definedName name="sheet57_40" localSheetId="52">'4-8固定资产汇总'!$E$10</definedName>
    <definedName name="sheet57_41" localSheetId="52">'4-8固定资产汇总'!$F$10</definedName>
    <definedName name="sheet57_42" localSheetId="52">'4-8固定资产汇总'!$G$10</definedName>
    <definedName name="sheet57_43" localSheetId="52">'4-8固定资产汇总'!$H$10</definedName>
    <definedName name="sheet57_44" localSheetId="52">'4-8固定资产汇总'!$I$10</definedName>
    <definedName name="sheet57_45" localSheetId="52">'4-8固定资产汇总'!$J$10</definedName>
    <definedName name="sheet57_46" localSheetId="52">'4-8固定资产汇总'!$K$10</definedName>
    <definedName name="sheet57_47" localSheetId="52">'4-8固定资产汇总'!$C$11</definedName>
    <definedName name="sheet57_48" localSheetId="52">'4-8固定资产汇总'!$D$11</definedName>
    <definedName name="sheet57_49" localSheetId="52">'4-8固定资产汇总'!$E$11</definedName>
    <definedName name="sheet57_5" localSheetId="52">'4-8固定资产汇总'!$C$14</definedName>
    <definedName name="sheet57_50" localSheetId="52">'4-8固定资产汇总'!$F$11</definedName>
    <definedName name="sheet57_51" localSheetId="52">'4-8固定资产汇总'!$G$11</definedName>
    <definedName name="sheet57_52" localSheetId="52">'4-8固定资产汇总'!$H$11</definedName>
    <definedName name="sheet57_53" localSheetId="52">'4-8固定资产汇总'!$I$11</definedName>
    <definedName name="sheet57_54" localSheetId="52">'4-8固定资产汇总'!$J$11</definedName>
    <definedName name="sheet57_55" localSheetId="52">'4-8固定资产汇总'!$K$11</definedName>
    <definedName name="sheet57_56" localSheetId="52">'4-8固定资产汇总'!$H$12</definedName>
    <definedName name="sheet57_57" localSheetId="52">'4-8固定资产汇总'!$I$12</definedName>
    <definedName name="sheet57_58" localSheetId="52">'4-8固定资产汇总'!$C$15</definedName>
    <definedName name="sheet57_59" localSheetId="52">'4-8固定资产汇总'!$C$17</definedName>
    <definedName name="sheet57_6" localSheetId="52">'4-8固定资产汇总'!$F$14</definedName>
    <definedName name="sheet57_60" localSheetId="52">'4-8固定资产汇总'!$D$15</definedName>
    <definedName name="sheet57_61" localSheetId="52">'4-8固定资产汇总'!$D$17</definedName>
    <definedName name="sheet57_62" localSheetId="52">'4-8固定资产汇总'!$E$15</definedName>
    <definedName name="sheet57_63" localSheetId="52">'4-8固定资产汇总'!$E$17</definedName>
    <definedName name="sheet57_64" localSheetId="52">'4-8固定资产汇总'!$E$14</definedName>
    <definedName name="sheet57_65" localSheetId="52">'4-8固定资产汇总'!$F$15</definedName>
    <definedName name="sheet57_66" localSheetId="52">'4-8固定资产汇总'!$F$17</definedName>
    <definedName name="sheet57_67" localSheetId="52">'4-8固定资产汇总'!$G$15</definedName>
    <definedName name="sheet57_68" localSheetId="52">'4-8固定资产汇总'!$G$17</definedName>
    <definedName name="sheet57_69" localSheetId="52">'4-8固定资产汇总'!$H$14</definedName>
    <definedName name="sheet57_7" localSheetId="52">'4-8固定资产汇总'!$C$19</definedName>
    <definedName name="sheet57_70" localSheetId="52">'4-8固定资产汇总'!$I$14</definedName>
    <definedName name="sheet57_71" localSheetId="52">'4-8固定资产汇总'!$J$14</definedName>
    <definedName name="sheet57_72" localSheetId="52">'4-8固定资产汇总'!$K$14</definedName>
    <definedName name="sheet57_73" localSheetId="52">'4-8固定资产汇总'!$H$15</definedName>
    <definedName name="sheet57_74" localSheetId="52">'4-8固定资产汇总'!$I$15</definedName>
    <definedName name="sheet57_75" localSheetId="52">'4-8固定资产汇总'!$J$15</definedName>
    <definedName name="sheet57_76" localSheetId="52">'4-8固定资产汇总'!$K$15</definedName>
    <definedName name="sheet57_77" localSheetId="52">'4-8固定资产汇总'!$C$16</definedName>
    <definedName name="sheet57_78" localSheetId="52">'4-8固定资产汇总'!$D$16</definedName>
    <definedName name="sheet57_79" localSheetId="52">'4-8固定资产汇总'!$E$16</definedName>
    <definedName name="sheet57_8" localSheetId="52">'4-8固定资产汇总'!$F$19</definedName>
    <definedName name="sheet57_80" localSheetId="52">'4-8固定资产汇总'!$F$16</definedName>
    <definedName name="sheet57_81" localSheetId="52">'4-8固定资产汇总'!$G$16</definedName>
    <definedName name="sheet57_82" localSheetId="52">'4-8固定资产汇总'!$H$16</definedName>
    <definedName name="sheet57_83" localSheetId="52">'4-8固定资产汇总'!$I$16</definedName>
    <definedName name="sheet57_84" localSheetId="52">'4-8固定资产汇总'!$J$16</definedName>
    <definedName name="sheet57_85" localSheetId="52">'4-8固定资产汇总'!$K$16</definedName>
    <definedName name="sheet57_86" localSheetId="52">'4-8固定资产汇总'!$H$17</definedName>
    <definedName name="sheet57_87" localSheetId="52">'4-8固定资产汇总'!$I$17</definedName>
    <definedName name="sheet57_88" localSheetId="52">'4-8固定资产汇总'!$J$17</definedName>
    <definedName name="sheet57_89" localSheetId="52">'4-8固定资产汇总'!$K$17</definedName>
    <definedName name="sheet57_9" localSheetId="52">'4-8固定资产汇总'!$D$22</definedName>
    <definedName name="sheet57_90" localSheetId="52">'4-8固定资产汇总'!$H$19</definedName>
    <definedName name="sheet57_91" localSheetId="52">'4-8固定资产汇总'!$E$19</definedName>
    <definedName name="sheet57_92" localSheetId="52">'4-8固定资产汇总'!$I$19</definedName>
    <definedName name="sheet57_93" localSheetId="52">'4-8固定资产汇总'!$J$19</definedName>
    <definedName name="sheet57_94" localSheetId="52">'4-8固定资产汇总'!$K$19</definedName>
    <definedName name="sheet57_95" localSheetId="52">'4-8固定资产汇总'!$C$20</definedName>
    <definedName name="sheet57_96" localSheetId="52">'4-8固定资产汇总'!$D$20</definedName>
    <definedName name="sheet57_97" localSheetId="52">'4-8固定资产汇总'!$E$20</definedName>
    <definedName name="sheet57_98" localSheetId="52">'4-8固定资产汇总'!$F$20</definedName>
    <definedName name="sheet57_99" localSheetId="52">'4-8固定资产汇总'!$G$20</definedName>
    <definedName name="sheet58_1" localSheetId="53">'4-8-1房屋建筑物'!$A$2</definedName>
    <definedName name="sheet58_10" localSheetId="53">'4-8-1房屋建筑物'!$U$27</definedName>
    <definedName name="sheet58_100">'4-8-1房屋建筑物'!$AB$24</definedName>
    <definedName name="sheet58_101">'4-8-1房屋建筑物'!$Q$24</definedName>
    <definedName name="sheet58_11" localSheetId="53">'4-8-1房屋建筑物'!$V$27</definedName>
    <definedName name="sheet58_12" localSheetId="53">'4-8-1房屋建筑物'!$X$27</definedName>
    <definedName name="sheet58_13" localSheetId="53">'4-8-1房屋建筑物'!$Z$27</definedName>
    <definedName name="sheet58_14" localSheetId="53">'4-8-1房屋建筑物'!$W$25</definedName>
    <definedName name="sheet58_15" localSheetId="53">'4-8-1房屋建筑物'!$A$3</definedName>
    <definedName name="sheet58_16" localSheetId="53">'4-8-1房屋建筑物'!$A$5</definedName>
    <definedName name="sheet58_2" localSheetId="53">'4-8-1房屋建筑物'!$U$25</definedName>
    <definedName name="sheet58_20" localSheetId="53">'4-8-1房屋建筑物'!$X$24</definedName>
    <definedName name="sheet58_21" localSheetId="53">'4-8-1房屋建筑物'!$Y$24</definedName>
    <definedName name="sheet58_22" localSheetId="53">'4-8-1房屋建筑物'!$Z$24</definedName>
    <definedName name="sheet58_24" localSheetId="53">'4-8-1房屋建筑物'!$U$24</definedName>
    <definedName name="sheet58_26" localSheetId="53">'4-8-1房屋建筑物'!$V$24</definedName>
    <definedName name="sheet58_28" localSheetId="53">'4-8-1房屋建筑物'!$W$24</definedName>
    <definedName name="sheet58_29" localSheetId="53">'4-8-1房屋建筑物'!$A$28</definedName>
    <definedName name="sheet58_3" localSheetId="53">'4-8-1房屋建筑物'!$V$25</definedName>
    <definedName name="sheet58_30" localSheetId="53">'4-8-1房屋建筑物'!$AA$28</definedName>
    <definedName name="sheet58_31" localSheetId="53">'4-8-1房屋建筑物'!$A$29</definedName>
    <definedName name="sheet58_33" localSheetId="53">'4-8-1房屋建筑物'!$M$27</definedName>
    <definedName name="sheet58_35" localSheetId="53">'4-8-1房屋建筑物'!$N$27</definedName>
    <definedName name="sheet58_37" localSheetId="53">'4-8-1房屋建筑物'!$O$27</definedName>
    <definedName name="sheet58_39" localSheetId="53">'4-8-1房屋建筑物'!$Q$27</definedName>
    <definedName name="sheet58_4" localSheetId="53">'4-8-1房屋建筑物'!$X$25</definedName>
    <definedName name="sheet58_41" localSheetId="53">'4-8-1房屋建筑物'!$S$27</definedName>
    <definedName name="sheet58_43" localSheetId="53">'4-8-1房屋建筑物'!$T$27</definedName>
    <definedName name="sheet58_44" localSheetId="53">'4-8-1房屋建筑物'!$W$27</definedName>
    <definedName name="sheet58_45" localSheetId="53">'4-8-1房屋建筑物'!$Y$27</definedName>
    <definedName name="sheet58_47" localSheetId="53">'4-8-1房屋建筑物'!$AA$27</definedName>
    <definedName name="sheet58_49" localSheetId="53">'4-8-1房屋建筑物'!$AB$27</definedName>
    <definedName name="sheet58_5" localSheetId="53">'4-8-1房屋建筑物'!$Z$25</definedName>
    <definedName name="sheet58_6" localSheetId="53">'4-8-1房屋建筑物'!$U$26</definedName>
    <definedName name="sheet58_7" localSheetId="53">'4-8-1房屋建筑物'!$V$26</definedName>
    <definedName name="sheet58_8" localSheetId="53">'4-8-1房屋建筑物'!$X$26</definedName>
    <definedName name="sheet58_9" localSheetId="53">'4-8-1房屋建筑物'!$Z$26</definedName>
    <definedName name="sheet59_1" localSheetId="54">'4-8-2构筑物'!$A$2</definedName>
    <definedName name="sheet59_10" localSheetId="54">'4-8-2构筑物'!$L$27</definedName>
    <definedName name="sheet59_100">'4-8-2构筑物'!$S$24</definedName>
    <definedName name="sheet59_101">'4-8-2构筑物'!$H$24</definedName>
    <definedName name="sheet59_11" localSheetId="54">'4-8-2构筑物'!$M$27</definedName>
    <definedName name="sheet59_12" localSheetId="54">'4-8-2构筑物'!$O$27</definedName>
    <definedName name="sheet59_13" localSheetId="54">'4-8-2构筑物'!$Q$27</definedName>
    <definedName name="sheet59_14" localSheetId="54">'4-8-2构筑物'!$N$25</definedName>
    <definedName name="sheet59_15" localSheetId="54">'4-8-2构筑物'!$A$3</definedName>
    <definedName name="sheet59_16" localSheetId="54">'4-8-2构筑物'!$A$5</definedName>
    <definedName name="sheet59_2" localSheetId="54">'4-8-2构筑物'!$L$25</definedName>
    <definedName name="sheet59_20" localSheetId="54">'4-8-2构筑物'!$O$24</definedName>
    <definedName name="sheet59_21" localSheetId="54">'4-8-2构筑物'!$P$24</definedName>
    <definedName name="sheet59_22" localSheetId="54">'4-8-2构筑物'!$Q$24</definedName>
    <definedName name="sheet59_24" localSheetId="54">'4-8-2构筑物'!$L$24</definedName>
    <definedName name="sheet59_26" localSheetId="54">'4-8-2构筑物'!$M$24</definedName>
    <definedName name="sheet59_28" localSheetId="54">'4-8-2构筑物'!$N$24</definedName>
    <definedName name="sheet59_29" localSheetId="54">'4-8-2构筑物'!$A$28</definedName>
    <definedName name="sheet59_3" localSheetId="54">'4-8-2构筑物'!$M$25</definedName>
    <definedName name="sheet59_30" localSheetId="54">'4-8-2构筑物'!$Q$28</definedName>
    <definedName name="sheet59_31" localSheetId="54">'4-8-2构筑物'!$A$29</definedName>
    <definedName name="sheet59_33" localSheetId="54">'4-8-2构筑物'!$K$27</definedName>
    <definedName name="sheet59_34" localSheetId="54">'4-8-2构筑物'!$N$27</definedName>
    <definedName name="sheet59_35" localSheetId="54">'4-8-2构筑物'!$P$27</definedName>
    <definedName name="sheet59_37" localSheetId="54">'4-8-2构筑物'!$R$27</definedName>
    <definedName name="sheet59_38" localSheetId="53">'4-8-1房屋建筑物'!$Y$8</definedName>
    <definedName name="sheet59_39" localSheetId="53">'4-8-1房屋建筑物'!$X$8</definedName>
    <definedName name="sheet59_39" localSheetId="54">'4-8-2构筑物'!$S$27</definedName>
    <definedName name="sheet59_4" localSheetId="54">'4-8-2构筑物'!$O$25</definedName>
    <definedName name="sheet59_40" localSheetId="53">'4-8-1房屋建筑物'!$Z$8</definedName>
    <definedName name="sheet59_41" localSheetId="53">'4-8-1房屋建筑物'!$Q$8</definedName>
    <definedName name="sheet59_42" localSheetId="53">'4-8-1房屋建筑物'!$AB$8</definedName>
    <definedName name="sheet59_43" localSheetId="53">'4-8-1房屋建筑物'!$Q$24</definedName>
    <definedName name="sheet59_44" localSheetId="53">'4-8-1房屋建筑物'!$AB$24</definedName>
    <definedName name="sheet59_45" localSheetId="53">'4-8-1房屋建筑物'!$U$8</definedName>
    <definedName name="sheet59_46" localSheetId="53">'4-8-1房屋建筑物'!$V$8</definedName>
    <definedName name="sheet59_47" localSheetId="53">'4-8-1房屋建筑物'!$W$8</definedName>
    <definedName name="sheet59_48" localSheetId="53">'4-8-1房屋建筑物'!$M$8</definedName>
    <definedName name="sheet59_49" localSheetId="53">'4-8-1房屋建筑物'!$N$8</definedName>
    <definedName name="sheet59_5" localSheetId="54">'4-8-2构筑物'!$Q$25</definedName>
    <definedName name="sheet59_50" localSheetId="53">'4-8-1房屋建筑物'!$O$8</definedName>
    <definedName name="sheet59_51" localSheetId="53">'4-8-1房屋建筑物'!$S$8</definedName>
    <definedName name="sheet59_52" localSheetId="53">'4-8-1房屋建筑物'!$T$8</definedName>
    <definedName name="sheet59_53" localSheetId="53">'4-8-1房屋建筑物'!$AA$8</definedName>
    <definedName name="sheet59_6" localSheetId="54">'4-8-2构筑物'!$L$26</definedName>
    <definedName name="sheet59_7" localSheetId="54">'4-8-2构筑物'!$M$26</definedName>
    <definedName name="sheet59_8" localSheetId="54">'4-8-2构筑物'!$O$26</definedName>
    <definedName name="sheet59_9" localSheetId="54">'4-8-2构筑物'!$Q$26</definedName>
    <definedName name="sheet60_1" localSheetId="55">'4-8-3管道沟槽'!$A$2</definedName>
    <definedName name="sheet60_10" localSheetId="55">'4-8-3管道沟槽'!$M$27</definedName>
    <definedName name="sheet60_11" localSheetId="55">'4-8-3管道沟槽'!$N$27</definedName>
    <definedName name="sheet60_12" localSheetId="55">'4-8-3管道沟槽'!$P$27</definedName>
    <definedName name="sheet60_13" localSheetId="55">'4-8-3管道沟槽'!$R$27</definedName>
    <definedName name="sheet60_14" localSheetId="55">'4-8-3管道沟槽'!$O$25</definedName>
    <definedName name="sheet60_15" localSheetId="55">'4-8-3管道沟槽'!$A$3</definedName>
    <definedName name="sheet60_16" localSheetId="55">'4-8-3管道沟槽'!$A$5</definedName>
    <definedName name="sheet60_2" localSheetId="55">'4-8-3管道沟槽'!$M$25</definedName>
    <definedName name="sheet60_20" localSheetId="55">'4-8-3管道沟槽'!$P$24</definedName>
    <definedName name="sheet60_21" localSheetId="55">'4-8-3管道沟槽'!$Q$24</definedName>
    <definedName name="sheet60_22" localSheetId="55">'4-8-3管道沟槽'!$R$24</definedName>
    <definedName name="sheet60_24" localSheetId="55">'4-8-3管道沟槽'!$M$24</definedName>
    <definedName name="sheet60_26" localSheetId="55">'4-8-3管道沟槽'!$N$24</definedName>
    <definedName name="sheet60_28" localSheetId="55">'4-8-3管道沟槽'!$O$24</definedName>
    <definedName name="sheet60_29" localSheetId="55">'4-8-3管道沟槽'!$A$28</definedName>
    <definedName name="sheet60_3" localSheetId="55">'4-8-3管道沟槽'!$N$25</definedName>
    <definedName name="sheet60_30" localSheetId="55">'4-8-3管道沟槽'!$R$28</definedName>
    <definedName name="sheet60_31" localSheetId="55">'4-8-3管道沟槽'!$A$29</definedName>
    <definedName name="sheet60_33" localSheetId="54">'4-8-2构筑物'!$P$8</definedName>
    <definedName name="sheet60_33" localSheetId="55">'4-8-3管道沟槽'!$E$24</definedName>
    <definedName name="sheet60_34" localSheetId="54">'4-8-2构筑物'!$O$8</definedName>
    <definedName name="sheet60_35" localSheetId="54">'4-8-2构筑物'!$Q$8</definedName>
    <definedName name="sheet60_35" localSheetId="55">'4-8-3管道沟槽'!$F$27</definedName>
    <definedName name="sheet60_36" localSheetId="54">'4-8-2构筑物'!$H$8</definedName>
    <definedName name="sheet60_37" localSheetId="54">'4-8-2构筑物'!$S$8</definedName>
    <definedName name="sheet60_37" localSheetId="55">'4-8-3管道沟槽'!$G$27</definedName>
    <definedName name="sheet60_38" localSheetId="54">'4-8-2构筑物'!$H$24</definedName>
    <definedName name="sheet60_39" localSheetId="54">'4-8-2构筑物'!$S$24</definedName>
    <definedName name="sheet60_39" localSheetId="55">'4-8-3管道沟槽'!$L$27</definedName>
    <definedName name="sheet60_4" localSheetId="55">'4-8-3管道沟槽'!$P$25</definedName>
    <definedName name="sheet60_40" localSheetId="54">'4-8-2构筑物'!$L$8</definedName>
    <definedName name="sheet60_40" localSheetId="55">'4-8-3管道沟槽'!$O$27</definedName>
    <definedName name="sheet60_41" localSheetId="54">'4-8-2构筑物'!$M$8</definedName>
    <definedName name="sheet60_41" localSheetId="55">'4-8-3管道沟槽'!$Q$27</definedName>
    <definedName name="sheet60_42" localSheetId="54">'4-8-2构筑物'!$N$8</definedName>
    <definedName name="sheet60_43" localSheetId="54">'4-8-2构筑物'!$K$8</definedName>
    <definedName name="sheet60_43" localSheetId="55">'4-8-3管道沟槽'!$S$27</definedName>
    <definedName name="sheet60_44" localSheetId="54">'4-8-2构筑物'!$R$8</definedName>
    <definedName name="sheet60_5" localSheetId="55">'4-8-3管道沟槽'!$R$25</definedName>
    <definedName name="sheet60_6" localSheetId="55">'4-8-3管道沟槽'!$M$26</definedName>
    <definedName name="sheet60_7" localSheetId="55">'4-8-3管道沟槽'!$N$26</definedName>
    <definedName name="sheet60_8" localSheetId="55">'4-8-3管道沟槽'!$P$26</definedName>
    <definedName name="sheet60_9" localSheetId="55">'4-8-3管道沟槽'!$R$26</definedName>
    <definedName name="sheet61_1" localSheetId="56">'4-8-4井巷工程'!$A$2</definedName>
    <definedName name="sheet61_10" localSheetId="56">'4-8-4井巷工程'!$S$27</definedName>
    <definedName name="sheet61_11" localSheetId="56">'4-8-4井巷工程'!$T$27</definedName>
    <definedName name="sheet61_12" localSheetId="56">'4-8-4井巷工程'!$V$27</definedName>
    <definedName name="sheet61_13" localSheetId="56">'4-8-4井巷工程'!$X$27</definedName>
    <definedName name="sheet61_14" localSheetId="56">'4-8-4井巷工程'!$U$25</definedName>
    <definedName name="sheet61_15" localSheetId="56">'4-8-4井巷工程'!$A$3</definedName>
    <definedName name="sheet61_16" localSheetId="56">'4-8-4井巷工程'!$A$5</definedName>
    <definedName name="sheet61_2" localSheetId="56">'4-8-4井巷工程'!$S$25</definedName>
    <definedName name="sheet61_20" localSheetId="56">'4-8-4井巷工程'!$V$24</definedName>
    <definedName name="sheet61_21" localSheetId="56">'4-8-4井巷工程'!$W$24</definedName>
    <definedName name="sheet61_22" localSheetId="56">'4-8-4井巷工程'!$X$24</definedName>
    <definedName name="sheet61_24" localSheetId="56">'4-8-4井巷工程'!$S$24</definedName>
    <definedName name="sheet61_26" localSheetId="56">'4-8-4井巷工程'!$T$24</definedName>
    <definedName name="sheet61_28" localSheetId="56">'4-8-4井巷工程'!$U$24</definedName>
    <definedName name="sheet61_29" localSheetId="56">'4-8-4井巷工程'!$A$28</definedName>
    <definedName name="sheet61_3" localSheetId="56">'4-8-4井巷工程'!$T$25</definedName>
    <definedName name="sheet61_30" localSheetId="56">'4-8-4井巷工程'!$X$28</definedName>
    <definedName name="sheet61_31" localSheetId="56">'4-8-4井巷工程'!$A$29</definedName>
    <definedName name="sheet61_33" localSheetId="56">'4-8-4井巷工程'!$F$27</definedName>
    <definedName name="sheet61_35" localSheetId="55">'4-8-3管道沟槽'!$Q$8</definedName>
    <definedName name="sheet61_35" localSheetId="56">'4-8-4井巷工程'!$G$27</definedName>
    <definedName name="sheet61_36" localSheetId="55">'4-8-3管道沟槽'!$P$8</definedName>
    <definedName name="sheet61_37" localSheetId="55">'4-8-3管道沟槽'!$R$8</definedName>
    <definedName name="sheet61_37" localSheetId="56">'4-8-4井巷工程'!$H$27</definedName>
    <definedName name="sheet61_38" localSheetId="55">'4-8-3管道沟槽'!$M$8</definedName>
    <definedName name="sheet61_39" localSheetId="55">'4-8-3管道沟槽'!$N$8</definedName>
    <definedName name="sheet61_39" localSheetId="56">'4-8-4井巷工程'!$I$27</definedName>
    <definedName name="sheet61_4" localSheetId="56">'4-8-4井巷工程'!$V$25</definedName>
    <definedName name="sheet61_40" localSheetId="55">'4-8-3管道沟槽'!$O$8</definedName>
    <definedName name="sheet61_41" localSheetId="55">'4-8-3管道沟槽'!$Q$25</definedName>
    <definedName name="sheet61_41" localSheetId="56">'4-8-4井巷工程'!$K$27</definedName>
    <definedName name="sheet61_42" localSheetId="55">'4-8-3管道沟槽'!$L$8</definedName>
    <definedName name="sheet61_43" localSheetId="55">'4-8-3管道沟槽'!$S$8</definedName>
    <definedName name="sheet61_43" localSheetId="56">'4-8-4井巷工程'!$L$27</definedName>
    <definedName name="sheet61_45" localSheetId="56">'4-8-4井巷工程'!$M$27</definedName>
    <definedName name="sheet61_47" localSheetId="56">'4-8-4井巷工程'!$N$27</definedName>
    <definedName name="sheet61_49" localSheetId="56">'4-8-4井巷工程'!$O$27</definedName>
    <definedName name="sheet61_5" localSheetId="56">'4-8-4井巷工程'!$X$25</definedName>
    <definedName name="sheet61_51" localSheetId="56">'4-8-4井巷工程'!$Q$27</definedName>
    <definedName name="sheet61_53" localSheetId="56">'4-8-4井巷工程'!$R$27</definedName>
    <definedName name="sheet61_54" localSheetId="56">'4-8-4井巷工程'!$U$27</definedName>
    <definedName name="sheet61_55" localSheetId="56">'4-8-4井巷工程'!$W$27</definedName>
    <definedName name="sheet61_57" localSheetId="56">'4-8-4井巷工程'!$Y$27</definedName>
    <definedName name="sheet61_6" localSheetId="56">'4-8-4井巷工程'!$S$26</definedName>
    <definedName name="sheet61_7" localSheetId="56">'4-8-4井巷工程'!$T$26</definedName>
    <definedName name="sheet61_8" localSheetId="56">'4-8-4井巷工程'!$V$26</definedName>
    <definedName name="sheet61_9" localSheetId="56">'4-8-4井巷工程'!$X$26</definedName>
    <definedName name="sheet62_1" localSheetId="57">'4-8-5机器设备'!$A$2</definedName>
    <definedName name="sheet62_10" localSheetId="57">'4-8-5机器设备'!$Q$201</definedName>
    <definedName name="sheet62_11" localSheetId="57">'4-8-5机器设备'!$R$201</definedName>
    <definedName name="sheet62_12" localSheetId="57">'4-8-5机器设备'!$T$201</definedName>
    <definedName name="sheet62_13" localSheetId="57">'4-8-5机器设备'!$V$201</definedName>
    <definedName name="sheet62_14" localSheetId="57">'4-8-5机器设备'!$S$199</definedName>
    <definedName name="sheet62_15" localSheetId="57">'4-8-5机器设备'!$A$3</definedName>
    <definedName name="sheet62_16" localSheetId="57">'4-8-5机器设备'!$A$5</definedName>
    <definedName name="sheet62_2" localSheetId="57">'4-8-5机器设备'!$Q$199</definedName>
    <definedName name="sheet62_20" localSheetId="57">'4-8-5机器设备'!$U$198</definedName>
    <definedName name="sheet62_21" localSheetId="57">'4-8-5机器设备'!$T$198</definedName>
    <definedName name="sheet62_22" localSheetId="57">'4-8-5机器设备'!$V$198</definedName>
    <definedName name="sheet62_24" localSheetId="57">'4-8-5机器设备'!$Q$198</definedName>
    <definedName name="sheet62_26" localSheetId="57">'4-8-5机器设备'!$R$198</definedName>
    <definedName name="sheet62_28" localSheetId="57">'4-8-5机器设备'!$S$198</definedName>
    <definedName name="sheet62_29" localSheetId="57">'4-8-5机器设备'!$A$202</definedName>
    <definedName name="sheet62_3" localSheetId="57">'4-8-5机器设备'!$R$199</definedName>
    <definedName name="sheet62_30" localSheetId="57">'4-8-5机器设备'!$V$202</definedName>
    <definedName name="sheet62_31" localSheetId="57">'4-8-5机器设备'!$A$203</definedName>
    <definedName name="sheet62_33" localSheetId="57">'4-8-5机器设备'!$H$201</definedName>
    <definedName name="sheet62_35" localSheetId="57">'4-8-5机器设备'!$J$201</definedName>
    <definedName name="sheet62_37" localSheetId="57">'4-8-5机器设备'!$N$201</definedName>
    <definedName name="sheet62_39" localSheetId="57">'4-8-5机器设备'!$O$201</definedName>
    <definedName name="sheet62_4" localSheetId="57">'4-8-5机器设备'!$T$199</definedName>
    <definedName name="sheet62_40" localSheetId="57">'4-8-5机器设备'!$S$201</definedName>
    <definedName name="sheet62_41" localSheetId="57">'4-8-5机器设备'!$U$201</definedName>
    <definedName name="sheet62_42" localSheetId="56">'4-8-4井巷工程'!$W$8</definedName>
    <definedName name="sheet62_43" localSheetId="56">'4-8-4井巷工程'!$V$8</definedName>
    <definedName name="sheet62_43" localSheetId="57">'4-8-5机器设备'!$W$201</definedName>
    <definedName name="sheet62_44" localSheetId="56">'4-8-4井巷工程'!$X$8</definedName>
    <definedName name="sheet62_45" localSheetId="56">'4-8-4井巷工程'!$S$8</definedName>
    <definedName name="sheet62_46" localSheetId="56">'4-8-4井巷工程'!$T$8</definedName>
    <definedName name="sheet62_47" localSheetId="56">'4-8-4井巷工程'!$U$8</definedName>
    <definedName name="sheet62_48" localSheetId="56">'4-8-4井巷工程'!$F$8</definedName>
    <definedName name="sheet62_49" localSheetId="56">'4-8-4井巷工程'!$G$8</definedName>
    <definedName name="sheet62_5" localSheetId="57">'4-8-5机器设备'!$V$199</definedName>
    <definedName name="sheet62_50" localSheetId="56">'4-8-4井巷工程'!$H$8</definedName>
    <definedName name="sheet62_51" localSheetId="56">'4-8-4井巷工程'!$I$8</definedName>
    <definedName name="sheet62_52" localSheetId="56">'4-8-4井巷工程'!$K$8</definedName>
    <definedName name="sheet62_53" localSheetId="56">'4-8-4井巷工程'!$L$8</definedName>
    <definedName name="sheet62_54" localSheetId="56">'4-8-4井巷工程'!$M$8</definedName>
    <definedName name="sheet62_55" localSheetId="56">'4-8-4井巷工程'!$N$8</definedName>
    <definedName name="sheet62_56" localSheetId="56">'4-8-4井巷工程'!$O$8</definedName>
    <definedName name="sheet62_57" localSheetId="56">'4-8-4井巷工程'!$Q$8</definedName>
    <definedName name="sheet62_58" localSheetId="56">'4-8-4井巷工程'!$R$8</definedName>
    <definedName name="sheet62_59" localSheetId="56">'4-8-4井巷工程'!$Y$8</definedName>
    <definedName name="sheet62_6" localSheetId="57">'4-8-5机器设备'!$Q$200</definedName>
    <definedName name="sheet62_60" localSheetId="56">'4-8-4井巷工程'!$AC$32</definedName>
    <definedName name="sheet62_7" localSheetId="57">'4-8-5机器设备'!$R$200</definedName>
    <definedName name="sheet62_8" localSheetId="57">'4-8-5机器设备'!$T$200</definedName>
    <definedName name="sheet62_9" localSheetId="57">'4-8-5机器设备'!$V$200</definedName>
    <definedName name="sheet63_1" localSheetId="58">'4-8-6车辆'!$A$2</definedName>
    <definedName name="sheet63_10" localSheetId="58">'4-8-6车辆'!$U$26</definedName>
    <definedName name="sheet63_11" localSheetId="58">'4-8-6车辆'!$P$27</definedName>
    <definedName name="sheet63_12" localSheetId="58">'4-8-6车辆'!$Q$27</definedName>
    <definedName name="sheet63_13" localSheetId="58">'4-8-6车辆'!$S$27</definedName>
    <definedName name="sheet63_14" localSheetId="58">'4-8-6车辆'!$U$27</definedName>
    <definedName name="sheet63_15" localSheetId="58">'4-8-6车辆'!$R$25</definedName>
    <definedName name="sheet63_16" localSheetId="58">'4-8-6车辆'!$A$3</definedName>
    <definedName name="sheet63_17" localSheetId="58">'4-8-6车辆'!$A$5</definedName>
    <definedName name="sheet63_2" localSheetId="58">'4-8-6车辆'!$W$2</definedName>
    <definedName name="sheet63_21" localSheetId="58">'4-8-6车辆'!$S$24</definedName>
    <definedName name="sheet63_22" localSheetId="58">'4-8-6车辆'!$T$24</definedName>
    <definedName name="sheet63_23" localSheetId="58">'4-8-6车辆'!$U$24</definedName>
    <definedName name="sheet63_25" localSheetId="58">'4-8-6车辆'!$P$24</definedName>
    <definedName name="sheet63_27" localSheetId="58">'4-8-6车辆'!$Q$24</definedName>
    <definedName name="sheet63_29" localSheetId="58">'4-8-6车辆'!$R$24</definedName>
    <definedName name="sheet63_3" localSheetId="58">'4-8-6车辆'!$P$25</definedName>
    <definedName name="sheet63_30" localSheetId="58">'4-8-6车辆'!$A$28</definedName>
    <definedName name="sheet63_31" localSheetId="58">'4-8-6车辆'!$U$28</definedName>
    <definedName name="sheet63_32" localSheetId="58">'4-8-6车辆'!$A$29</definedName>
    <definedName name="sheet63_34" localSheetId="58">'4-8-6车辆'!$I$27</definedName>
    <definedName name="sheet63_35" localSheetId="57">'4-8-5机器设备'!$U$8</definedName>
    <definedName name="sheet63_36" localSheetId="57">'4-8-5机器设备'!$T$8</definedName>
    <definedName name="sheet63_36" localSheetId="58">'4-8-6车辆'!$M$27</definedName>
    <definedName name="sheet63_37" localSheetId="57">'4-8-5机器设备'!$V$8</definedName>
    <definedName name="sheet63_38" localSheetId="57">'4-8-5机器设备'!$Q$8</definedName>
    <definedName name="sheet63_38" localSheetId="58">'4-8-6车辆'!$N$27</definedName>
    <definedName name="sheet63_39" localSheetId="57">'4-8-5机器设备'!$R$8</definedName>
    <definedName name="sheet63_39" localSheetId="58">'4-8-6车辆'!$R$27</definedName>
    <definedName name="sheet63_4" localSheetId="58">'4-8-6车辆'!$Q$25</definedName>
    <definedName name="sheet63_40" localSheetId="57">'4-8-5机器设备'!$S$8</definedName>
    <definedName name="sheet63_40" localSheetId="58">'4-8-6车辆'!$T$27</definedName>
    <definedName name="sheet63_41" localSheetId="57">'4-8-5机器设备'!$H$8</definedName>
    <definedName name="sheet63_42" localSheetId="57">'4-8-5机器设备'!$J$8</definedName>
    <definedName name="sheet63_42" localSheetId="58">'4-8-6车辆'!$V$27</definedName>
    <definedName name="sheet63_43" localSheetId="57">'4-8-5机器设备'!$N$8</definedName>
    <definedName name="sheet63_44" localSheetId="57">'4-8-5机器设备'!$O$8</definedName>
    <definedName name="sheet63_45" localSheetId="57">'4-8-5机器设备'!$W$8</definedName>
    <definedName name="sheet63_5" localSheetId="58">'4-8-6车辆'!$S$25</definedName>
    <definedName name="sheet63_6" localSheetId="58">'4-8-6车辆'!$U$25</definedName>
    <definedName name="sheet63_7" localSheetId="58">'4-8-6车辆'!$P$26</definedName>
    <definedName name="sheet63_8" localSheetId="58">'4-8-6车辆'!$Q$26</definedName>
    <definedName name="sheet63_9" localSheetId="58">'4-8-6车辆'!$S$26</definedName>
    <definedName name="sheet64_1" localSheetId="59">'4-8-7电子设备'!$A$2</definedName>
    <definedName name="sheet64_10" localSheetId="59">'4-8-7电子设备'!$R$290</definedName>
    <definedName name="sheet64_11" localSheetId="59">'4-8-7电子设备'!$M$291</definedName>
    <definedName name="sheet64_12" localSheetId="59">'4-8-7电子设备'!$N$291</definedName>
    <definedName name="sheet64_13" localSheetId="59">'4-8-7电子设备'!$P$291</definedName>
    <definedName name="sheet64_14" localSheetId="59">'4-8-7电子设备'!$R$291</definedName>
    <definedName name="sheet64_15" localSheetId="59">'4-8-7电子设备'!$O$289</definedName>
    <definedName name="sheet64_16" localSheetId="59">'4-8-7电子设备'!$A$3</definedName>
    <definedName name="sheet64_17" localSheetId="59">'4-8-7电子设备'!$A$5</definedName>
    <definedName name="sheet64_2" localSheetId="59">'4-8-7电子设备'!$T$2</definedName>
    <definedName name="sheet64_21" localSheetId="59">'4-8-7电子设备'!$P$288</definedName>
    <definedName name="sheet64_22" localSheetId="59">'4-8-7电子设备'!$Q$288</definedName>
    <definedName name="sheet64_23" localSheetId="59">'4-8-7电子设备'!$R$288</definedName>
    <definedName name="sheet64_25" localSheetId="59">'4-8-7电子设备'!$M$288</definedName>
    <definedName name="sheet64_27" localSheetId="59">'4-8-7电子设备'!$N$288</definedName>
    <definedName name="sheet64_29" localSheetId="59">'4-8-7电子设备'!$O$288</definedName>
    <definedName name="sheet64_3" localSheetId="59">'4-8-7电子设备'!$M$289</definedName>
    <definedName name="sheet64_30" localSheetId="59">'4-8-7电子设备'!$A$292</definedName>
    <definedName name="sheet64_31" localSheetId="59">'4-8-7电子设备'!$R$292</definedName>
    <definedName name="sheet64_32" localSheetId="59">'4-8-7电子设备'!$A$293</definedName>
    <definedName name="sheet64_34" localSheetId="59">'4-8-7电子设备'!$K$291</definedName>
    <definedName name="sheet64_35" localSheetId="58">'4-8-6车辆'!$T$8</definedName>
    <definedName name="sheet64_35" localSheetId="59">'4-8-7电子设备'!$O$291</definedName>
    <definedName name="sheet64_36" localSheetId="58">'4-8-6车辆'!$S$8</definedName>
    <definedName name="sheet64_36" localSheetId="59">'4-8-7电子设备'!$Q$291</definedName>
    <definedName name="sheet64_37" localSheetId="58">'4-8-6车辆'!$U$8</definedName>
    <definedName name="sheet64_38" localSheetId="58">'4-8-6车辆'!$P$8</definedName>
    <definedName name="sheet64_38" localSheetId="59">'4-8-7电子设备'!$S$291</definedName>
    <definedName name="sheet64_39" localSheetId="58">'4-8-6车辆'!$Q$8</definedName>
    <definedName name="sheet64_4" localSheetId="59">'4-8-7电子设备'!$N$289</definedName>
    <definedName name="sheet64_40" localSheetId="58">'4-8-6车辆'!$R$8</definedName>
    <definedName name="sheet64_41" localSheetId="58">'4-8-6车辆'!$I$8</definedName>
    <definedName name="sheet64_42" localSheetId="58">'4-8-6车辆'!$M$8</definedName>
    <definedName name="sheet64_43" localSheetId="58">'4-8-6车辆'!$N$8</definedName>
    <definedName name="sheet64_44" localSheetId="58">'4-8-6车辆'!$V$8</definedName>
    <definedName name="sheet64_5" localSheetId="59">'4-8-7电子设备'!$P$289</definedName>
    <definedName name="sheet64_6" localSheetId="59">'4-8-7电子设备'!$R$289</definedName>
    <definedName name="sheet64_7" localSheetId="59">'4-8-7电子设备'!$M$290</definedName>
    <definedName name="sheet64_8" localSheetId="59">'4-8-7电子设备'!$N$290</definedName>
    <definedName name="sheet64_9" localSheetId="59">'4-8-7电子设备'!$P$290</definedName>
    <definedName name="sheet65_1" localSheetId="60">'4-8-8土地'!$O$27</definedName>
    <definedName name="sheet65_10" localSheetId="60">'4-8-8土地'!$N$26</definedName>
    <definedName name="sheet65_11" localSheetId="60">'4-8-8土地'!$N$27</definedName>
    <definedName name="sheet65_13" localSheetId="60">'4-8-8土地'!$O$26</definedName>
    <definedName name="sheet65_15" localSheetId="60">'4-8-8土地'!$P$26</definedName>
    <definedName name="sheet65_16" localSheetId="60">'4-8-8土地'!$A$28</definedName>
    <definedName name="sheet65_17" localSheetId="60">'4-8-8土地'!$P$28</definedName>
    <definedName name="sheet65_18" localSheetId="60">'4-8-8土地'!$A$29</definedName>
    <definedName name="sheet65_2" localSheetId="60">'4-8-8土地'!$P$27</definedName>
    <definedName name="sheet65_20" localSheetId="60">'4-8-8土地'!$K$27</definedName>
    <definedName name="sheet65_22" localSheetId="60">'4-8-8土地'!$M$27</definedName>
    <definedName name="sheet65_24" localSheetId="60">'4-8-8土地'!$Q$27</definedName>
    <definedName name="sheet65_3" localSheetId="60">'4-8-8土地'!$A$3</definedName>
    <definedName name="sheet65_33" localSheetId="59">'4-8-7电子设备'!$Q$8</definedName>
    <definedName name="sheet65_34" localSheetId="59">'4-8-7电子设备'!$P$8</definedName>
    <definedName name="sheet65_35" localSheetId="59">'4-8-7电子设备'!$R$8</definedName>
    <definedName name="sheet65_36" localSheetId="59">'4-8-7电子设备'!$M$8</definedName>
    <definedName name="sheet65_37" localSheetId="59">'4-8-7电子设备'!$N$8</definedName>
    <definedName name="sheet65_38" localSheetId="59">'4-8-7电子设备'!$O$8</definedName>
    <definedName name="sheet65_39" localSheetId="59">'4-8-7电子设备'!$K$8</definedName>
    <definedName name="sheet65_4" localSheetId="60">'4-8-8土地'!$A$5</definedName>
    <definedName name="sheet65_40" localSheetId="59">'4-8-7电子设备'!$S$8</definedName>
    <definedName name="sheet66_1" localSheetId="61">'4-8-9船舶'!$AL$25</definedName>
    <definedName name="sheet66_10" localSheetId="61">'4-8-9船舶'!$AM$27</definedName>
    <definedName name="sheet66_11" localSheetId="61">'4-8-9船舶'!$AO$27</definedName>
    <definedName name="sheet66_12" localSheetId="61">'4-8-9船舶'!$AQ$27</definedName>
    <definedName name="sheet66_13" localSheetId="61">'4-8-9船舶'!$AN$25</definedName>
    <definedName name="sheet66_14" localSheetId="61">'4-8-9船舶'!$H$3</definedName>
    <definedName name="sheet66_15" localSheetId="61">'4-8-9船舶'!$A$5</definedName>
    <definedName name="sheet66_17" localSheetId="60">'4-8-8土地'!$N$8</definedName>
    <definedName name="sheet66_18" localSheetId="60">'4-8-8土地'!$O$8</definedName>
    <definedName name="sheet66_19" localSheetId="60">'4-8-8土地'!$P$8</definedName>
    <definedName name="sheet66_19" localSheetId="61">'4-8-9船舶'!$AO$24</definedName>
    <definedName name="sheet66_2" localSheetId="61">'4-8-9船舶'!$AM$25</definedName>
    <definedName name="sheet66_20" localSheetId="60">'4-8-8土地'!$K$8</definedName>
    <definedName name="sheet66_20" localSheetId="61">'4-8-9船舶'!$AP$24</definedName>
    <definedName name="sheet66_21" localSheetId="60">'4-8-8土地'!$M$8</definedName>
    <definedName name="sheet66_21" localSheetId="61">'4-8-9船舶'!$AQ$24</definedName>
    <definedName name="sheet66_22" localSheetId="60">'4-8-8土地'!$Q$8</definedName>
    <definedName name="sheet66_23" localSheetId="61">'4-8-9船舶'!$AL$24</definedName>
    <definedName name="sheet66_25" localSheetId="61">'4-8-9船舶'!$AM$24</definedName>
    <definedName name="sheet66_27" localSheetId="61">'4-8-9船舶'!$AN$24</definedName>
    <definedName name="sheet66_28" localSheetId="61">'4-8-9船舶'!$A$28</definedName>
    <definedName name="sheet66_29" localSheetId="61">'4-8-9船舶'!$AO$28</definedName>
    <definedName name="sheet66_3" localSheetId="61">'4-8-9船舶'!$AO$25</definedName>
    <definedName name="sheet66_30" localSheetId="61">'4-8-9船舶'!$A$29</definedName>
    <definedName name="sheet66_32" localSheetId="61">'4-8-9船舶'!$F$27</definedName>
    <definedName name="sheet66_34" localSheetId="61">'4-8-9船舶'!$G$27</definedName>
    <definedName name="sheet66_36" localSheetId="61">'4-8-9船舶'!$H$27</definedName>
    <definedName name="sheet66_38" localSheetId="61">'4-8-9船舶'!$I$27</definedName>
    <definedName name="sheet66_39" localSheetId="61">'4-8-9船舶'!$AN$27</definedName>
    <definedName name="sheet66_4" localSheetId="61">'4-8-9船舶'!$AQ$25</definedName>
    <definedName name="sheet66_40" localSheetId="61">'4-8-9船舶'!$AP$27</definedName>
    <definedName name="sheet66_42" localSheetId="61">'4-8-9船舶'!$AR$27</definedName>
    <definedName name="sheet66_5" localSheetId="61">'4-8-9船舶'!$AL$26</definedName>
    <definedName name="sheet66_6" localSheetId="61">'4-8-9船舶'!$AM$26</definedName>
    <definedName name="sheet66_7" localSheetId="61">'4-8-9船舶'!$AO$26</definedName>
    <definedName name="sheet66_8" localSheetId="61">'4-8-9船舶'!$AQ$26</definedName>
    <definedName name="sheet66_9" localSheetId="61">'4-8-9船舶'!$AL$27</definedName>
    <definedName name="sheet67_1" localSheetId="62">'4-9在建工程汇总'!$C$27</definedName>
    <definedName name="sheet67_10" localSheetId="62">'4-9在建工程汇总'!$D$8</definedName>
    <definedName name="sheet67_11" localSheetId="62">'4-9在建工程汇总'!$E$8</definedName>
    <definedName name="sheet67_12" localSheetId="62">'4-9在建工程汇总'!$F$8</definedName>
    <definedName name="sheet67_13" localSheetId="62">'4-9在建工程汇总'!$C$9</definedName>
    <definedName name="sheet67_14" localSheetId="62">'4-9在建工程汇总'!$D$9</definedName>
    <definedName name="sheet67_15" localSheetId="62">'4-9在建工程汇总'!$E$9</definedName>
    <definedName name="sheet67_16" localSheetId="62">'4-9在建工程汇总'!$F$9</definedName>
    <definedName name="sheet67_17" localSheetId="62">'4-9在建工程汇总'!$C$10</definedName>
    <definedName name="sheet67_18" localSheetId="62">'4-9在建工程汇总'!$D$10</definedName>
    <definedName name="sheet67_19" localSheetId="62">'4-9在建工程汇总'!$E$10</definedName>
    <definedName name="sheet67_2" localSheetId="62">'4-9在建工程汇总'!$D$27</definedName>
    <definedName name="sheet67_20" localSheetId="62">'4-9在建工程汇总'!$F$10</definedName>
    <definedName name="sheet67_21" localSheetId="62">'4-9在建工程汇总'!$C$24</definedName>
    <definedName name="sheet67_22" localSheetId="62">'4-9在建工程汇总'!$C$25</definedName>
    <definedName name="sheet67_23" localSheetId="62">'4-9在建工程汇总'!$D$24</definedName>
    <definedName name="sheet67_24" localSheetId="62">'4-9在建工程汇总'!$D$25</definedName>
    <definedName name="sheet67_25" localSheetId="62">'4-9在建工程汇总'!$E$25</definedName>
    <definedName name="sheet67_26" localSheetId="62">'4-9在建工程汇总'!$F$25</definedName>
    <definedName name="sheet67_27" localSheetId="62">'4-9在建工程汇总'!$C$26</definedName>
    <definedName name="sheet67_28" localSheetId="62">'4-9在建工程汇总'!$E$27</definedName>
    <definedName name="sheet67_29" localSheetId="62">'4-9在建工程汇总'!$F$27</definedName>
    <definedName name="sheet67_3" localSheetId="62">'4-9在建工程汇总'!$A$3</definedName>
    <definedName name="sheet67_30" localSheetId="62">'4-9在建工程汇总'!$A$28</definedName>
    <definedName name="sheet67_31" localSheetId="62">'4-9在建工程汇总'!$D$28</definedName>
    <definedName name="sheet67_32" localSheetId="62">'4-9在建工程汇总'!$A$29</definedName>
    <definedName name="sheet67_34" localSheetId="61">'4-8-9船舶'!$AP$8</definedName>
    <definedName name="sheet67_35" localSheetId="61">'4-8-9船舶'!$AO$8</definedName>
    <definedName name="sheet67_36" localSheetId="61">'4-8-9船舶'!$AQ$8</definedName>
    <definedName name="sheet67_37" localSheetId="61">'4-8-9船舶'!$AL$8</definedName>
    <definedName name="sheet67_38" localSheetId="61">'4-8-9船舶'!$AM$8</definedName>
    <definedName name="sheet67_39" localSheetId="61">'4-8-9船舶'!$AN$8</definedName>
    <definedName name="sheet67_4" localSheetId="62">'4-9在建工程汇总'!$A$5</definedName>
    <definedName name="sheet67_40" localSheetId="61">'4-8-9船舶'!$F$8</definedName>
    <definedName name="sheet67_41" localSheetId="61">'4-8-9船舶'!$G$8</definedName>
    <definedName name="sheet67_42" localSheetId="61">'4-8-9船舶'!$H$8</definedName>
    <definedName name="sheet67_43" localSheetId="61">'4-8-9船舶'!$I$8</definedName>
    <definedName name="sheet67_44" localSheetId="61">'4-8-9船舶'!$AR$8</definedName>
    <definedName name="sheet67_5" localSheetId="62">'4-9在建工程汇总'!$C$7</definedName>
    <definedName name="sheet67_6" localSheetId="62">'4-9在建工程汇总'!$D$7</definedName>
    <definedName name="sheet67_7" localSheetId="62">'4-9在建工程汇总'!$E$7</definedName>
    <definedName name="sheet67_8" localSheetId="62">'4-9在建工程汇总'!$F$7</definedName>
    <definedName name="sheet67_9" localSheetId="62">'4-9在建工程汇总'!$C$8</definedName>
    <definedName name="sheet68_1" localSheetId="63">'4-9-1在建（土建）'!$A$2</definedName>
    <definedName name="sheet68_10" localSheetId="63">'4-9-1在建（土建）'!$A$5</definedName>
    <definedName name="sheet68_100">'4-9-1在建（土建）'!$I$27</definedName>
    <definedName name="sheet68_12" localSheetId="63">'4-9-1在建（土建）'!$N$24</definedName>
    <definedName name="sheet68_14" localSheetId="63">'4-9-1在建（土建）'!$O$24</definedName>
    <definedName name="sheet68_15" localSheetId="63">'4-9-1在建（土建）'!$O$25</definedName>
    <definedName name="sheet68_17" localSheetId="63">'4-9-1在建（土建）'!$P$24</definedName>
    <definedName name="sheet68_18" localSheetId="63">'4-9-1在建（土建）'!$A$28</definedName>
    <definedName name="sheet68_19" localSheetId="63">'4-9-1在建（土建）'!$P$28</definedName>
    <definedName name="sheet68_2" localSheetId="63">'4-9-1在建（土建）'!$R$2</definedName>
    <definedName name="sheet68_20" localSheetId="63">'4-9-1在建（土建）'!$A$29</definedName>
    <definedName name="sheet68_21" localSheetId="63">'4-9-1在建（土建）'!$O$27</definedName>
    <definedName name="sheet68_23" localSheetId="63">'4-9-1在建（土建）'!$Q$27</definedName>
    <definedName name="sheet68_3" localSheetId="63">'4-9-1在建（土建）'!$N$25</definedName>
    <definedName name="sheet68_4" localSheetId="63">'4-9-1在建（土建）'!$P$25</definedName>
    <definedName name="sheet68_5" localSheetId="63">'4-9-1在建（土建）'!$N$26</definedName>
    <definedName name="sheet68_6" localSheetId="63">'4-9-1在建（土建）'!$P$26</definedName>
    <definedName name="sheet68_7" localSheetId="63">'4-9-1在建（土建）'!$N$27</definedName>
    <definedName name="sheet68_8" localSheetId="63">'4-9-1在建（土建）'!$P$27</definedName>
    <definedName name="sheet68_9" localSheetId="63">'4-9-1在建（土建）'!$A$3</definedName>
    <definedName name="sheet69_1" localSheetId="64">'4-9-2在建（设备）'!$A$2</definedName>
    <definedName name="sheet69_10" localSheetId="64">'4-9-2在建（设备）'!$A$5</definedName>
    <definedName name="sheet69_17" localSheetId="64">'4-9-2在建（设备）'!$L$24</definedName>
    <definedName name="sheet69_18" localSheetId="64">'4-9-2在建（设备）'!$N$24</definedName>
    <definedName name="sheet69_19" localSheetId="64">'4-9-2在建（设备）'!$O$24</definedName>
    <definedName name="sheet69_2" localSheetId="64">'4-9-2在建（设备）'!$V$2</definedName>
    <definedName name="sheet69_20" localSheetId="64">'4-9-2在建（设备）'!$Q$24</definedName>
    <definedName name="sheet69_21" localSheetId="64">'4-9-2在建（设备）'!$S$24</definedName>
    <definedName name="sheet69_22" localSheetId="63">'4-9-1在建（土建）'!$N$8</definedName>
    <definedName name="sheet69_22" localSheetId="64">'4-9-2在建（设备）'!$T$24</definedName>
    <definedName name="sheet69_23" localSheetId="63">'4-9-1在建（土建）'!$O$8</definedName>
    <definedName name="sheet69_24" localSheetId="63">'4-9-1在建（土建）'!$P$8</definedName>
    <definedName name="sheet69_24" localSheetId="64">'4-9-2在建（设备）'!$P$24</definedName>
    <definedName name="sheet69_25" localSheetId="63">'4-9-1在建（土建）'!$I$8</definedName>
    <definedName name="sheet69_25" localSheetId="64">'4-9-2在建（设备）'!$P$25</definedName>
    <definedName name="sheet69_26" localSheetId="63">'4-9-1在建（土建）'!$I$27</definedName>
    <definedName name="sheet69_26" localSheetId="64">'4-9-2在建（设备）'!$A$28</definedName>
    <definedName name="sheet69_27" localSheetId="63">'4-9-1在建（土建）'!$Q$8</definedName>
    <definedName name="sheet69_27" localSheetId="64">'4-9-2在建（设备）'!$T$28</definedName>
    <definedName name="sheet69_28" localSheetId="64">'4-9-2在建（设备）'!$A$29</definedName>
    <definedName name="sheet69_3" localSheetId="64">'4-9-2在建（设备）'!$O$25</definedName>
    <definedName name="sheet69_30" localSheetId="64">'4-9-2在建（设备）'!$E$27</definedName>
    <definedName name="sheet69_32" localSheetId="64">'4-9-2在建（设备）'!$J$27</definedName>
    <definedName name="sheet69_33" localSheetId="64">'4-9-2在建（设备）'!$L$27</definedName>
    <definedName name="sheet69_35" localSheetId="64">'4-9-2在建（设备）'!$M$27</definedName>
    <definedName name="sheet69_36" localSheetId="64">'4-9-2在建（设备）'!$N$27</definedName>
    <definedName name="sheet69_37" localSheetId="64">'4-9-2在建（设备）'!$P$27</definedName>
    <definedName name="sheet69_38" localSheetId="64">'4-9-2在建（设备）'!$Q$27</definedName>
    <definedName name="sheet69_4" localSheetId="64">'4-9-2在建（设备）'!$T$25</definedName>
    <definedName name="sheet69_40" localSheetId="64">'4-9-2在建（设备）'!$R$27</definedName>
    <definedName name="sheet69_41" localSheetId="64">'4-9-2在建（设备）'!$S$27</definedName>
    <definedName name="sheet69_43" localSheetId="64">'4-9-2在建（设备）'!$U$27</definedName>
    <definedName name="sheet69_5" localSheetId="64">'4-9-2在建（设备）'!$O$26</definedName>
    <definedName name="sheet69_6" localSheetId="64">'4-9-2在建（设备）'!$T$26</definedName>
    <definedName name="sheet69_7" localSheetId="64">'4-9-2在建（设备）'!$O$27</definedName>
    <definedName name="sheet69_8" localSheetId="64">'4-9-2在建（设备）'!$T$27</definedName>
    <definedName name="sheet69_9" localSheetId="64">'4-9-2在建（设备）'!$A$3</definedName>
    <definedName name="sheet7_1" localSheetId="4">企业基本情况表!$A$2</definedName>
    <definedName name="sheet70_1" localSheetId="65">'4-9-3在建（待摊投资）'!$E$27</definedName>
    <definedName name="sheet70_10" localSheetId="65">'4-9-3在建（待摊投资）'!$F$28</definedName>
    <definedName name="sheet70_11" localSheetId="65">'4-9-3在建（待摊投资）'!$A$29</definedName>
    <definedName name="sheet70_13" localSheetId="65">'4-9-3在建（待摊投资）'!$G$27</definedName>
    <definedName name="sheet70_2" localSheetId="65">'4-9-3在建（待摊投资）'!$F$27</definedName>
    <definedName name="sheet70_3" localSheetId="65">'4-9-3在建（待摊投资）'!$A$3</definedName>
    <definedName name="sheet70_34" localSheetId="64">'4-9-2在建（设备）'!$L$8</definedName>
    <definedName name="sheet70_35" localSheetId="64">'4-9-2在建（设备）'!$N$8</definedName>
    <definedName name="sheet70_36" localSheetId="64">'4-9-2在建（设备）'!$O$8</definedName>
    <definedName name="sheet70_37" localSheetId="64">'4-9-2在建（设备）'!$Q$8</definedName>
    <definedName name="sheet70_38" localSheetId="64">'4-9-2在建（设备）'!$S$8</definedName>
    <definedName name="sheet70_39" localSheetId="64">'4-9-2在建（设备）'!$T$8</definedName>
    <definedName name="sheet70_4" localSheetId="65">'4-9-3在建（待摊投资）'!$A$5</definedName>
    <definedName name="sheet70_40" localSheetId="64">'4-9-2在建（设备）'!$P$8</definedName>
    <definedName name="sheet70_41" localSheetId="64">'4-9-2在建（设备）'!$E$8</definedName>
    <definedName name="sheet70_42" localSheetId="64">'4-9-2在建（设备）'!$J$8</definedName>
    <definedName name="sheet70_43" localSheetId="64">'4-9-2在建（设备）'!$M$8</definedName>
    <definedName name="sheet70_44" localSheetId="64">'4-9-2在建（设备）'!$R$8</definedName>
    <definedName name="sheet70_45" localSheetId="64">'4-9-2在建（设备）'!$U$8</definedName>
    <definedName name="sheet70_46" localSheetId="64">'4-9-2在建（设备）'!$L$25</definedName>
    <definedName name="sheet70_47" localSheetId="64">'4-9-2在建（设备）'!$M$24</definedName>
    <definedName name="sheet70_48" localSheetId="64">'4-9-2在建（设备）'!$M$25</definedName>
    <definedName name="sheet70_49" localSheetId="64">'4-9-2在建（设备）'!$N$25</definedName>
    <definedName name="sheet70_50" localSheetId="64">'4-9-2在建（设备）'!$Q$25</definedName>
    <definedName name="sheet70_51" localSheetId="64">'4-9-2在建（设备）'!$R$24</definedName>
    <definedName name="sheet70_52" localSheetId="64">'4-9-2在建（设备）'!$R$25</definedName>
    <definedName name="sheet70_53" localSheetId="64">'4-9-2在建（设备）'!$S$25</definedName>
    <definedName name="sheet70_6" localSheetId="65">'4-9-3在建（待摊投资）'!$E$26</definedName>
    <definedName name="sheet70_8" localSheetId="65">'4-9-3在建（待摊投资）'!$F$26</definedName>
    <definedName name="sheet70_9" localSheetId="65">'4-9-3在建（待摊投资）'!$A$28</definedName>
    <definedName name="sheet71_1" localSheetId="66">'4-9-4在建（工程物资）'!$A$2</definedName>
    <definedName name="sheet71_10" localSheetId="66">'4-9-4在建（工程物资）'!$A$5</definedName>
    <definedName name="sheet71_12" localSheetId="66">'4-9-4在建（工程物资）'!$E$24</definedName>
    <definedName name="sheet71_13" localSheetId="65">'4-9-3在建（待摊投资）'!$E$7</definedName>
    <definedName name="sheet71_13" localSheetId="66">'4-9-4在建（工程物资）'!$E$25</definedName>
    <definedName name="sheet71_14" localSheetId="65">'4-9-3在建（待摊投资）'!$F$7</definedName>
    <definedName name="sheet71_15" localSheetId="65">'4-9-3在建（待摊投资）'!$G$7</definedName>
    <definedName name="sheet71_15" localSheetId="66">'4-9-4在建（工程物资）'!$G$24</definedName>
    <definedName name="sheet71_16" localSheetId="65">'4-9-3在建（待摊投资）'!$K$32</definedName>
    <definedName name="sheet71_17" localSheetId="66">'4-9-4在建（工程物资）'!$H$24</definedName>
    <definedName name="sheet71_18" localSheetId="66">'4-9-4在建（工程物资）'!$H$25</definedName>
    <definedName name="sheet71_2" localSheetId="66">'4-9-4在建（工程物资）'!$M$2</definedName>
    <definedName name="sheet71_20" localSheetId="66">'4-9-4在建（工程物资）'!$K$24</definedName>
    <definedName name="sheet71_21" localSheetId="66">'4-9-4在建（工程物资）'!$A$28</definedName>
    <definedName name="sheet71_22" localSheetId="66">'4-9-4在建（工程物资）'!$K$28</definedName>
    <definedName name="sheet71_23" localSheetId="66">'4-9-4在建（工程物资）'!$A$29</definedName>
    <definedName name="sheet71_24" localSheetId="66">'4-9-4在建（工程物资）'!$E$27</definedName>
    <definedName name="sheet71_26" localSheetId="66">'4-9-4在建（工程物资）'!$F$27</definedName>
    <definedName name="sheet71_27" localSheetId="66">'4-9-4在建（工程物资）'!$H$27</definedName>
    <definedName name="sheet71_29" localSheetId="66">'4-9-4在建（工程物资）'!$I$27</definedName>
    <definedName name="sheet71_3" localSheetId="66">'4-9-4在建（工程物资）'!$G$25</definedName>
    <definedName name="sheet71_31" localSheetId="66">'4-9-4在建（工程物资）'!$J$27</definedName>
    <definedName name="sheet71_33" localSheetId="66">'4-9-4在建（工程物资）'!$L$27</definedName>
    <definedName name="sheet71_4" localSheetId="66">'4-9-4在建（工程物资）'!$K$25</definedName>
    <definedName name="sheet71_5" localSheetId="66">'4-9-4在建（工程物资）'!$G$26</definedName>
    <definedName name="sheet71_6" localSheetId="66">'4-9-4在建（工程物资）'!$K$26</definedName>
    <definedName name="sheet71_7" localSheetId="66">'4-9-4在建（工程物资）'!$G$27</definedName>
    <definedName name="sheet71_8" localSheetId="66">'4-9-4在建（工程物资）'!$K$27</definedName>
    <definedName name="sheet71_9" localSheetId="66">'4-9-4在建（工程物资）'!$A$3</definedName>
    <definedName name="sheet72_1" localSheetId="67">'4-10生产性生物资产'!$A$2</definedName>
    <definedName name="sheet72_10" localSheetId="67">'4-10生产性生物资产'!$L$26</definedName>
    <definedName name="sheet72_11" localSheetId="67">'4-10生产性生物资产'!$G$27</definedName>
    <definedName name="sheet72_12" localSheetId="67">'4-10生产性生物资产'!$H$27</definedName>
    <definedName name="sheet72_13" localSheetId="67">'4-10生产性生物资产'!$J$27</definedName>
    <definedName name="sheet72_14" localSheetId="67">'4-10生产性生物资产'!$L$27</definedName>
    <definedName name="sheet72_15" localSheetId="67">'4-10生产性生物资产'!$A$3</definedName>
    <definedName name="sheet72_16" localSheetId="67">'4-10生产性生物资产'!$A$5</definedName>
    <definedName name="sheet72_2" localSheetId="67">'4-10生产性生物资产'!$N$2</definedName>
    <definedName name="sheet72_20" localSheetId="67">'4-10生产性生物资产'!$J$24</definedName>
    <definedName name="sheet72_21" localSheetId="67">'4-10生产性生物资产'!$K$24</definedName>
    <definedName name="sheet72_22" localSheetId="67">'4-10生产性生物资产'!$L$24</definedName>
    <definedName name="sheet72_24" localSheetId="67">'4-10生产性生物资产'!$G$24</definedName>
    <definedName name="sheet72_26" localSheetId="67">'4-10生产性生物资产'!$H$24</definedName>
    <definedName name="sheet72_28" localSheetId="67">'4-10生产性生物资产'!$I$24</definedName>
    <definedName name="sheet72_28" localSheetId="66">'4-9-4在建（工程物资）'!$E$8</definedName>
    <definedName name="sheet72_29" localSheetId="67">'4-10生产性生物资产'!$I$25</definedName>
    <definedName name="sheet72_29" localSheetId="66">'4-9-4在建（工程物资）'!$G$8</definedName>
    <definedName name="sheet72_3" localSheetId="67">'4-10生产性生物资产'!$G$25</definedName>
    <definedName name="sheet72_30" localSheetId="67">'4-10生产性生物资产'!$A$28</definedName>
    <definedName name="sheet72_30" localSheetId="66">'4-9-4在建（工程物资）'!$H$8</definedName>
    <definedName name="sheet72_31" localSheetId="67">'4-10生产性生物资产'!$L$28</definedName>
    <definedName name="sheet72_31" localSheetId="66">'4-9-4在建（工程物资）'!$K$8</definedName>
    <definedName name="sheet72_32" localSheetId="67">'4-10生产性生物资产'!$A$29</definedName>
    <definedName name="sheet72_32" localSheetId="66">'4-9-4在建（工程物资）'!$F$8</definedName>
    <definedName name="sheet72_33" localSheetId="66">'4-9-4在建（工程物资）'!$I$8</definedName>
    <definedName name="sheet72_34" localSheetId="67">'4-10生产性生物资产'!$E$27</definedName>
    <definedName name="sheet72_34" localSheetId="66">'4-9-4在建（工程物资）'!$J$8</definedName>
    <definedName name="sheet72_35" localSheetId="67">'4-10生产性生物资产'!$I$27</definedName>
    <definedName name="sheet72_35" localSheetId="66">'4-9-4在建（工程物资）'!$L$8</definedName>
    <definedName name="sheet72_36" localSheetId="67">'4-10生产性生物资产'!$K$27</definedName>
    <definedName name="sheet72_36" localSheetId="66">'4-9-4在建（工程物资）'!$P$31</definedName>
    <definedName name="sheet72_37" localSheetId="66">'4-9-4在建（工程物资）'!$I$24</definedName>
    <definedName name="sheet72_38" localSheetId="67">'4-10生产性生物资产'!$M$27</definedName>
    <definedName name="sheet72_38" localSheetId="66">'4-9-4在建（工程物资）'!$I$25</definedName>
    <definedName name="sheet72_4" localSheetId="67">'4-10生产性生物资产'!$H$25</definedName>
    <definedName name="sheet72_5" localSheetId="67">'4-10生产性生物资产'!$J$25</definedName>
    <definedName name="sheet72_6" localSheetId="67">'4-10生产性生物资产'!$L$25</definedName>
    <definedName name="sheet72_7" localSheetId="67">'4-10生产性生物资产'!$G$26</definedName>
    <definedName name="sheet72_8" localSheetId="67">'4-10生产性生物资产'!$H$26</definedName>
    <definedName name="sheet72_9" localSheetId="67">'4-10生产性生物资产'!$J$26</definedName>
    <definedName name="sheet73_1" localSheetId="68">'4-11油气资产'!$A$2</definedName>
    <definedName name="sheet73_10" localSheetId="68">'4-11油气资产'!$N$26</definedName>
    <definedName name="sheet73_11" localSheetId="68">'4-11油气资产'!$I$27</definedName>
    <definedName name="sheet73_12" localSheetId="68">'4-11油气资产'!$J$27</definedName>
    <definedName name="sheet73_13" localSheetId="68">'4-11油气资产'!$L$27</definedName>
    <definedName name="sheet73_14" localSheetId="68">'4-11油气资产'!$N$27</definedName>
    <definedName name="sheet73_15" localSheetId="68">'4-11油气资产'!$A$3</definedName>
    <definedName name="sheet73_16" localSheetId="68">'4-11油气资产'!$A$5</definedName>
    <definedName name="sheet73_2" localSheetId="68">'4-11油气资产'!$P$2</definedName>
    <definedName name="sheet73_20" localSheetId="68">'4-11油气资产'!$L$24</definedName>
    <definedName name="sheet73_21" localSheetId="68">'4-11油气资产'!$M$24</definedName>
    <definedName name="sheet73_22" localSheetId="68">'4-11油气资产'!$N$24</definedName>
    <definedName name="sheet73_24" localSheetId="68">'4-11油气资产'!$I$24</definedName>
    <definedName name="sheet73_26" localSheetId="68">'4-11油气资产'!$J$24</definedName>
    <definedName name="sheet73_28" localSheetId="68">'4-11油气资产'!$K$24</definedName>
    <definedName name="sheet73_29" localSheetId="68">'4-11油气资产'!$K$25</definedName>
    <definedName name="sheet73_3" localSheetId="68">'4-11油气资产'!$I$25</definedName>
    <definedName name="sheet73_31" localSheetId="68">'4-11油气资产'!$F$24</definedName>
    <definedName name="sheet73_32" localSheetId="68">'4-11油气资产'!$F$27</definedName>
    <definedName name="sheet73_33" localSheetId="67">'4-10生产性生物资产'!$K$8</definedName>
    <definedName name="sheet73_33" localSheetId="68">'4-11油气资产'!$A$28</definedName>
    <definedName name="sheet73_34" localSheetId="67">'4-10生产性生物资产'!$J$8</definedName>
    <definedName name="sheet73_34" localSheetId="68">'4-11油气资产'!$N$28</definedName>
    <definedName name="sheet73_35" localSheetId="67">'4-10生产性生物资产'!$L$8</definedName>
    <definedName name="sheet73_35" localSheetId="68">'4-11油气资产'!$A$29</definedName>
    <definedName name="sheet73_36" localSheetId="67">'4-10生产性生物资产'!$G$8</definedName>
    <definedName name="sheet73_36" localSheetId="68">'4-11油气资产'!$K$27</definedName>
    <definedName name="sheet73_37" localSheetId="67">'4-10生产性生物资产'!$H$8</definedName>
    <definedName name="sheet73_37" localSheetId="68">'4-11油气资产'!$M$27</definedName>
    <definedName name="sheet73_38" localSheetId="67">'4-10生产性生物资产'!$I$8</definedName>
    <definedName name="sheet73_39" localSheetId="67">'4-10生产性生物资产'!$E$8</definedName>
    <definedName name="sheet73_39" localSheetId="68">'4-11油气资产'!$O$27</definedName>
    <definedName name="sheet73_4" localSheetId="68">'4-11油气资产'!$J$25</definedName>
    <definedName name="sheet73_40" localSheetId="67">'4-10生产性生物资产'!$M$8</definedName>
    <definedName name="sheet73_5" localSheetId="68">'4-11油气资产'!$L$25</definedName>
    <definedName name="sheet73_6" localSheetId="68">'4-11油气资产'!$N$25</definedName>
    <definedName name="sheet73_7" localSheetId="68">'4-11油气资产'!$I$26</definedName>
    <definedName name="sheet73_8" localSheetId="68">'4-11油气资产'!$J$26</definedName>
    <definedName name="sheet73_9" localSheetId="68">'4-11油气资产'!$L$26</definedName>
    <definedName name="sheet74_1" localSheetId="69">'4-12使用权资产'!$A$2</definedName>
    <definedName name="sheet74_10" localSheetId="69">'4-12使用权资产'!$A$5</definedName>
    <definedName name="sheet74_12" localSheetId="69">'4-12使用权资产'!$G$24</definedName>
    <definedName name="sheet74_14" localSheetId="69">'4-12使用权资产'!$H$24</definedName>
    <definedName name="sheet74_15" localSheetId="69">'4-12使用权资产'!$H$25</definedName>
    <definedName name="sheet74_17" localSheetId="69">'4-12使用权资产'!$I$24</definedName>
    <definedName name="sheet74_18" localSheetId="69">'4-12使用权资产'!$A$28</definedName>
    <definedName name="sheet74_19" localSheetId="69">'4-12使用权资产'!$I$28</definedName>
    <definedName name="sheet74_2" localSheetId="69">'4-12使用权资产'!$K$2</definedName>
    <definedName name="sheet74_20" localSheetId="69">'4-12使用权资产'!$A$29</definedName>
    <definedName name="sheet74_21" localSheetId="69">'4-12使用权资产'!$H$27</definedName>
    <definedName name="sheet74_23" localSheetId="69">'4-12使用权资产'!$J$27</definedName>
    <definedName name="sheet74_3" localSheetId="69">'4-12使用权资产'!$G$25</definedName>
    <definedName name="sheet74_34" localSheetId="68">'4-11油气资产'!$M$8</definedName>
    <definedName name="sheet74_35" localSheetId="68">'4-11油气资产'!$L$8</definedName>
    <definedName name="sheet74_36" localSheetId="68">'4-11油气资产'!$N$8</definedName>
    <definedName name="sheet74_37" localSheetId="68">'4-11油气资产'!$I$8</definedName>
    <definedName name="sheet74_38" localSheetId="68">'4-11油气资产'!$J$8</definedName>
    <definedName name="sheet74_39" localSheetId="68">'4-11油气资产'!$K$8</definedName>
    <definedName name="sheet74_4" localSheetId="69">'4-12使用权资产'!$I$25</definedName>
    <definedName name="sheet74_40" localSheetId="68">'4-11油气资产'!$F$8</definedName>
    <definedName name="sheet74_41" localSheetId="68">'4-11油气资产'!$O$8</definedName>
    <definedName name="sheet74_5" localSheetId="69">'4-12使用权资产'!$G$26</definedName>
    <definedName name="sheet74_6" localSheetId="69">'4-12使用权资产'!$I$26</definedName>
    <definedName name="sheet74_7" localSheetId="69">'4-12使用权资产'!$G$27</definedName>
    <definedName name="sheet74_8" localSheetId="69">'4-12使用权资产'!$I$27</definedName>
    <definedName name="sheet74_9" localSheetId="69">'4-12使用权资产'!$A$3</definedName>
    <definedName name="sheet75_1" localSheetId="70">'4-13无形资产汇总'!$C$27</definedName>
    <definedName name="sheet75_10" localSheetId="70">'4-13无形资产汇总'!$C$8</definedName>
    <definedName name="sheet75_11" localSheetId="70">'4-13无形资产汇总'!$D$8</definedName>
    <definedName name="sheet75_12" localSheetId="70">'4-13无形资产汇总'!$E$8</definedName>
    <definedName name="sheet75_13" localSheetId="70">'4-13无形资产汇总'!$F$8</definedName>
    <definedName name="sheet75_14" localSheetId="70">'4-13无形资产汇总'!$G$8</definedName>
    <definedName name="sheet75_15" localSheetId="70">'4-13无形资产汇总'!$C$9</definedName>
    <definedName name="sheet75_16" localSheetId="70">'4-13无形资产汇总'!$D$9</definedName>
    <definedName name="sheet75_17" localSheetId="70">'4-13无形资产汇总'!$E$9</definedName>
    <definedName name="sheet75_18" localSheetId="70">'4-13无形资产汇总'!$F$9</definedName>
    <definedName name="sheet75_19" localSheetId="70">'4-13无形资产汇总'!$G$9</definedName>
    <definedName name="sheet75_2" localSheetId="70">'4-13无形资产汇总'!$E$27</definedName>
    <definedName name="sheet75_20" localSheetId="70">'4-13无形资产汇总'!$C$23</definedName>
    <definedName name="sheet75_21" localSheetId="70">'4-13无形资产汇总'!$C$24</definedName>
    <definedName name="sheet75_22" localSheetId="69">'4-12使用权资产'!$G$8</definedName>
    <definedName name="sheet75_22" localSheetId="70">'4-13无形资产汇总'!$D$23</definedName>
    <definedName name="sheet75_23" localSheetId="69">'4-12使用权资产'!$H$8</definedName>
    <definedName name="sheet75_23" localSheetId="70">'4-13无形资产汇总'!$D$24</definedName>
    <definedName name="sheet75_24" localSheetId="69">'4-12使用权资产'!$I$8</definedName>
    <definedName name="sheet75_24" localSheetId="70">'4-13无形资产汇总'!$E$23</definedName>
    <definedName name="sheet75_25" localSheetId="69">'4-12使用权资产'!$J$8</definedName>
    <definedName name="sheet75_25" localSheetId="70">'4-13无形资产汇总'!$E$24</definedName>
    <definedName name="sheet75_26" localSheetId="70">'4-13无形资产汇总'!$F$23</definedName>
    <definedName name="sheet75_27" localSheetId="70">'4-13无形资产汇总'!$F$24</definedName>
    <definedName name="sheet75_28" localSheetId="70">'4-13无形资产汇总'!$G$24</definedName>
    <definedName name="sheet75_29" localSheetId="70">'4-13无形资产汇总'!$C$25</definedName>
    <definedName name="sheet75_3" localSheetId="70">'4-13无形资产汇总'!$C$7</definedName>
    <definedName name="sheet75_30" localSheetId="70">'4-13无形资产汇总'!$E$25</definedName>
    <definedName name="sheet75_31" localSheetId="70">'4-13无形资产汇总'!$C$26</definedName>
    <definedName name="sheet75_32" localSheetId="70">'4-13无形资产汇总'!$E$26</definedName>
    <definedName name="sheet75_33" localSheetId="70">'4-13无形资产汇总'!$F$27</definedName>
    <definedName name="sheet75_34" localSheetId="70">'4-13无形资产汇总'!$G$27</definedName>
    <definedName name="sheet75_35" localSheetId="70">'4-13无形资产汇总'!$A$28</definedName>
    <definedName name="sheet75_36" localSheetId="70">'4-13无形资产汇总'!$E$28</definedName>
    <definedName name="sheet75_37" localSheetId="70">'4-13无形资产汇总'!$A$29</definedName>
    <definedName name="sheet75_4" localSheetId="70">'4-13无形资产汇总'!$E$7</definedName>
    <definedName name="sheet75_5" localSheetId="70">'4-13无形资产汇总'!$A$3</definedName>
    <definedName name="sheet75_6" localSheetId="70">'4-13无形资产汇总'!$A$5</definedName>
    <definedName name="sheet75_7" localSheetId="70">'4-13无形资产汇总'!$D$7</definedName>
    <definedName name="sheet75_8" localSheetId="70">'4-13无形资产汇总'!$F$7</definedName>
    <definedName name="sheet75_9" localSheetId="70">'4-13无形资产汇总'!$G$7</definedName>
    <definedName name="sheet76_1" localSheetId="71">'4-13-1无形-土地'!$A$2</definedName>
    <definedName name="sheet76_10" localSheetId="71">'4-13-1无形-土地'!$A$3</definedName>
    <definedName name="sheet76_11" localSheetId="71">'4-13-1无形-土地'!$A$5</definedName>
    <definedName name="sheet76_13" localSheetId="71">'4-13-1无形-土地'!$O$29</definedName>
    <definedName name="sheet76_14" localSheetId="71">'4-13-1无形-土地'!$O$30</definedName>
    <definedName name="sheet76_16" localSheetId="71">'4-13-1无形-土地'!$P$29</definedName>
    <definedName name="sheet76_18" localSheetId="71">'4-13-1无形-土地'!$Q$29</definedName>
    <definedName name="sheet76_2" localSheetId="71">'4-13-1无形-土地'!$T$2</definedName>
    <definedName name="sheet76_20" localSheetId="71">'4-13-1无形-土地'!$R$29</definedName>
    <definedName name="sheet76_21" localSheetId="71">'4-13-1无形-土地'!$A$33</definedName>
    <definedName name="sheet76_22" localSheetId="71">'4-13-1无形-土地'!$R$33</definedName>
    <definedName name="sheet76_23" localSheetId="71">'4-13-1无形-土地'!$A$34</definedName>
    <definedName name="sheet76_25" localSheetId="71">'4-13-1无形-土地'!$L$32</definedName>
    <definedName name="sheet76_27" localSheetId="71">'4-13-1无形-土地'!$N$32</definedName>
    <definedName name="sheet76_28" localSheetId="71">'4-13-1无形-土地'!$O$32</definedName>
    <definedName name="sheet76_29" localSheetId="71">'4-13-1无形-土地'!$Q$32</definedName>
    <definedName name="sheet76_3" localSheetId="71">'4-13-1无形-土地'!$P$30</definedName>
    <definedName name="sheet76_31" localSheetId="71">'4-13-1无形-土地'!$S$32</definedName>
    <definedName name="sheet76_4" localSheetId="71">'4-13-1无形-土地'!$R$30</definedName>
    <definedName name="sheet76_5" localSheetId="71">'4-13-1无形-土地'!$P$31</definedName>
    <definedName name="sheet76_6" localSheetId="71">'4-13-1无形-土地'!$R$31</definedName>
    <definedName name="sheet76_7" localSheetId="71">'4-13-1无形-土地'!$P$32</definedName>
    <definedName name="sheet76_8" localSheetId="71">'4-13-1无形-土地'!$R$32</definedName>
    <definedName name="sheet76_9" localSheetId="71">'4-13-1无形-土地'!$Q$30</definedName>
    <definedName name="sheet77_1" localSheetId="72">'4-13-2无形-矿业权'!$A$2</definedName>
    <definedName name="sheet77_10" localSheetId="72">'4-13-2无形-矿业权'!$A$3</definedName>
    <definedName name="sheet77_11" localSheetId="72">'4-13-2无形-矿业权'!$A$5</definedName>
    <definedName name="sheet77_13" localSheetId="72">'4-13-2无形-矿业权'!$K$27</definedName>
    <definedName name="sheet77_14" localSheetId="72">'4-13-2无形-矿业权'!$K$28</definedName>
    <definedName name="sheet77_16" localSheetId="72">'4-13-2无形-矿业权'!$L$27</definedName>
    <definedName name="sheet77_18" localSheetId="72">'4-13-2无形-矿业权'!$M$27</definedName>
    <definedName name="sheet77_2" localSheetId="72">'4-13-2无形-矿业权'!$Q$2</definedName>
    <definedName name="sheet77_20" localSheetId="72">'4-13-2无形-矿业权'!$N$27</definedName>
    <definedName name="sheet77_21" localSheetId="72">'4-13-2无形-矿业权'!$A$31</definedName>
    <definedName name="sheet77_22" localSheetId="72">'4-13-2无形-矿业权'!$O$31</definedName>
    <definedName name="sheet77_23" localSheetId="72">'4-13-2无形-矿业权'!$A$32</definedName>
    <definedName name="sheet77_25" localSheetId="72">'4-13-2无形-矿业权'!$H$30</definedName>
    <definedName name="sheet77_26" localSheetId="72">'4-13-2无形-矿业权'!$K$30</definedName>
    <definedName name="sheet77_27" localSheetId="71">'4-13-1无形-土地'!$O$7</definedName>
    <definedName name="sheet77_27" localSheetId="72">'4-13-2无形-矿业权'!$M$30</definedName>
    <definedName name="sheet77_28" localSheetId="71">'4-13-1无形-土地'!$P$7</definedName>
    <definedName name="sheet77_29" localSheetId="71">'4-13-1无形-土地'!$Q$7</definedName>
    <definedName name="sheet77_29" localSheetId="72">'4-13-2无形-矿业权'!$O$30</definedName>
    <definedName name="sheet77_3" localSheetId="72">'4-13-2无形-矿业权'!$L$28</definedName>
    <definedName name="sheet77_30" localSheetId="71">'4-13-1无形-土地'!$R$7</definedName>
    <definedName name="sheet77_31" localSheetId="71">'4-13-1无形-土地'!$L$7</definedName>
    <definedName name="sheet77_31" localSheetId="72">'4-13-2无形-矿业权'!$P$30</definedName>
    <definedName name="sheet77_32" localSheetId="71">'4-13-1无形-土地'!$N$7</definedName>
    <definedName name="sheet77_33" localSheetId="71">'4-13-1无形-土地'!$S$7</definedName>
    <definedName name="sheet77_4" localSheetId="72">'4-13-2无形-矿业权'!$N$28</definedName>
    <definedName name="sheet77_5" localSheetId="72">'4-13-2无形-矿业权'!$L$29</definedName>
    <definedName name="sheet77_6" localSheetId="72">'4-13-2无形-矿业权'!$N$29</definedName>
    <definedName name="sheet77_7" localSheetId="72">'4-13-2无形-矿业权'!$L$30</definedName>
    <definedName name="sheet77_8" localSheetId="72">'4-13-2无形-矿业权'!$N$30</definedName>
    <definedName name="sheet77_9" localSheetId="72">'4-13-2无形-矿业权'!$M$28</definedName>
    <definedName name="sheet78_1" localSheetId="73">'4-13-3无形-其他'!$A$2</definedName>
    <definedName name="sheet78_10" localSheetId="73">'4-13-3无形-其他'!$A$3</definedName>
    <definedName name="sheet78_11" localSheetId="73">'4-13-3无形-其他'!$A$5</definedName>
    <definedName name="sheet78_13" localSheetId="73">'4-13-3无形-其他'!$I$24</definedName>
    <definedName name="sheet78_14" localSheetId="73">'4-13-3无形-其他'!$I$25</definedName>
    <definedName name="sheet78_16" localSheetId="73">'4-13-3无形-其他'!$J$24</definedName>
    <definedName name="sheet78_18" localSheetId="73">'4-13-3无形-其他'!$K$24</definedName>
    <definedName name="sheet78_2" localSheetId="73">'4-13-3无形-其他'!$O$2</definedName>
    <definedName name="sheet78_20" localSheetId="73">'4-13-3无形-其他'!$L$24</definedName>
    <definedName name="sheet78_21" localSheetId="73">'4-13-3无形-其他'!$A$28</definedName>
    <definedName name="sheet78_22" localSheetId="73">'4-13-3无形-其他'!$M$28</definedName>
    <definedName name="sheet78_23" localSheetId="73">'4-13-3无形-其他'!$A$29</definedName>
    <definedName name="sheet78_25" localSheetId="73">'4-13-3无形-其他'!$G$27</definedName>
    <definedName name="sheet78_27" localSheetId="72">'4-13-2无形-矿业权'!$K$7</definedName>
    <definedName name="sheet78_27" localSheetId="73">'4-13-3无形-其他'!$H$27</definedName>
    <definedName name="sheet78_28" localSheetId="72">'4-13-2无形-矿业权'!$L$7</definedName>
    <definedName name="sheet78_28" localSheetId="73">'4-13-3无形-其他'!$I$27</definedName>
    <definedName name="sheet78_29" localSheetId="72">'4-13-2无形-矿业权'!$M$7</definedName>
    <definedName name="sheet78_29" localSheetId="73">'4-13-3无形-其他'!$K$27</definedName>
    <definedName name="sheet78_3" localSheetId="73">'4-13-3无形-其他'!$J$25</definedName>
    <definedName name="sheet78_30" localSheetId="72">'4-13-2无形-矿业权'!$N$7</definedName>
    <definedName name="sheet78_31" localSheetId="72">'4-13-2无形-矿业权'!$H$7</definedName>
    <definedName name="sheet78_31" localSheetId="73">'4-13-3无形-其他'!$M$27</definedName>
    <definedName name="sheet78_32" localSheetId="72">'4-13-2无形-矿业权'!$O$7</definedName>
    <definedName name="sheet78_33" localSheetId="72">'4-13-2无形-矿业权'!$P$7</definedName>
    <definedName name="sheet78_33" localSheetId="73">'4-13-3无形-其他'!$N$27</definedName>
    <definedName name="sheet78_4" localSheetId="73">'4-13-3无形-其他'!$L$25</definedName>
    <definedName name="sheet78_5" localSheetId="73">'4-13-3无形-其他'!$J$26</definedName>
    <definedName name="sheet78_6" localSheetId="73">'4-13-3无形-其他'!$L$26</definedName>
    <definedName name="sheet78_7" localSheetId="73">'4-13-3无形-其他'!$J$27</definedName>
    <definedName name="sheet78_8" localSheetId="73">'4-13-3无形-其他'!$L$27</definedName>
    <definedName name="sheet78_9" localSheetId="73">'4-13-3无形-其他'!$K$25</definedName>
    <definedName name="sheet79_1" localSheetId="74">'4-14开发支出'!$I$27</definedName>
    <definedName name="sheet79_10" localSheetId="74">'4-14开发支出'!$K$28</definedName>
    <definedName name="sheet79_11" localSheetId="74">'4-14开发支出'!$A$29</definedName>
    <definedName name="sheet79_13" localSheetId="74">'4-14开发支出'!$H$27</definedName>
    <definedName name="sheet79_15" localSheetId="74">'4-14开发支出'!$K$27</definedName>
    <definedName name="sheet79_17" localSheetId="74">'4-14开发支出'!$L$27</definedName>
    <definedName name="sheet79_2" localSheetId="74">'4-14开发支出'!$J$27</definedName>
    <definedName name="sheet79_28" localSheetId="73">'4-13-3无形-其他'!$I$7</definedName>
    <definedName name="sheet79_29" localSheetId="73">'4-13-3无形-其他'!$J$7</definedName>
    <definedName name="sheet79_3" localSheetId="74">'4-14开发支出'!$A$3</definedName>
    <definedName name="sheet79_30" localSheetId="73">'4-13-3无形-其他'!$K$7</definedName>
    <definedName name="sheet79_31" localSheetId="73">'4-13-3无形-其他'!$L$7</definedName>
    <definedName name="sheet79_32" localSheetId="73">'4-13-3无形-其他'!$G$7</definedName>
    <definedName name="sheet79_33" localSheetId="73">'4-13-3无形-其他'!$H$7</definedName>
    <definedName name="sheet79_34" localSheetId="73">'4-13-3无形-其他'!$M$7</definedName>
    <definedName name="sheet79_35" localSheetId="73">'4-13-3无形-其他'!$N$7</definedName>
    <definedName name="sheet79_4" localSheetId="74">'4-14开发支出'!$A$5</definedName>
    <definedName name="sheet79_6" localSheetId="74">'4-14开发支出'!$I$26</definedName>
    <definedName name="sheet79_8" localSheetId="74">'4-14开发支出'!$J$26</definedName>
    <definedName name="sheet79_9" localSheetId="74">'4-14开发支出'!$A$28</definedName>
    <definedName name="sheet80_1" localSheetId="75">'4-15商誉'!$A$2</definedName>
    <definedName name="sheet80_10" localSheetId="75">'4-15商誉'!$A$5</definedName>
    <definedName name="sheet80_12" localSheetId="75">'4-15商誉'!$D$24</definedName>
    <definedName name="sheet80_14" localSheetId="75">'4-15商誉'!$E$24</definedName>
    <definedName name="sheet80_15" localSheetId="74">'4-14开发支出'!$I$7</definedName>
    <definedName name="sheet80_15" localSheetId="75">'4-15商誉'!$A$28</definedName>
    <definedName name="sheet80_16" localSheetId="74">'4-14开发支出'!$J$7</definedName>
    <definedName name="sheet80_16" localSheetId="75">'4-15商誉'!$F$28</definedName>
    <definedName name="sheet80_17" localSheetId="74">'4-14开发支出'!$H$7</definedName>
    <definedName name="sheet80_17" localSheetId="75">'4-15商誉'!$A$29</definedName>
    <definedName name="sheet80_18" localSheetId="74">'4-14开发支出'!$K$7</definedName>
    <definedName name="sheet80_19" localSheetId="74">'4-14开发支出'!$L$7</definedName>
    <definedName name="sheet80_19" localSheetId="75">'4-15商誉'!$F$27</definedName>
    <definedName name="sheet80_2" localSheetId="75">'4-15商誉'!$H$2</definedName>
    <definedName name="sheet80_21" localSheetId="75">'4-15商誉'!$G$27</definedName>
    <definedName name="sheet80_3" localSheetId="75">'4-15商誉'!$D$25</definedName>
    <definedName name="sheet80_4" localSheetId="75">'4-15商誉'!$E$25</definedName>
    <definedName name="sheet80_5" localSheetId="75">'4-15商誉'!$D$26</definedName>
    <definedName name="sheet80_6" localSheetId="75">'4-15商誉'!$E$26</definedName>
    <definedName name="sheet80_7" localSheetId="75">'4-15商誉'!$D$27</definedName>
    <definedName name="sheet80_8" localSheetId="75">'4-15商誉'!$E$27</definedName>
    <definedName name="sheet80_9" localSheetId="75">'4-15商誉'!$A$3</definedName>
    <definedName name="sheet81_1" localSheetId="76">'4-16长期待摊费用'!$G$27</definedName>
    <definedName name="sheet81_10" localSheetId="76">'4-16长期待摊费用'!$I$28</definedName>
    <definedName name="sheet81_11" localSheetId="76">'4-16长期待摊费用'!$A$29</definedName>
    <definedName name="sheet81_13" localSheetId="76">'4-16长期待摊费用'!$D$27</definedName>
    <definedName name="sheet81_15" localSheetId="76">'4-16长期待摊费用'!$E$27</definedName>
    <definedName name="sheet81_17" localSheetId="76">'4-16长期待摊费用'!$F$27</definedName>
    <definedName name="sheet81_19" localSheetId="76">'4-16长期待摊费用'!$I$27</definedName>
    <definedName name="sheet81_2" localSheetId="76">'4-16长期待摊费用'!$H$27</definedName>
    <definedName name="sheet81_20" localSheetId="75">'4-15商誉'!$D$7</definedName>
    <definedName name="sheet81_21" localSheetId="75">'4-15商誉'!$E$7</definedName>
    <definedName name="sheet81_21" localSheetId="76">'4-16长期待摊费用'!$J$27</definedName>
    <definedName name="sheet81_22" localSheetId="75">'4-15商誉'!$F$7</definedName>
    <definedName name="sheet81_23" localSheetId="75">'4-15商誉'!$G$7</definedName>
    <definedName name="sheet81_3" localSheetId="76">'4-16长期待摊费用'!$A$3</definedName>
    <definedName name="sheet81_4" localSheetId="76">'4-16长期待摊费用'!$A$5</definedName>
    <definedName name="sheet81_6" localSheetId="76">'4-16长期待摊费用'!$G$26</definedName>
    <definedName name="sheet81_8" localSheetId="76">'4-16长期待摊费用'!$H$26</definedName>
    <definedName name="sheet81_9" localSheetId="76">'4-16长期待摊费用'!$A$28</definedName>
    <definedName name="sheet82_1" localSheetId="77">'4-17递延所得税资产'!$D$27</definedName>
    <definedName name="sheet82_10" localSheetId="77">'4-17递延所得税资产'!$E$28</definedName>
    <definedName name="sheet82_11" localSheetId="77">'4-17递延所得税资产'!$A$29</definedName>
    <definedName name="sheet82_13" localSheetId="77">'4-17递延所得税资产'!$F$27</definedName>
    <definedName name="sheet82_15" localSheetId="77">'4-17递延所得税资产'!$G$27</definedName>
    <definedName name="sheet82_17" localSheetId="76">'4-16长期待摊费用'!$G$7</definedName>
    <definedName name="sheet82_18" localSheetId="76">'4-16长期待摊费用'!$H$7</definedName>
    <definedName name="sheet82_19" localSheetId="76">'4-16长期待摊费用'!$D$7</definedName>
    <definedName name="sheet82_2" localSheetId="77">'4-17递延所得税资产'!$E$27</definedName>
    <definedName name="sheet82_20" localSheetId="76">'4-16长期待摊费用'!$E$7</definedName>
    <definedName name="sheet82_21" localSheetId="76">'4-16长期待摊费用'!$F$7</definedName>
    <definedName name="sheet82_22" localSheetId="76">'4-16长期待摊费用'!$I$7</definedName>
    <definedName name="sheet82_23" localSheetId="76">'4-16长期待摊费用'!$J$7</definedName>
    <definedName name="sheet82_3" localSheetId="77">'4-17递延所得税资产'!$A$3</definedName>
    <definedName name="sheet82_4" localSheetId="77">'4-17递延所得税资产'!$A$5</definedName>
    <definedName name="sheet82_6" localSheetId="77">'4-17递延所得税资产'!$D$26</definedName>
    <definedName name="sheet82_8" localSheetId="77">'4-17递延所得税资产'!$E$26</definedName>
    <definedName name="sheet82_9" localSheetId="77">'4-17递延所得税资产'!$A$28</definedName>
    <definedName name="sheet83_1" localSheetId="78">'4-18其他非流动资产'!$D$27</definedName>
    <definedName name="sheet83_10" localSheetId="78">'4-18其他非流动资产'!$E$28</definedName>
    <definedName name="sheet83_11" localSheetId="78">'4-18其他非流动资产'!$A$29</definedName>
    <definedName name="sheet83_13" localSheetId="78">'4-18其他非流动资产'!$F$27</definedName>
    <definedName name="sheet83_14" localSheetId="77">'4-17递延所得税资产'!$D$7</definedName>
    <definedName name="sheet83_15" localSheetId="77">'4-17递延所得税资产'!$E$7</definedName>
    <definedName name="sheet83_15" localSheetId="78">'4-18其他非流动资产'!$G$27</definedName>
    <definedName name="sheet83_16" localSheetId="77">'4-17递延所得税资产'!$F$7</definedName>
    <definedName name="sheet83_17" localSheetId="77">'4-17递延所得税资产'!$G$7</definedName>
    <definedName name="sheet83_2" localSheetId="78">'4-18其他非流动资产'!$E$27</definedName>
    <definedName name="sheet83_3" localSheetId="78">'4-18其他非流动资产'!$A$3</definedName>
    <definedName name="sheet83_4" localSheetId="78">'4-18其他非流动资产'!$A$5</definedName>
    <definedName name="sheet83_6" localSheetId="78">'4-18其他非流动资产'!$D$26</definedName>
    <definedName name="sheet83_8" localSheetId="78">'4-18其他非流动资产'!$E$26</definedName>
    <definedName name="sheet83_9" localSheetId="78">'4-18其他非流动资产'!$A$28</definedName>
    <definedName name="sheet84_1" localSheetId="79">'5-流动负债汇总'!$C$29</definedName>
    <definedName name="sheet84_10" localSheetId="79">'5-流动负债汇总'!$D$10</definedName>
    <definedName name="sheet84_11" localSheetId="79">'5-流动负债汇总'!$C$11</definedName>
    <definedName name="sheet84_12" localSheetId="79">'5-流动负债汇总'!$D$11</definedName>
    <definedName name="sheet84_13" localSheetId="79">'5-流动负债汇总'!$C$12</definedName>
    <definedName name="sheet84_14" localSheetId="78">'4-18其他非流动资产'!$D$7</definedName>
    <definedName name="sheet84_14" localSheetId="79">'5-流动负债汇总'!$D$12</definedName>
    <definedName name="sheet84_15" localSheetId="78">'4-18其他非流动资产'!$E$7</definedName>
    <definedName name="sheet84_15" localSheetId="79">'5-流动负债汇总'!$C$13</definedName>
    <definedName name="sheet84_16" localSheetId="78">'4-18其他非流动资产'!$F$7</definedName>
    <definedName name="sheet84_16" localSheetId="79">'5-流动负债汇总'!$D$13</definedName>
    <definedName name="sheet84_17" localSheetId="78">'4-18其他非流动资产'!$G$7</definedName>
    <definedName name="sheet84_17" localSheetId="79">'5-流动负债汇总'!$C$14</definedName>
    <definedName name="sheet84_18" localSheetId="79">'5-流动负债汇总'!$D$14</definedName>
    <definedName name="sheet84_19" localSheetId="79">'5-流动负债汇总'!$C$15</definedName>
    <definedName name="sheet84_2" localSheetId="79">'5-流动负债汇总'!$D$29</definedName>
    <definedName name="sheet84_20" localSheetId="79">'5-流动负债汇总'!$D$15</definedName>
    <definedName name="sheet84_21" localSheetId="79">'5-流动负债汇总'!$C$16</definedName>
    <definedName name="sheet84_22" localSheetId="79">'5-流动负债汇总'!$D$16</definedName>
    <definedName name="sheet84_23" localSheetId="79">'5-流动负债汇总'!$C$17</definedName>
    <definedName name="sheet84_24" localSheetId="79">'5-流动负债汇总'!$D$17</definedName>
    <definedName name="sheet84_25" localSheetId="79">'5-流动负债汇总'!$C$18</definedName>
    <definedName name="sheet84_26" localSheetId="79">'5-流动负债汇总'!$D$18</definedName>
    <definedName name="sheet84_27" localSheetId="79">'5-流动负债汇总'!$C$19</definedName>
    <definedName name="sheet84_28" localSheetId="79">'5-流动负债汇总'!$D$19</definedName>
    <definedName name="sheet84_29" localSheetId="79">'5-流动负债汇总'!$A$3</definedName>
    <definedName name="sheet84_3" localSheetId="79">'5-流动负债汇总'!$C$7</definedName>
    <definedName name="sheet84_30" localSheetId="79">'5-流动负债汇总'!$A$5</definedName>
    <definedName name="sheet84_31" localSheetId="79">'5-流动负债汇总'!$E$7</definedName>
    <definedName name="sheet84_32" localSheetId="79">'5-流动负债汇总'!$F$7</definedName>
    <definedName name="sheet84_33" localSheetId="79">'5-流动负债汇总'!$E$8</definedName>
    <definedName name="sheet84_34" localSheetId="79">'5-流动负债汇总'!$F$8</definedName>
    <definedName name="sheet84_35" localSheetId="79">'5-流动负债汇总'!$E$9</definedName>
    <definedName name="sheet84_36" localSheetId="79">'5-流动负债汇总'!$F$9</definedName>
    <definedName name="sheet84_37" localSheetId="79">'5-流动负债汇总'!$E$10</definedName>
    <definedName name="sheet84_38" localSheetId="79">'5-流动负债汇总'!$F$10</definedName>
    <definedName name="sheet84_39" localSheetId="79">'5-流动负债汇总'!$E$11</definedName>
    <definedName name="sheet84_4" localSheetId="79">'5-流动负债汇总'!$D$7</definedName>
    <definedName name="sheet84_40" localSheetId="79">'5-流动负债汇总'!$F$11</definedName>
    <definedName name="sheet84_41" localSheetId="79">'5-流动负债汇总'!$E$12</definedName>
    <definedName name="sheet84_42" localSheetId="79">'5-流动负债汇总'!$F$12</definedName>
    <definedName name="sheet84_43" localSheetId="79">'5-流动负债汇总'!$E$13</definedName>
    <definedName name="sheet84_44" localSheetId="79">'5-流动负债汇总'!$F$13</definedName>
    <definedName name="sheet84_45" localSheetId="79">'5-流动负债汇总'!$E$14</definedName>
    <definedName name="sheet84_46" localSheetId="79">'5-流动负债汇总'!$F$14</definedName>
    <definedName name="sheet84_47" localSheetId="79">'5-流动负债汇总'!$E$15</definedName>
    <definedName name="sheet84_48" localSheetId="79">'5-流动负债汇总'!$F$15</definedName>
    <definedName name="sheet84_49" localSheetId="79">'5-流动负债汇总'!$E$16</definedName>
    <definedName name="sheet84_5" localSheetId="79">'5-流动负债汇总'!$C$8</definedName>
    <definedName name="sheet84_50" localSheetId="79">'5-流动负债汇总'!$F$16</definedName>
    <definedName name="sheet84_51" localSheetId="79">'5-流动负债汇总'!$E$17</definedName>
    <definedName name="sheet84_52" localSheetId="79">'5-流动负债汇总'!$F$17</definedName>
    <definedName name="sheet84_53" localSheetId="79">'5-流动负债汇总'!$E$18</definedName>
    <definedName name="sheet84_54" localSheetId="79">'5-流动负债汇总'!$F$18</definedName>
    <definedName name="sheet84_55" localSheetId="79">'5-流动负债汇总'!$E$19</definedName>
    <definedName name="sheet84_56" localSheetId="79">'5-流动负债汇总'!$F$19</definedName>
    <definedName name="sheet84_57" localSheetId="79">'5-流动负债汇总'!$C$20</definedName>
    <definedName name="sheet84_58" localSheetId="79">'5-流动负债汇总'!$E$20</definedName>
    <definedName name="sheet84_59" localSheetId="79">'5-流动负债汇总'!$F$20</definedName>
    <definedName name="sheet84_6" localSheetId="79">'5-流动负债汇总'!$D$8</definedName>
    <definedName name="sheet84_60" localSheetId="79">'5-流动负债汇总'!$C$28</definedName>
    <definedName name="sheet84_61" localSheetId="79">'5-流动负债汇总'!$D$28</definedName>
    <definedName name="sheet84_62" localSheetId="79">'5-流动负债汇总'!$E$29</definedName>
    <definedName name="sheet84_63" localSheetId="79">'5-流动负债汇总'!$F$29</definedName>
    <definedName name="sheet84_64" localSheetId="79">'5-流动负债汇总'!$A$30</definedName>
    <definedName name="sheet84_65" localSheetId="79">'5-流动负债汇总'!$D$30</definedName>
    <definedName name="sheet84_66" localSheetId="79">'5-流动负债汇总'!$A$31</definedName>
    <definedName name="sheet84_7" localSheetId="79">'5-流动负债汇总'!$C$9</definedName>
    <definedName name="sheet84_8" localSheetId="79">'5-流动负债汇总'!$D$9</definedName>
    <definedName name="sheet84_9" localSheetId="79">'5-流动负债汇总'!$C$10</definedName>
    <definedName name="sheet85_1" localSheetId="80">'5-1短期借款'!$I$27</definedName>
    <definedName name="sheet85_10" localSheetId="80">'5-1短期借款'!$J$28</definedName>
    <definedName name="sheet85_11" localSheetId="80">'5-1短期借款'!$A$29</definedName>
    <definedName name="sheet85_13" localSheetId="80">'5-1短期借款'!$F$27</definedName>
    <definedName name="sheet85_15" localSheetId="80">'5-1短期借款'!$H$27</definedName>
    <definedName name="sheet85_17" localSheetId="80">'5-1短期借款'!$K$27</definedName>
    <definedName name="sheet85_2" localSheetId="80">'5-1短期借款'!$J$27</definedName>
    <definedName name="sheet85_3" localSheetId="80">'5-1短期借款'!$A$3</definedName>
    <definedName name="sheet85_4" localSheetId="80">'5-1短期借款'!$A$5</definedName>
    <definedName name="sheet85_7" localSheetId="80">'5-1短期借款'!$I$26</definedName>
    <definedName name="sheet85_8" localSheetId="80">'5-1短期借款'!$J$26</definedName>
    <definedName name="sheet85_9" localSheetId="80">'5-1短期借款'!$A$28</definedName>
    <definedName name="sheet86_1" localSheetId="81">'5-2交易性金融负债'!$F$27</definedName>
    <definedName name="sheet86_10" localSheetId="81">'5-2交易性金融负债'!$G$28</definedName>
    <definedName name="sheet86_11" localSheetId="81">'5-2交易性金融负债'!$A$29</definedName>
    <definedName name="sheet86_13" localSheetId="81">'5-2交易性金融负债'!$D$27</definedName>
    <definedName name="sheet86_15" localSheetId="80">'5-1短期借款'!$I$7</definedName>
    <definedName name="sheet86_15" localSheetId="81">'5-2交易性金融负债'!$E$27</definedName>
    <definedName name="sheet86_16" localSheetId="80">'5-1短期借款'!$J$7</definedName>
    <definedName name="sheet86_17" localSheetId="80">'5-1短期借款'!$F$7</definedName>
    <definedName name="sheet86_17" localSheetId="81">'5-2交易性金融负债'!$H$27</definedName>
    <definedName name="sheet86_18" localSheetId="80">'5-1短期借款'!$H$7</definedName>
    <definedName name="sheet86_19" localSheetId="80">'5-1短期借款'!$K$7</definedName>
    <definedName name="sheet86_2" localSheetId="81">'5-2交易性金融负债'!$G$27</definedName>
    <definedName name="sheet86_3" localSheetId="81">'5-2交易性金融负债'!$A$3</definedName>
    <definedName name="sheet86_4" localSheetId="81">'5-2交易性金融负债'!$A$5</definedName>
    <definedName name="sheet86_7" localSheetId="81">'5-2交易性金融负债'!$F$26</definedName>
    <definedName name="sheet86_8" localSheetId="81">'5-2交易性金融负债'!$G$26</definedName>
    <definedName name="sheet86_9" localSheetId="81">'5-2交易性金融负债'!$A$28</definedName>
    <definedName name="sheet87_1" localSheetId="82">'5-3衍生金融负债'!$AC$28</definedName>
    <definedName name="sheet87_10" localSheetId="82">'5-3衍生金融负债'!$AD$29</definedName>
    <definedName name="sheet87_11" localSheetId="82">'5-3衍生金融负债'!$A$30</definedName>
    <definedName name="sheet87_13" localSheetId="82">'5-3衍生金融负债'!$G$28</definedName>
    <definedName name="sheet87_15" localSheetId="81">'5-2交易性金融负债'!$F$7</definedName>
    <definedName name="sheet87_15" localSheetId="82">'5-3衍生金融负债'!$H$28</definedName>
    <definedName name="sheet87_16" localSheetId="81">'5-2交易性金融负债'!$G$7</definedName>
    <definedName name="sheet87_17" localSheetId="81">'5-2交易性金融负债'!$D$7</definedName>
    <definedName name="sheet87_17" localSheetId="82">'5-3衍生金融负债'!$I$28</definedName>
    <definedName name="sheet87_18" localSheetId="81">'5-2交易性金融负债'!$E$7</definedName>
    <definedName name="sheet87_19" localSheetId="81">'5-2交易性金融负债'!$H$7</definedName>
    <definedName name="sheet87_19" localSheetId="82">'5-3衍生金融负债'!$J$28</definedName>
    <definedName name="sheet87_2" localSheetId="82">'5-3衍生金融负债'!$AD$28</definedName>
    <definedName name="sheet87_21" localSheetId="82">'5-3衍生金融负债'!$K$28</definedName>
    <definedName name="sheet87_23" localSheetId="82">'5-3衍生金融负债'!$L$28</definedName>
    <definedName name="sheet87_25" localSheetId="82">'5-3衍生金融负债'!$N$28</definedName>
    <definedName name="sheet87_27" localSheetId="82">'5-3衍生金融负债'!$O$28</definedName>
    <definedName name="sheet87_29" localSheetId="82">'5-3衍生金融负债'!$P$28</definedName>
    <definedName name="sheet87_3" localSheetId="82">'5-3衍生金融负债'!$A$3</definedName>
    <definedName name="sheet87_31" localSheetId="82">'5-3衍生金融负债'!$Q$28</definedName>
    <definedName name="sheet87_33" localSheetId="82">'5-3衍生金融负债'!$R$28</definedName>
    <definedName name="sheet87_35" localSheetId="82">'5-3衍生金融负债'!$S$28</definedName>
    <definedName name="sheet87_4" localSheetId="82">'5-3衍生金融负债'!$A$5</definedName>
    <definedName name="sheet87_7" localSheetId="82">'5-3衍生金融负债'!$AC$27</definedName>
    <definedName name="sheet87_8" localSheetId="82">'5-3衍生金融负债'!$AD$27</definedName>
    <definedName name="sheet87_9" localSheetId="82">'5-3衍生金融负债'!$A$29</definedName>
    <definedName name="sheet88_1" localSheetId="83">'5-4应付票据'!$F$27</definedName>
    <definedName name="sheet88_10" localSheetId="83">'5-4应付票据'!$G$28</definedName>
    <definedName name="sheet88_11" localSheetId="83">'5-4应付票据'!$A$29</definedName>
    <definedName name="sheet88_13" localSheetId="83">'5-4应付票据'!$E$27</definedName>
    <definedName name="sheet88_2" localSheetId="83">'5-4应付票据'!$G$27</definedName>
    <definedName name="sheet88_24" localSheetId="82">'5-3衍生金融负债'!$AC$8</definedName>
    <definedName name="sheet88_25" localSheetId="82">'5-3衍生金融负债'!$AD$8</definedName>
    <definedName name="sheet88_26" localSheetId="82">'5-3衍生金融负债'!$G$8</definedName>
    <definedName name="sheet88_27" localSheetId="82">'5-3衍生金融负债'!$H$8</definedName>
    <definedName name="sheet88_28" localSheetId="82">'5-3衍生金融负债'!$I$8</definedName>
    <definedName name="sheet88_29" localSheetId="82">'5-3衍生金融负债'!$J$8</definedName>
    <definedName name="sheet88_3" localSheetId="83">'5-4应付票据'!$A$3</definedName>
    <definedName name="sheet88_30" localSheetId="82">'5-3衍生金融负债'!$K$8</definedName>
    <definedName name="sheet88_31" localSheetId="82">'5-3衍生金融负债'!$L$8</definedName>
    <definedName name="sheet88_32" localSheetId="82">'5-3衍生金融负债'!$P$8</definedName>
    <definedName name="sheet88_33" localSheetId="82">'5-3衍生金融负债'!$Q$8</definedName>
    <definedName name="sheet88_34" localSheetId="82">'5-3衍生金融负债'!$R$8</definedName>
    <definedName name="sheet88_35" localSheetId="82">'5-3衍生金融负债'!$S$8</definedName>
    <definedName name="sheet88_4" localSheetId="83">'5-4应付票据'!$A$5</definedName>
    <definedName name="sheet88_7" localSheetId="83">'5-4应付票据'!$F$26</definedName>
    <definedName name="sheet88_8" localSheetId="83">'5-4应付票据'!$G$26</definedName>
    <definedName name="sheet88_9" localSheetId="83">'5-4应付票据'!$A$28</definedName>
    <definedName name="sheet89_1" localSheetId="84">'5-5应付账款'!$G$27</definedName>
    <definedName name="sheet89_10" localSheetId="84">'5-5应付账款'!$H$28</definedName>
    <definedName name="sheet89_11" localSheetId="84">'5-5应付账款'!$A$29</definedName>
    <definedName name="sheet89_13" localSheetId="83">'5-4应付票据'!$F$7</definedName>
    <definedName name="sheet89_13" localSheetId="84">'5-5应付账款'!$F$27</definedName>
    <definedName name="sheet89_14" localSheetId="83">'5-4应付票据'!$G$7</definedName>
    <definedName name="sheet89_15" localSheetId="83">'5-4应付票据'!$E$7</definedName>
    <definedName name="sheet89_2" localSheetId="84">'5-5应付账款'!$H$27</definedName>
    <definedName name="sheet89_3" localSheetId="84">'5-5应付账款'!$A$3</definedName>
    <definedName name="sheet89_4" localSheetId="84">'5-5应付账款'!$A$5</definedName>
    <definedName name="sheet89_7" localSheetId="84">'5-5应付账款'!$G$26</definedName>
    <definedName name="sheet89_8" localSheetId="84">'5-5应付账款'!$H$26</definedName>
    <definedName name="sheet89_9" localSheetId="84">'5-5应付账款'!$A$28</definedName>
    <definedName name="sheet9_1" localSheetId="6">资产负债表!$A$3</definedName>
    <definedName name="sheet9_10" localSheetId="6">资产负债表!$C$19</definedName>
    <definedName name="sheet9_100" localSheetId="6">资产负债表!$F$15</definedName>
    <definedName name="sheet9_101" localSheetId="6">资产负债表!$F$16</definedName>
    <definedName name="sheet9_102" localSheetId="6">资产负债表!$F$17</definedName>
    <definedName name="sheet9_103" localSheetId="6">资产负债表!$F$18</definedName>
    <definedName name="sheet9_104" localSheetId="6">资产负债表!$F$23</definedName>
    <definedName name="sheet9_105" localSheetId="6">资产负债表!$F$24</definedName>
    <definedName name="sheet9_106" localSheetId="6">资产负债表!$F$26</definedName>
    <definedName name="sheet9_107" localSheetId="6">资产负债表!$F$27</definedName>
    <definedName name="sheet9_108" localSheetId="6">资产负债表!$F$28</definedName>
    <definedName name="sheet9_109" localSheetId="6">资产负债表!$F$29</definedName>
    <definedName name="sheet9_11" localSheetId="6">资产负债表!$C$20</definedName>
    <definedName name="sheet9_110" localSheetId="6">资产负债表!$F$30</definedName>
    <definedName name="sheet9_111" localSheetId="6">资产负债表!$F$31</definedName>
    <definedName name="sheet9_112" localSheetId="6">资产负债表!$F$32</definedName>
    <definedName name="sheet9_113" localSheetId="6">资产负债表!$F$33</definedName>
    <definedName name="sheet9_114" localSheetId="6">资产负债表!$F$34</definedName>
    <definedName name="sheet9_115" localSheetId="6">资产负债表!$F$35</definedName>
    <definedName name="sheet9_116" localSheetId="6">资产负债表!$F$36</definedName>
    <definedName name="sheet9_117" localSheetId="6">资产负债表!$F$37</definedName>
    <definedName name="sheet9_118" localSheetId="6">资产负债表!$F$38</definedName>
    <definedName name="sheet9_119" localSheetId="6">资产负债表!$L$8</definedName>
    <definedName name="sheet9_12" localSheetId="6">资产负债表!$D$7</definedName>
    <definedName name="sheet9_120" localSheetId="6">资产负债表!$L$9</definedName>
    <definedName name="sheet9_121" localSheetId="6">资产负债表!$L$10</definedName>
    <definedName name="sheet9_122" localSheetId="6">资产负债表!$L$11</definedName>
    <definedName name="sheet9_123" localSheetId="6">资产负债表!$L$12</definedName>
    <definedName name="sheet9_124" localSheetId="6">资产负债表!$L$13</definedName>
    <definedName name="sheet9_125" localSheetId="6">资产负债表!$L$14</definedName>
    <definedName name="sheet9_126" localSheetId="6">资产负债表!$L$15</definedName>
    <definedName name="sheet9_127" localSheetId="6">资产负债表!$L$16</definedName>
    <definedName name="sheet9_128" localSheetId="6">资产负债表!$L$17</definedName>
    <definedName name="sheet9_129" localSheetId="6">资产负债表!$L$18</definedName>
    <definedName name="sheet9_13" localSheetId="6">资产负债表!$D$19</definedName>
    <definedName name="sheet9_130" localSheetId="6">资产负债表!$L$23</definedName>
    <definedName name="sheet9_131" localSheetId="6">资产负债表!$L$24</definedName>
    <definedName name="sheet9_132" localSheetId="6">资产负债表!$L$25</definedName>
    <definedName name="sheet9_133" localSheetId="6">资产负债表!$L$26</definedName>
    <definedName name="sheet9_134" localSheetId="6">资产负债表!$L$27</definedName>
    <definedName name="sheet9_136" localSheetId="6">资产负债表!$F$25</definedName>
    <definedName name="sheet9_137" localSheetId="6">资产负债表!$L$28</definedName>
    <definedName name="sheet9_14" localSheetId="6">资产负债表!$D$20</definedName>
    <definedName name="sheet9_15" localSheetId="6">资产负债表!$E$7</definedName>
    <definedName name="sheet9_16" localSheetId="6">资产负债表!$E$19</definedName>
    <definedName name="sheet9_17" localSheetId="6">资产负债表!$E$20</definedName>
    <definedName name="sheet9_18" localSheetId="6">资产负债表!$F$7</definedName>
    <definedName name="sheet9_19" localSheetId="6">资产负债表!$F$19</definedName>
    <definedName name="sheet9_2" localSheetId="6">资产负债表!$A$4</definedName>
    <definedName name="sheet9_20" localSheetId="6">资产负债表!$F$20</definedName>
    <definedName name="sheet9_200">资产负债表!$F$25</definedName>
    <definedName name="sheet9_201">资产负债表!$L$28</definedName>
    <definedName name="sheet9_21" localSheetId="6">资产负债表!$I$7</definedName>
    <definedName name="sheet9_22" localSheetId="6">资产负债表!$I$19</definedName>
    <definedName name="sheet9_23" localSheetId="6">资产负债表!$I$20</definedName>
    <definedName name="sheet9_24" localSheetId="6">资产负债表!$J$7</definedName>
    <definedName name="sheet9_25" localSheetId="6">资产负债表!$J$19</definedName>
    <definedName name="sheet9_26" localSheetId="6">资产负债表!$J$20</definedName>
    <definedName name="sheet9_27" localSheetId="6">资产负债表!$K$7</definedName>
    <definedName name="sheet9_28" localSheetId="6">资产负债表!$K$19</definedName>
    <definedName name="sheet9_29" localSheetId="6">资产负债表!$K$20</definedName>
    <definedName name="sheet9_3" localSheetId="6">资产负债表!$C$5</definedName>
    <definedName name="sheet9_30" localSheetId="6">资产负债表!$L$7</definedName>
    <definedName name="sheet9_31" localSheetId="6">资产负债表!$L$19</definedName>
    <definedName name="sheet9_32" localSheetId="6">资产负债表!$L$20</definedName>
    <definedName name="sheet9_33" localSheetId="6">资产负债表!$I$22</definedName>
    <definedName name="sheet9_34" localSheetId="6">资产负债表!$I$29</definedName>
    <definedName name="sheet9_35" localSheetId="6">资产负债表!$I$30</definedName>
    <definedName name="sheet9_36" localSheetId="6">资产负债表!$J$22</definedName>
    <definedName name="sheet9_37" localSheetId="6">资产负债表!$J$29</definedName>
    <definedName name="sheet9_38" localSheetId="6">资产负债表!$J$30</definedName>
    <definedName name="sheet9_39" localSheetId="6">资产负债表!$K$22</definedName>
    <definedName name="sheet9_4" localSheetId="6">资产负债表!$D$5</definedName>
    <definedName name="sheet9_40" localSheetId="6">资产负债表!$K$29</definedName>
    <definedName name="sheet9_41" localSheetId="6">资产负债表!$K$30</definedName>
    <definedName name="sheet9_42" localSheetId="6">资产负债表!$L$22</definedName>
    <definedName name="sheet9_43" localSheetId="6">资产负债表!$L$29</definedName>
    <definedName name="sheet9_44" localSheetId="6">资产负债表!$L$30</definedName>
    <definedName name="sheet9_45" localSheetId="6">资产负债表!$I$31</definedName>
    <definedName name="sheet9_46" localSheetId="6">资产负债表!$J$31</definedName>
    <definedName name="sheet9_47" localSheetId="6">资产负债表!$K$31</definedName>
    <definedName name="sheet9_48" localSheetId="6">资产负债表!$L$31</definedName>
    <definedName name="sheet9_49" localSheetId="6">资产负债表!$C$22</definedName>
    <definedName name="sheet9_5" localSheetId="6">资产负债表!$E$5</definedName>
    <definedName name="sheet9_50" localSheetId="6">资产负债表!$C$39</definedName>
    <definedName name="sheet9_51" localSheetId="6">资产负债表!$C$40</definedName>
    <definedName name="sheet9_52" localSheetId="6">资产负债表!$D$22</definedName>
    <definedName name="sheet9_53" localSheetId="6">资产负债表!$D$39</definedName>
    <definedName name="sheet9_54" localSheetId="6">资产负债表!$D$40</definedName>
    <definedName name="sheet9_55" localSheetId="6">资产负债表!$E$22</definedName>
    <definedName name="sheet9_56" localSheetId="6">资产负债表!$E$39</definedName>
    <definedName name="sheet9_57" localSheetId="6">资产负债表!$E$40</definedName>
    <definedName name="sheet9_58" localSheetId="6">资产负债表!$F$22</definedName>
    <definedName name="sheet9_59" localSheetId="6">资产负债表!$F$39</definedName>
    <definedName name="sheet9_6" localSheetId="6">资产负债表!$I$5</definedName>
    <definedName name="sheet9_60" localSheetId="6">资产负债表!$F$40</definedName>
    <definedName name="sheet9_61" localSheetId="6">资产负债表!$I$33</definedName>
    <definedName name="sheet9_62" localSheetId="6">资产负债表!$I$42</definedName>
    <definedName name="sheet9_63" localSheetId="6">资产负债表!$I$38</definedName>
    <definedName name="sheet9_64" localSheetId="6">资产负债表!$I$36</definedName>
    <definedName name="sheet9_65" localSheetId="6">资产负债表!$I$35</definedName>
    <definedName name="sheet9_66" localSheetId="6">资产负债表!$I$43</definedName>
    <definedName name="sheet9_67" localSheetId="6">资产负债表!$J$33</definedName>
    <definedName name="sheet9_68" localSheetId="6">资产负债表!$J$42</definedName>
    <definedName name="sheet9_69" localSheetId="6">资产负债表!$J$38</definedName>
    <definedName name="sheet9_7" localSheetId="6">资产负债表!$J$5</definedName>
    <definedName name="sheet9_70" localSheetId="6">资产负债表!$J$36</definedName>
    <definedName name="sheet9_71" localSheetId="6">资产负债表!$J$35</definedName>
    <definedName name="sheet9_72" localSheetId="6">资产负债表!$J$43</definedName>
    <definedName name="sheet9_73" localSheetId="6">资产负债表!$K$33</definedName>
    <definedName name="sheet9_74" localSheetId="6">资产负债表!$K$42</definedName>
    <definedName name="sheet9_75" localSheetId="6">资产负债表!$K$38</definedName>
    <definedName name="sheet9_76" localSheetId="6">资产负债表!$K$36</definedName>
    <definedName name="sheet9_77" localSheetId="6">资产负债表!$K$35</definedName>
    <definedName name="sheet9_78" localSheetId="6">资产负债表!$K$43</definedName>
    <definedName name="sheet9_79" localSheetId="6">资产负债表!$L$33</definedName>
    <definedName name="sheet9_8" localSheetId="6">资产负债表!$K$5</definedName>
    <definedName name="sheet9_80" localSheetId="6">资产负债表!$L$42</definedName>
    <definedName name="sheet9_81" localSheetId="6">资产负债表!$L$38</definedName>
    <definedName name="sheet9_82" localSheetId="6">资产负债表!$L$36</definedName>
    <definedName name="sheet9_83" localSheetId="6">资产负债表!$L$35</definedName>
    <definedName name="sheet9_84" localSheetId="6">资产负债表!$L$43</definedName>
    <definedName name="sheet9_85" localSheetId="6">资产负债表!$C$44</definedName>
    <definedName name="sheet9_86" localSheetId="6">资产负债表!$D$44</definedName>
    <definedName name="sheet9_87" localSheetId="6">资产负债表!$E$44</definedName>
    <definedName name="sheet9_88" localSheetId="6">资产负债表!$F$44</definedName>
    <definedName name="sheet9_89" localSheetId="6">资产负债表!$I$44</definedName>
    <definedName name="sheet9_9" localSheetId="6">资产负债表!$C$7</definedName>
    <definedName name="sheet9_90" localSheetId="6">资产负债表!$J$44</definedName>
    <definedName name="sheet9_91" localSheetId="6">资产负债表!$K$44</definedName>
    <definedName name="sheet9_92" localSheetId="6">资产负债表!$L$44</definedName>
    <definedName name="sheet9_93" localSheetId="6">资产负债表!$F$8</definedName>
    <definedName name="sheet9_94" localSheetId="6">资产负债表!$F$9</definedName>
    <definedName name="sheet9_95" localSheetId="6">资产负债表!$F$10</definedName>
    <definedName name="sheet9_96" localSheetId="6">资产负债表!$F$11</definedName>
    <definedName name="sheet9_97" localSheetId="6">资产负债表!$F$12</definedName>
    <definedName name="sheet9_98" localSheetId="6">资产负债表!$F$13</definedName>
    <definedName name="sheet9_99" localSheetId="6">资产负债表!$F$14</definedName>
    <definedName name="sheet90_1" localSheetId="85">'5-6预收款项'!$G$27</definedName>
    <definedName name="sheet90_10" localSheetId="85">'5-6预收款项'!$H$28</definedName>
    <definedName name="sheet90_11" localSheetId="85">'5-6预收款项'!$A$29</definedName>
    <definedName name="sheet90_13" localSheetId="84">'5-5应付账款'!$G$7</definedName>
    <definedName name="sheet90_13" localSheetId="85">'5-6预收款项'!$F$27</definedName>
    <definedName name="sheet90_14" localSheetId="84">'5-5应付账款'!$H$7</definedName>
    <definedName name="sheet90_15" localSheetId="84">'5-5应付账款'!$F$7</definedName>
    <definedName name="sheet90_2" localSheetId="85">'5-6预收款项'!$H$27</definedName>
    <definedName name="sheet90_3" localSheetId="85">'5-6预收款项'!$A$3</definedName>
    <definedName name="sheet90_4" localSheetId="85">'5-6预收款项'!$A$5</definedName>
    <definedName name="sheet90_7" localSheetId="85">'5-6预收款项'!$G$26</definedName>
    <definedName name="sheet90_8" localSheetId="85">'5-6预收款项'!$H$26</definedName>
    <definedName name="sheet90_9" localSheetId="85">'5-6预收款项'!$A$28</definedName>
    <definedName name="sheet91_1" localSheetId="86">'5-7合同负债'!$H$27</definedName>
    <definedName name="sheet91_10" localSheetId="86">'5-7合同负债'!$I$28</definedName>
    <definedName name="sheet91_11" localSheetId="86">'5-7合同负债'!$A$29</definedName>
    <definedName name="sheet91_13" localSheetId="85">'5-6预收款项'!$G$7</definedName>
    <definedName name="sheet91_13" localSheetId="86">'5-7合同负债'!$G$27</definedName>
    <definedName name="sheet91_14" localSheetId="85">'5-6预收款项'!$H$7</definedName>
    <definedName name="sheet91_15" localSheetId="85">'5-6预收款项'!$F$7</definedName>
    <definedName name="sheet91_2" localSheetId="86">'5-7合同负债'!$I$27</definedName>
    <definedName name="sheet91_3" localSheetId="86">'5-7合同负债'!$A$3</definedName>
    <definedName name="sheet91_4" localSheetId="86">'5-7合同负债'!$A$5</definedName>
    <definedName name="sheet91_7" localSheetId="86">'5-7合同负债'!$H$26</definedName>
    <definedName name="sheet91_8" localSheetId="86">'5-7合同负债'!$I$26</definedName>
    <definedName name="sheet91_9" localSheetId="86">'5-7合同负债'!$A$28</definedName>
    <definedName name="sheet92_1" localSheetId="87">'5-8应付职工薪酬'!$D$27</definedName>
    <definedName name="sheet92_10" localSheetId="87">'5-8应付职工薪酬'!$E$28</definedName>
    <definedName name="sheet92_11" localSheetId="87">'5-8应付职工薪酬'!$A$29</definedName>
    <definedName name="sheet92_13" localSheetId="86">'5-7合同负债'!$H$7</definedName>
    <definedName name="sheet92_14" localSheetId="86">'5-7合同负债'!$I$7</definedName>
    <definedName name="sheet92_15" localSheetId="86">'5-7合同负债'!$G$7</definedName>
    <definedName name="sheet92_2" localSheetId="87">'5-8应付职工薪酬'!$E$27</definedName>
    <definedName name="sheet92_3" localSheetId="87">'5-8应付职工薪酬'!$A$3</definedName>
    <definedName name="sheet92_4" localSheetId="87">'5-8应付职工薪酬'!$A$5</definedName>
    <definedName name="sheet92_7" localSheetId="87">'5-8应付职工薪酬'!$D$26</definedName>
    <definedName name="sheet92_8" localSheetId="87">'5-8应付职工薪酬'!$E$26</definedName>
    <definedName name="sheet92_9" localSheetId="87">'5-8应付职工薪酬'!$A$28</definedName>
    <definedName name="sheet93_1" localSheetId="88">'5-9应交税费'!$E$27</definedName>
    <definedName name="sheet93_10" localSheetId="88">'5-9应交税费'!$F$26</definedName>
    <definedName name="sheet93_11" localSheetId="88">'5-9应交税费'!$A$28</definedName>
    <definedName name="sheet93_12" localSheetId="87">'5-8应付职工薪酬'!$D$7</definedName>
    <definedName name="sheet93_12" localSheetId="88">'5-9应交税费'!$F$28</definedName>
    <definedName name="sheet93_13" localSheetId="87">'5-8应付职工薪酬'!$E$7</definedName>
    <definedName name="sheet93_13" localSheetId="88">'5-9应交税费'!$A$29</definedName>
    <definedName name="sheet93_2" localSheetId="88">'5-9应交税费'!$F$27</definedName>
    <definedName name="sheet93_3" localSheetId="88">'5-9应交税费'!$A$3</definedName>
    <definedName name="sheet93_4" localSheetId="88">'5-9应交税费'!$A$5</definedName>
    <definedName name="sheet93_7" localSheetId="88">'5-9应交税费'!$D$26</definedName>
    <definedName name="sheet93_8" localSheetId="88">'5-9应交税费'!$A$26</definedName>
    <definedName name="sheet93_9" localSheetId="88">'5-9应交税费'!$E$26</definedName>
    <definedName name="sheet94_1" localSheetId="89">'5-10其他应付款'!$G$27</definedName>
    <definedName name="sheet94_10" localSheetId="89">'5-10其他应付款'!$H$28</definedName>
    <definedName name="sheet94_11" localSheetId="89">'5-10其他应付款'!$A$29</definedName>
    <definedName name="sheet94_13" localSheetId="89">'5-10其他应付款'!$F$27</definedName>
    <definedName name="sheet94_14" localSheetId="88">'5-9应交税费'!$E$7</definedName>
    <definedName name="sheet94_15" localSheetId="88">'5-9应交税费'!$F$7</definedName>
    <definedName name="sheet94_2" localSheetId="89">'5-10其他应付款'!$H$27</definedName>
    <definedName name="sheet94_3" localSheetId="89">'5-10其他应付款'!$A$3</definedName>
    <definedName name="sheet94_4" localSheetId="89">'5-10其他应付款'!$A$5</definedName>
    <definedName name="sheet94_7" localSheetId="89">'5-10其他应付款'!$G$26</definedName>
    <definedName name="sheet94_8" localSheetId="89">'5-10其他应付款'!$H$26</definedName>
    <definedName name="sheet94_9" localSheetId="89">'5-10其他应付款'!$A$28</definedName>
    <definedName name="sheet95_1" localSheetId="90">'5-11持有待售负债'!$E$27</definedName>
    <definedName name="sheet95_10" localSheetId="90">'5-11持有待售负债'!$F$28</definedName>
    <definedName name="sheet95_11" localSheetId="90">'5-11持有待售负债'!$A$29</definedName>
    <definedName name="sheet95_13" localSheetId="89">'5-10其他应付款'!$G$7</definedName>
    <definedName name="sheet95_14" localSheetId="89">'5-10其他应付款'!$H$7</definedName>
    <definedName name="sheet95_15" localSheetId="89">'5-10其他应付款'!$F$7</definedName>
    <definedName name="sheet95_2" localSheetId="90">'5-11持有待售负债'!$F$27</definedName>
    <definedName name="sheet95_3" localSheetId="90">'5-11持有待售负债'!$A$3</definedName>
    <definedName name="sheet95_4" localSheetId="90">'5-11持有待售负债'!$A$5</definedName>
    <definedName name="sheet95_7" localSheetId="90">'5-11持有待售负债'!$E$26</definedName>
    <definedName name="sheet95_8" localSheetId="90">'5-11持有待售负债'!$F$26</definedName>
    <definedName name="sheet95_9" localSheetId="90">'5-11持有待售负债'!$A$28</definedName>
    <definedName name="sheet96_1" localSheetId="91">'5-12一年内到期非流动负债'!$F$27</definedName>
    <definedName name="sheet96_10" localSheetId="91">'5-12一年内到期非流动负债'!$G$28</definedName>
    <definedName name="sheet96_11" localSheetId="91">'5-12一年内到期非流动负债'!$A$29</definedName>
    <definedName name="sheet96_12" localSheetId="90">'5-11持有待售负债'!$E$7</definedName>
    <definedName name="sheet96_13" localSheetId="90">'5-11持有待售负债'!$F$7</definedName>
    <definedName name="sheet96_13" localSheetId="91">'5-12一年内到期非流动负债'!$E$27</definedName>
    <definedName name="sheet96_2" localSheetId="91">'5-12一年内到期非流动负债'!$G$27</definedName>
    <definedName name="sheet96_3" localSheetId="91">'5-12一年内到期非流动负债'!$A$3</definedName>
    <definedName name="sheet96_4" localSheetId="91">'5-12一年内到期非流动负债'!$A$5</definedName>
    <definedName name="sheet96_7" localSheetId="91">'5-12一年内到期非流动负债'!$F$26</definedName>
    <definedName name="sheet96_8" localSheetId="91">'5-12一年内到期非流动负债'!$G$26</definedName>
    <definedName name="sheet96_9" localSheetId="91">'5-12一年内到期非流动负债'!$A$28</definedName>
    <definedName name="sheet97_1" localSheetId="92">'5-13其他流动负债'!$E$27</definedName>
    <definedName name="sheet97_10" localSheetId="92">'5-13其他流动负债'!$F$28</definedName>
    <definedName name="sheet97_11" localSheetId="92">'5-13其他流动负债'!$A$29</definedName>
    <definedName name="sheet97_13" localSheetId="91">'5-12一年内到期非流动负债'!$F$7</definedName>
    <definedName name="sheet97_14" localSheetId="91">'5-12一年内到期非流动负债'!$G$7</definedName>
    <definedName name="sheet97_15" localSheetId="91">'5-12一年内到期非流动负债'!$E$7</definedName>
    <definedName name="sheet97_2" localSheetId="92">'5-13其他流动负债'!$F$27</definedName>
    <definedName name="sheet97_3" localSheetId="92">'5-13其他流动负债'!$A$3</definedName>
    <definedName name="sheet97_4" localSheetId="92">'5-13其他流动负债'!$A$5</definedName>
    <definedName name="sheet97_7" localSheetId="92">'5-13其他流动负债'!$E$26</definedName>
    <definedName name="sheet97_8" localSheetId="92">'5-13其他流动负债'!$F$26</definedName>
    <definedName name="sheet97_9" localSheetId="92">'5-13其他流动负债'!$A$28</definedName>
    <definedName name="sheet98_1" localSheetId="93">'6-非流动负债汇总'!$C$27</definedName>
    <definedName name="sheet98_10" localSheetId="93">'6-非流动负债汇总'!$D$10</definedName>
    <definedName name="sheet98_11" localSheetId="93">'6-非流动负债汇总'!$C$11</definedName>
    <definedName name="sheet98_12" localSheetId="92">'5-13其他流动负债'!$E$7</definedName>
    <definedName name="sheet98_12" localSheetId="93">'6-非流动负债汇总'!$D$11</definedName>
    <definedName name="sheet98_13" localSheetId="92">'5-13其他流动负债'!$F$7</definedName>
    <definedName name="sheet98_13" localSheetId="93">'6-非流动负债汇总'!$C$12</definedName>
    <definedName name="sheet98_14" localSheetId="93">'6-非流动负债汇总'!$D$12</definedName>
    <definedName name="sheet98_15" localSheetId="93">'6-非流动负债汇总'!$C$13</definedName>
    <definedName name="sheet98_16" localSheetId="93">'6-非流动负债汇总'!$D$13</definedName>
    <definedName name="sheet98_17" localSheetId="93">'6-非流动负债汇总'!$C$14</definedName>
    <definedName name="sheet98_18" localSheetId="93">'6-非流动负债汇总'!$D$14</definedName>
    <definedName name="sheet98_19" localSheetId="93">'6-非流动负债汇总'!$A$3</definedName>
    <definedName name="sheet98_2" localSheetId="93">'6-非流动负债汇总'!$D$27</definedName>
    <definedName name="sheet98_20" localSheetId="93">'6-非流动负债汇总'!$A$5</definedName>
    <definedName name="sheet98_21" localSheetId="93">'6-非流动负债汇总'!$E$7</definedName>
    <definedName name="sheet98_22" localSheetId="93">'6-非流动负债汇总'!$F$7</definedName>
    <definedName name="sheet98_23" localSheetId="93">'6-非流动负债汇总'!$E$8</definedName>
    <definedName name="sheet98_24" localSheetId="93">'6-非流动负债汇总'!$F$8</definedName>
    <definedName name="sheet98_25" localSheetId="93">'6-非流动负债汇总'!$E$9</definedName>
    <definedName name="sheet98_26" localSheetId="93">'6-非流动负债汇总'!$F$9</definedName>
    <definedName name="sheet98_27" localSheetId="93">'6-非流动负债汇总'!$E$10</definedName>
    <definedName name="sheet98_28" localSheetId="93">'6-非流动负债汇总'!$F$10</definedName>
    <definedName name="sheet98_29" localSheetId="93">'6-非流动负债汇总'!$E$11</definedName>
    <definedName name="sheet98_3" localSheetId="93">'6-非流动负债汇总'!$C$7</definedName>
    <definedName name="sheet98_30" localSheetId="93">'6-非流动负债汇总'!$F$11</definedName>
    <definedName name="sheet98_31" localSheetId="93">'6-非流动负债汇总'!$E$12</definedName>
    <definedName name="sheet98_32" localSheetId="93">'6-非流动负债汇总'!$F$12</definedName>
    <definedName name="sheet98_33" localSheetId="93">'6-非流动负债汇总'!$E$13</definedName>
    <definedName name="sheet98_34" localSheetId="93">'6-非流动负债汇总'!$F$13</definedName>
    <definedName name="sheet98_35" localSheetId="93">'6-非流动负债汇总'!$E$14</definedName>
    <definedName name="sheet98_36" localSheetId="93">'6-非流动负债汇总'!$F$14</definedName>
    <definedName name="sheet98_37" localSheetId="93">'6-非流动负债汇总'!$C$26</definedName>
    <definedName name="sheet98_38" localSheetId="93">'6-非流动负债汇总'!$D$26</definedName>
    <definedName name="sheet98_39" localSheetId="93">'6-非流动负债汇总'!$E$27</definedName>
    <definedName name="sheet98_4" localSheetId="93">'6-非流动负债汇总'!$D$7</definedName>
    <definedName name="sheet98_40" localSheetId="93">'6-非流动负债汇总'!$F$27</definedName>
    <definedName name="sheet98_41" localSheetId="93">'6-非流动负债汇总'!$A$28</definedName>
    <definedName name="sheet98_42" localSheetId="93">'6-非流动负债汇总'!$D$28</definedName>
    <definedName name="sheet98_43" localSheetId="93">'6-非流动负债汇总'!$A$29</definedName>
    <definedName name="sheet98_5" localSheetId="93">'6-非流动负债汇总'!$C$8</definedName>
    <definedName name="sheet98_6" localSheetId="93">'6-非流动负债汇总'!$D$8</definedName>
    <definedName name="sheet98_7" localSheetId="93">'6-非流动负债汇总'!$C$9</definedName>
    <definedName name="sheet98_8" localSheetId="93">'6-非流动负债汇总'!$D$9</definedName>
    <definedName name="sheet98_9" localSheetId="93">'6-非流动负债汇总'!$C$10</definedName>
    <definedName name="sheet99_1" localSheetId="94">'6-1长期借款'!$I$27</definedName>
    <definedName name="sheet99_10" localSheetId="94">'6-1长期借款'!$J$28</definedName>
    <definedName name="sheet99_11" localSheetId="94">'6-1长期借款'!$A$29</definedName>
    <definedName name="sheet99_13" localSheetId="94">'6-1长期借款'!$F$27</definedName>
    <definedName name="sheet99_15" localSheetId="94">'6-1长期借款'!$H$27</definedName>
    <definedName name="sheet99_2" localSheetId="94">'6-1长期借款'!$J$27</definedName>
    <definedName name="sheet99_3" localSheetId="94">'6-1长期借款'!$A$3</definedName>
    <definedName name="sheet99_4" localSheetId="94">'6-1长期借款'!$A$5</definedName>
    <definedName name="sheet99_7" localSheetId="94">'6-1长期借款'!$I$26</definedName>
    <definedName name="sheet99_8" localSheetId="94">'6-1长期借款'!$J$26</definedName>
    <definedName name="sheet99_9" localSheetId="94">'6-1长期借款'!$A$28</definedName>
  </definedNames>
  <calcPr calcId="191029"/>
</workbook>
</file>

<file path=xl/calcChain.xml><?xml version="1.0" encoding="utf-8"?>
<calcChain xmlns="http://schemas.openxmlformats.org/spreadsheetml/2006/main">
  <c r="X37" i="130" l="1"/>
  <c r="T37" i="130"/>
  <c r="X36" i="130"/>
  <c r="T36" i="130"/>
  <c r="X35" i="130"/>
  <c r="T35" i="130"/>
  <c r="X34" i="130"/>
  <c r="T34" i="130"/>
  <c r="A29" i="104"/>
  <c r="F28" i="104"/>
  <c r="A28" i="104"/>
  <c r="F27" i="104"/>
  <c r="E27" i="104"/>
  <c r="A26" i="104"/>
  <c r="A25" i="104"/>
  <c r="A24" i="104"/>
  <c r="A23" i="104"/>
  <c r="A22" i="104"/>
  <c r="A21" i="104"/>
  <c r="A20" i="104"/>
  <c r="A19" i="104"/>
  <c r="A18" i="104"/>
  <c r="A17" i="104"/>
  <c r="A16" i="104"/>
  <c r="A15" i="104"/>
  <c r="A14" i="104"/>
  <c r="A13" i="104"/>
  <c r="A12" i="104"/>
  <c r="A11" i="104"/>
  <c r="A10" i="104"/>
  <c r="A9" i="104"/>
  <c r="A8" i="104"/>
  <c r="A7" i="104"/>
  <c r="A5" i="104"/>
  <c r="A3" i="104"/>
  <c r="A29" i="103"/>
  <c r="E28" i="103"/>
  <c r="A28" i="103"/>
  <c r="E27" i="103"/>
  <c r="D13" i="97" s="1"/>
  <c r="D27" i="103"/>
  <c r="C13" i="97" s="1"/>
  <c r="A26" i="103"/>
  <c r="A25" i="103"/>
  <c r="A24" i="103"/>
  <c r="A23" i="103"/>
  <c r="A22" i="103"/>
  <c r="A21" i="103"/>
  <c r="A20" i="103"/>
  <c r="A19" i="103"/>
  <c r="A18" i="103"/>
  <c r="A17" i="103"/>
  <c r="A16" i="103"/>
  <c r="A15" i="103"/>
  <c r="A14" i="103"/>
  <c r="A13" i="103"/>
  <c r="A12" i="103"/>
  <c r="A11" i="103"/>
  <c r="A10" i="103"/>
  <c r="A9" i="103"/>
  <c r="A8" i="103"/>
  <c r="A7" i="103"/>
  <c r="A5" i="103"/>
  <c r="A3" i="103"/>
  <c r="A29" i="101"/>
  <c r="H28" i="101"/>
  <c r="A28" i="101"/>
  <c r="H27" i="101"/>
  <c r="G27" i="101"/>
  <c r="A26" i="101"/>
  <c r="A25" i="101"/>
  <c r="A24" i="101"/>
  <c r="A23" i="101"/>
  <c r="A22" i="101"/>
  <c r="A21" i="101"/>
  <c r="A20" i="101"/>
  <c r="A19" i="101"/>
  <c r="A18" i="101"/>
  <c r="A17" i="101"/>
  <c r="A16" i="101"/>
  <c r="A15" i="101"/>
  <c r="A14" i="101"/>
  <c r="A13" i="101"/>
  <c r="A12" i="101"/>
  <c r="A11" i="101"/>
  <c r="A10" i="101"/>
  <c r="A9" i="101"/>
  <c r="A8" i="101"/>
  <c r="A7" i="101"/>
  <c r="A5" i="101"/>
  <c r="A3" i="101"/>
  <c r="A29" i="102"/>
  <c r="F28" i="102"/>
  <c r="A28" i="102"/>
  <c r="F27" i="102"/>
  <c r="D11" i="97" s="1"/>
  <c r="E11" i="97" s="1"/>
  <c r="E27" i="102"/>
  <c r="A26" i="102"/>
  <c r="A25" i="102"/>
  <c r="A24" i="102"/>
  <c r="A23" i="102"/>
  <c r="A22" i="102"/>
  <c r="A21" i="102"/>
  <c r="A20" i="102"/>
  <c r="A19" i="102"/>
  <c r="A18" i="102"/>
  <c r="A17" i="102"/>
  <c r="A16" i="102"/>
  <c r="A15" i="102"/>
  <c r="A14" i="102"/>
  <c r="A13" i="102"/>
  <c r="A12" i="102"/>
  <c r="A11" i="102"/>
  <c r="A10" i="102"/>
  <c r="A9" i="102"/>
  <c r="A8" i="102"/>
  <c r="A7" i="102"/>
  <c r="A5" i="102"/>
  <c r="A3" i="102"/>
  <c r="A29" i="100"/>
  <c r="F28" i="100"/>
  <c r="A28" i="100"/>
  <c r="F27" i="100"/>
  <c r="D10" i="97" s="1"/>
  <c r="E27" i="100"/>
  <c r="A26" i="100"/>
  <c r="A25" i="100"/>
  <c r="A24" i="100"/>
  <c r="A23" i="100"/>
  <c r="A22" i="100"/>
  <c r="A21" i="100"/>
  <c r="A20" i="100"/>
  <c r="A19" i="100"/>
  <c r="A18" i="100"/>
  <c r="A17" i="100"/>
  <c r="A16" i="100"/>
  <c r="A15" i="100"/>
  <c r="A14" i="100"/>
  <c r="A13" i="100"/>
  <c r="A12" i="100"/>
  <c r="A11" i="100"/>
  <c r="A10" i="100"/>
  <c r="A9" i="100"/>
  <c r="A8" i="100"/>
  <c r="A7" i="100"/>
  <c r="A5" i="100"/>
  <c r="A3" i="100"/>
  <c r="A29" i="117"/>
  <c r="F28" i="117"/>
  <c r="A28" i="117"/>
  <c r="F27" i="117"/>
  <c r="E27" i="117"/>
  <c r="A26" i="117"/>
  <c r="A25" i="117"/>
  <c r="A24" i="117"/>
  <c r="A23" i="117"/>
  <c r="A22" i="117"/>
  <c r="A21" i="117"/>
  <c r="A20" i="117"/>
  <c r="A19" i="117"/>
  <c r="A18" i="117"/>
  <c r="A17" i="117"/>
  <c r="A16" i="117"/>
  <c r="A15" i="117"/>
  <c r="A14" i="117"/>
  <c r="A13" i="117"/>
  <c r="A12" i="117"/>
  <c r="A11" i="117"/>
  <c r="A10" i="117"/>
  <c r="A9" i="117"/>
  <c r="A8" i="117"/>
  <c r="A7" i="117"/>
  <c r="A5" i="117"/>
  <c r="A3" i="117"/>
  <c r="A29" i="99"/>
  <c r="H28" i="99"/>
  <c r="A28" i="99"/>
  <c r="H27" i="99"/>
  <c r="G27" i="99"/>
  <c r="C8" i="97" s="1"/>
  <c r="F8" i="97" s="1"/>
  <c r="A26" i="99"/>
  <c r="A25" i="99"/>
  <c r="A24" i="99"/>
  <c r="A23" i="99"/>
  <c r="A22" i="99"/>
  <c r="A21" i="99"/>
  <c r="A20" i="99"/>
  <c r="A19" i="99"/>
  <c r="A18" i="99"/>
  <c r="A17" i="99"/>
  <c r="A16" i="99"/>
  <c r="A15" i="99"/>
  <c r="A14" i="99"/>
  <c r="A13" i="99"/>
  <c r="A12" i="99"/>
  <c r="A11" i="99"/>
  <c r="A10" i="99"/>
  <c r="A9" i="99"/>
  <c r="A8" i="99"/>
  <c r="A7" i="99"/>
  <c r="A5" i="99"/>
  <c r="A3" i="99"/>
  <c r="A29" i="98"/>
  <c r="J28" i="98"/>
  <c r="A28" i="98"/>
  <c r="J27" i="98"/>
  <c r="I27" i="98"/>
  <c r="A26" i="98"/>
  <c r="A25" i="98"/>
  <c r="A24" i="98"/>
  <c r="A23" i="98"/>
  <c r="A22" i="98"/>
  <c r="A21" i="98"/>
  <c r="A20" i="98"/>
  <c r="A19" i="98"/>
  <c r="A18" i="98"/>
  <c r="A17" i="98"/>
  <c r="A16" i="98"/>
  <c r="A15" i="98"/>
  <c r="A14" i="98"/>
  <c r="A13" i="98"/>
  <c r="A12" i="98"/>
  <c r="A11" i="98"/>
  <c r="A10" i="98"/>
  <c r="A9" i="98"/>
  <c r="A8" i="98"/>
  <c r="A7" i="98"/>
  <c r="A5" i="98"/>
  <c r="A3" i="98"/>
  <c r="D28" i="97"/>
  <c r="F14" i="97"/>
  <c r="D14" i="97"/>
  <c r="E14" i="97" s="1"/>
  <c r="C14" i="97"/>
  <c r="F12" i="97"/>
  <c r="D12" i="97"/>
  <c r="E12" i="97" s="1"/>
  <c r="C12" i="97"/>
  <c r="C11" i="97"/>
  <c r="F11" i="97" s="1"/>
  <c r="F10" i="97"/>
  <c r="C10" i="97"/>
  <c r="D9" i="97"/>
  <c r="E9" i="97" s="1"/>
  <c r="C9" i="97"/>
  <c r="F9" i="97" s="1"/>
  <c r="D8" i="97"/>
  <c r="E8" i="97" s="1"/>
  <c r="D7" i="97"/>
  <c r="C7" i="97"/>
  <c r="F7" i="97" s="1"/>
  <c r="A5" i="97"/>
  <c r="A3" i="97"/>
  <c r="A29" i="95"/>
  <c r="F28" i="95"/>
  <c r="A28" i="95"/>
  <c r="F27" i="95"/>
  <c r="E27" i="95"/>
  <c r="A26" i="95"/>
  <c r="A25" i="95"/>
  <c r="A24" i="95"/>
  <c r="A23" i="95"/>
  <c r="A22" i="95"/>
  <c r="A21" i="95"/>
  <c r="A20" i="95"/>
  <c r="A19" i="95"/>
  <c r="A18" i="95"/>
  <c r="A17" i="95"/>
  <c r="A16" i="95"/>
  <c r="A15" i="95"/>
  <c r="A14" i="95"/>
  <c r="A13" i="95"/>
  <c r="A12" i="95"/>
  <c r="A11" i="95"/>
  <c r="A10" i="95"/>
  <c r="A9" i="95"/>
  <c r="A8" i="95"/>
  <c r="A7" i="95"/>
  <c r="A5" i="95"/>
  <c r="A3" i="95"/>
  <c r="A29" i="94"/>
  <c r="G28" i="94"/>
  <c r="A28" i="94"/>
  <c r="G27" i="94"/>
  <c r="F27" i="94"/>
  <c r="A26" i="94"/>
  <c r="A25" i="94"/>
  <c r="A24" i="94"/>
  <c r="A23" i="94"/>
  <c r="A22" i="94"/>
  <c r="A21" i="94"/>
  <c r="A20" i="94"/>
  <c r="A19" i="94"/>
  <c r="A18" i="94"/>
  <c r="A17" i="94"/>
  <c r="A16" i="94"/>
  <c r="A15" i="94"/>
  <c r="A14" i="94"/>
  <c r="A13" i="94"/>
  <c r="A12" i="94"/>
  <c r="A11" i="94"/>
  <c r="A10" i="94"/>
  <c r="A9" i="94"/>
  <c r="A8" i="94"/>
  <c r="A7" i="94"/>
  <c r="A5" i="94"/>
  <c r="A3" i="94"/>
  <c r="A29" i="92"/>
  <c r="F28" i="92"/>
  <c r="A28" i="92"/>
  <c r="F27" i="92"/>
  <c r="E27" i="92"/>
  <c r="A26" i="92"/>
  <c r="A25" i="92"/>
  <c r="A24" i="92"/>
  <c r="A23" i="92"/>
  <c r="A22" i="92"/>
  <c r="A21" i="92"/>
  <c r="A20" i="92"/>
  <c r="A19" i="92"/>
  <c r="A18" i="92"/>
  <c r="A17" i="92"/>
  <c r="A16" i="92"/>
  <c r="A15" i="92"/>
  <c r="A14" i="92"/>
  <c r="A13" i="92"/>
  <c r="A12" i="92"/>
  <c r="A11" i="92"/>
  <c r="A10" i="92"/>
  <c r="A9" i="92"/>
  <c r="A8" i="92"/>
  <c r="A7" i="92"/>
  <c r="A5" i="92"/>
  <c r="A3" i="92"/>
  <c r="A29" i="93"/>
  <c r="H28" i="93"/>
  <c r="A28" i="93"/>
  <c r="H27" i="93"/>
  <c r="G27" i="93"/>
  <c r="C16" i="83" s="1"/>
  <c r="A26" i="93"/>
  <c r="A25" i="93"/>
  <c r="A24" i="93"/>
  <c r="A23" i="93"/>
  <c r="A22" i="93"/>
  <c r="A21" i="93"/>
  <c r="A20" i="93"/>
  <c r="A19" i="93"/>
  <c r="A18" i="93"/>
  <c r="A17" i="93"/>
  <c r="A16" i="93"/>
  <c r="A15" i="93"/>
  <c r="A14" i="93"/>
  <c r="A13" i="93"/>
  <c r="A12" i="93"/>
  <c r="A11" i="93"/>
  <c r="A10" i="93"/>
  <c r="A9" i="93"/>
  <c r="A8" i="93"/>
  <c r="A7" i="93"/>
  <c r="A5" i="93"/>
  <c r="A3" i="93"/>
  <c r="A29" i="90"/>
  <c r="F28" i="90"/>
  <c r="A28" i="90"/>
  <c r="F27" i="90"/>
  <c r="D15" i="83" s="1"/>
  <c r="E27" i="90"/>
  <c r="C15" i="83" s="1"/>
  <c r="F15" i="83" s="1"/>
  <c r="A26" i="90"/>
  <c r="A25" i="90"/>
  <c r="A24" i="90"/>
  <c r="A23" i="90"/>
  <c r="A22" i="90"/>
  <c r="A21" i="90"/>
  <c r="A20" i="90"/>
  <c r="A19" i="90"/>
  <c r="A18" i="90"/>
  <c r="A17" i="90"/>
  <c r="A16" i="90"/>
  <c r="A15" i="90"/>
  <c r="A14" i="90"/>
  <c r="A13" i="90"/>
  <c r="A12" i="90"/>
  <c r="A11" i="90"/>
  <c r="A10" i="90"/>
  <c r="A9" i="90"/>
  <c r="A8" i="90"/>
  <c r="A7" i="90"/>
  <c r="A5" i="90"/>
  <c r="A3" i="90"/>
  <c r="A29" i="89"/>
  <c r="E28" i="89"/>
  <c r="A28" i="89"/>
  <c r="E27" i="89"/>
  <c r="D27" i="89"/>
  <c r="A26" i="89"/>
  <c r="A25" i="89"/>
  <c r="A24" i="89"/>
  <c r="A23" i="89"/>
  <c r="A22" i="89"/>
  <c r="A21" i="89"/>
  <c r="A20" i="89"/>
  <c r="A19" i="89"/>
  <c r="A18" i="89"/>
  <c r="A17" i="89"/>
  <c r="A16" i="89"/>
  <c r="A15" i="89"/>
  <c r="A14" i="89"/>
  <c r="A13" i="89"/>
  <c r="A12" i="89"/>
  <c r="A11" i="89"/>
  <c r="A10" i="89"/>
  <c r="A9" i="89"/>
  <c r="A8" i="89"/>
  <c r="A7" i="89"/>
  <c r="A5" i="89"/>
  <c r="A3" i="89"/>
  <c r="A29" i="96"/>
  <c r="I28" i="96"/>
  <c r="A28" i="96"/>
  <c r="I27" i="96"/>
  <c r="D13" i="83" s="1"/>
  <c r="E13" i="83" s="1"/>
  <c r="H27" i="96"/>
  <c r="A26" i="96"/>
  <c r="A25" i="96"/>
  <c r="A24" i="96"/>
  <c r="A23" i="96"/>
  <c r="A22" i="96"/>
  <c r="A21" i="96"/>
  <c r="A20" i="96"/>
  <c r="A19" i="96"/>
  <c r="A18" i="96"/>
  <c r="A17" i="96"/>
  <c r="A16" i="96"/>
  <c r="A15" i="96"/>
  <c r="A14" i="96"/>
  <c r="A13" i="96"/>
  <c r="A12" i="96"/>
  <c r="A11" i="96"/>
  <c r="A10" i="96"/>
  <c r="A9" i="96"/>
  <c r="A8" i="96"/>
  <c r="A7" i="96"/>
  <c r="A5" i="96"/>
  <c r="A3" i="96"/>
  <c r="A29" i="88"/>
  <c r="H28" i="88"/>
  <c r="A28" i="88"/>
  <c r="H27" i="88"/>
  <c r="D12" i="83" s="1"/>
  <c r="E12" i="83" s="1"/>
  <c r="G27" i="88"/>
  <c r="A26" i="88"/>
  <c r="A25" i="88"/>
  <c r="A24" i="88"/>
  <c r="A23" i="88"/>
  <c r="A22" i="88"/>
  <c r="A21" i="88"/>
  <c r="A20" i="88"/>
  <c r="A19" i="88"/>
  <c r="A18" i="88"/>
  <c r="A17" i="88"/>
  <c r="A16" i="88"/>
  <c r="A15" i="88"/>
  <c r="A14" i="88"/>
  <c r="A13" i="88"/>
  <c r="A12" i="88"/>
  <c r="A11" i="88"/>
  <c r="A10" i="88"/>
  <c r="A9" i="88"/>
  <c r="A8" i="88"/>
  <c r="A7" i="88"/>
  <c r="A5" i="88"/>
  <c r="A3" i="88"/>
  <c r="A29" i="87"/>
  <c r="H28" i="87"/>
  <c r="A28" i="87"/>
  <c r="H27" i="87"/>
  <c r="G27" i="87"/>
  <c r="A26" i="87"/>
  <c r="A25" i="87"/>
  <c r="A24" i="87"/>
  <c r="A23" i="87"/>
  <c r="A22" i="87"/>
  <c r="A21" i="87"/>
  <c r="A20" i="87"/>
  <c r="A19" i="87"/>
  <c r="A18" i="87"/>
  <c r="A17" i="87"/>
  <c r="A16" i="87"/>
  <c r="A15" i="87"/>
  <c r="A14" i="87"/>
  <c r="A13" i="87"/>
  <c r="A12" i="87"/>
  <c r="A11" i="87"/>
  <c r="A10" i="87"/>
  <c r="A9" i="87"/>
  <c r="A8" i="87"/>
  <c r="A7" i="87"/>
  <c r="A5" i="87"/>
  <c r="A3" i="87"/>
  <c r="A29" i="86"/>
  <c r="G28" i="86"/>
  <c r="A28" i="86"/>
  <c r="G27" i="86"/>
  <c r="F27" i="86"/>
  <c r="A26" i="86"/>
  <c r="A25" i="86"/>
  <c r="A24" i="86"/>
  <c r="A23" i="86"/>
  <c r="A22" i="86"/>
  <c r="A21" i="86"/>
  <c r="A20" i="86"/>
  <c r="A19" i="86"/>
  <c r="A18" i="86"/>
  <c r="A17" i="86"/>
  <c r="A16" i="86"/>
  <c r="A15" i="86"/>
  <c r="A14" i="86"/>
  <c r="A13" i="86"/>
  <c r="A12" i="86"/>
  <c r="A11" i="86"/>
  <c r="A10" i="86"/>
  <c r="A9" i="86"/>
  <c r="A8" i="86"/>
  <c r="A7" i="86"/>
  <c r="A5" i="86"/>
  <c r="A3" i="86"/>
  <c r="A30" i="91"/>
  <c r="AD29" i="91"/>
  <c r="A29" i="91"/>
  <c r="AC28" i="91"/>
  <c r="AD27" i="91"/>
  <c r="A27" i="91"/>
  <c r="AD26" i="91"/>
  <c r="A26" i="91"/>
  <c r="AD25" i="91"/>
  <c r="A25" i="91"/>
  <c r="AD24" i="91"/>
  <c r="A24" i="91"/>
  <c r="AD23" i="91"/>
  <c r="A23" i="91"/>
  <c r="AD22" i="91"/>
  <c r="A22" i="91"/>
  <c r="AD21" i="91"/>
  <c r="A21" i="91"/>
  <c r="AD20" i="91"/>
  <c r="A20" i="91"/>
  <c r="AD19" i="91"/>
  <c r="A19" i="91"/>
  <c r="AD18" i="91"/>
  <c r="A18" i="91"/>
  <c r="AD17" i="91"/>
  <c r="A17" i="91"/>
  <c r="AD16" i="91"/>
  <c r="A16" i="91"/>
  <c r="AD15" i="91"/>
  <c r="A15" i="91"/>
  <c r="AD14" i="91"/>
  <c r="A14" i="91"/>
  <c r="AD13" i="91"/>
  <c r="A13" i="91"/>
  <c r="AD12" i="91"/>
  <c r="A12" i="91"/>
  <c r="AD11" i="91"/>
  <c r="A11" i="91"/>
  <c r="AD10" i="91"/>
  <c r="A10" i="91"/>
  <c r="AD9" i="91"/>
  <c r="A9" i="91"/>
  <c r="AD8" i="91"/>
  <c r="AD28" i="91" s="1"/>
  <c r="D9" i="83" s="1"/>
  <c r="E9" i="83" s="1"/>
  <c r="A8" i="91"/>
  <c r="A5" i="91"/>
  <c r="A3" i="91"/>
  <c r="A29" i="85"/>
  <c r="G28" i="85"/>
  <c r="A28" i="85"/>
  <c r="G27" i="85"/>
  <c r="D8" i="83" s="1"/>
  <c r="F27" i="85"/>
  <c r="A26" i="85"/>
  <c r="A25" i="85"/>
  <c r="A24" i="85"/>
  <c r="A23" i="85"/>
  <c r="A22" i="85"/>
  <c r="A21" i="85"/>
  <c r="A20" i="85"/>
  <c r="A19" i="85"/>
  <c r="A18" i="85"/>
  <c r="A17" i="85"/>
  <c r="A16" i="85"/>
  <c r="A15" i="85"/>
  <c r="A14" i="85"/>
  <c r="A13" i="85"/>
  <c r="A12" i="85"/>
  <c r="A11" i="85"/>
  <c r="A10" i="85"/>
  <c r="A9" i="85"/>
  <c r="A8" i="85"/>
  <c r="A7" i="85"/>
  <c r="A5" i="85"/>
  <c r="A3" i="85"/>
  <c r="A29" i="84"/>
  <c r="J28" i="84"/>
  <c r="A28" i="84"/>
  <c r="J27" i="84"/>
  <c r="I27" i="84"/>
  <c r="A26" i="84"/>
  <c r="A25" i="84"/>
  <c r="A24" i="84"/>
  <c r="A23" i="84"/>
  <c r="A22" i="84"/>
  <c r="A21" i="84"/>
  <c r="A20" i="84"/>
  <c r="A19" i="84"/>
  <c r="A18" i="84"/>
  <c r="A17" i="84"/>
  <c r="A16" i="84"/>
  <c r="A15" i="84"/>
  <c r="A14" i="84"/>
  <c r="A13" i="84"/>
  <c r="A12" i="84"/>
  <c r="A11" i="84"/>
  <c r="A10" i="84"/>
  <c r="A9" i="84"/>
  <c r="A8" i="84"/>
  <c r="A7" i="84"/>
  <c r="A5" i="84"/>
  <c r="A3" i="84"/>
  <c r="D30" i="83"/>
  <c r="F20" i="83"/>
  <c r="D19" i="83"/>
  <c r="E19" i="83" s="1"/>
  <c r="C19" i="83"/>
  <c r="F19" i="83" s="1"/>
  <c r="D18" i="83"/>
  <c r="C18" i="83"/>
  <c r="F18" i="83" s="1"/>
  <c r="D17" i="83"/>
  <c r="E17" i="83" s="1"/>
  <c r="C17" i="83"/>
  <c r="F17" i="83" s="1"/>
  <c r="D16" i="83"/>
  <c r="D14" i="83"/>
  <c r="C14" i="83"/>
  <c r="C13" i="83"/>
  <c r="F13" i="83" s="1"/>
  <c r="F12" i="83"/>
  <c r="C12" i="83"/>
  <c r="D11" i="83"/>
  <c r="E11" i="83" s="1"/>
  <c r="C11" i="83"/>
  <c r="F11" i="83" s="1"/>
  <c r="D10" i="83"/>
  <c r="C10" i="83"/>
  <c r="F10" i="83" s="1"/>
  <c r="C9" i="83"/>
  <c r="F9" i="83" s="1"/>
  <c r="F8" i="83"/>
  <c r="C8" i="83"/>
  <c r="D7" i="83"/>
  <c r="E7" i="83" s="1"/>
  <c r="C7" i="83"/>
  <c r="F7" i="83" s="1"/>
  <c r="A5" i="83"/>
  <c r="A3" i="83"/>
  <c r="A29" i="82"/>
  <c r="E28" i="82"/>
  <c r="A28" i="82"/>
  <c r="E27" i="82"/>
  <c r="D27" i="82"/>
  <c r="G26" i="82"/>
  <c r="F26" i="82"/>
  <c r="A26" i="82"/>
  <c r="G25" i="82"/>
  <c r="F25" i="82"/>
  <c r="A25" i="82"/>
  <c r="G24" i="82"/>
  <c r="F24" i="82"/>
  <c r="A24" i="82"/>
  <c r="G23" i="82"/>
  <c r="F23" i="82"/>
  <c r="A23" i="82"/>
  <c r="G22" i="82"/>
  <c r="F22" i="82"/>
  <c r="A22" i="82"/>
  <c r="G21" i="82"/>
  <c r="F21" i="82"/>
  <c r="A21" i="82"/>
  <c r="G20" i="82"/>
  <c r="F20" i="82"/>
  <c r="A20" i="82"/>
  <c r="G19" i="82"/>
  <c r="F19" i="82"/>
  <c r="A19" i="82"/>
  <c r="G18" i="82"/>
  <c r="F18" i="82"/>
  <c r="A18" i="82"/>
  <c r="G17" i="82"/>
  <c r="F17" i="82"/>
  <c r="A17" i="82"/>
  <c r="G16" i="82"/>
  <c r="F16" i="82"/>
  <c r="A16" i="82"/>
  <c r="G15" i="82"/>
  <c r="F15" i="82"/>
  <c r="A15" i="82"/>
  <c r="G14" i="82"/>
  <c r="F14" i="82"/>
  <c r="A14" i="82"/>
  <c r="G13" i="82"/>
  <c r="F13" i="82"/>
  <c r="A13" i="82"/>
  <c r="G12" i="82"/>
  <c r="F12" i="82"/>
  <c r="A12" i="82"/>
  <c r="G11" i="82"/>
  <c r="F11" i="82"/>
  <c r="A11" i="82"/>
  <c r="G10" i="82"/>
  <c r="F10" i="82"/>
  <c r="A10" i="82"/>
  <c r="G9" i="82"/>
  <c r="F9" i="82"/>
  <c r="A9" i="82"/>
  <c r="G8" i="82"/>
  <c r="F8" i="82"/>
  <c r="A8" i="82"/>
  <c r="G7" i="82"/>
  <c r="F7" i="82"/>
  <c r="A7" i="82"/>
  <c r="A5" i="82"/>
  <c r="A3" i="82"/>
  <c r="A29" i="81"/>
  <c r="E28" i="81"/>
  <c r="A28" i="81"/>
  <c r="G27" i="81"/>
  <c r="F27" i="81"/>
  <c r="E27" i="81"/>
  <c r="D27" i="81"/>
  <c r="G26" i="81"/>
  <c r="F26" i="81"/>
  <c r="A26" i="81"/>
  <c r="G25" i="81"/>
  <c r="F25" i="81"/>
  <c r="A25" i="81"/>
  <c r="G24" i="81"/>
  <c r="F24" i="81"/>
  <c r="A24" i="81"/>
  <c r="G23" i="81"/>
  <c r="F23" i="81"/>
  <c r="A23" i="81"/>
  <c r="G22" i="81"/>
  <c r="F22" i="81"/>
  <c r="A22" i="81"/>
  <c r="G21" i="81"/>
  <c r="F21" i="81"/>
  <c r="A21" i="81"/>
  <c r="G20" i="81"/>
  <c r="F20" i="81"/>
  <c r="A20" i="81"/>
  <c r="G19" i="81"/>
  <c r="F19" i="81"/>
  <c r="A19" i="81"/>
  <c r="G18" i="81"/>
  <c r="F18" i="81"/>
  <c r="A18" i="81"/>
  <c r="G17" i="81"/>
  <c r="F17" i="81"/>
  <c r="A17" i="81"/>
  <c r="G16" i="81"/>
  <c r="F16" i="81"/>
  <c r="A16" i="81"/>
  <c r="G15" i="81"/>
  <c r="F15" i="81"/>
  <c r="A15" i="81"/>
  <c r="G14" i="81"/>
  <c r="F14" i="81"/>
  <c r="A14" i="81"/>
  <c r="G13" i="81"/>
  <c r="F13" i="81"/>
  <c r="A13" i="81"/>
  <c r="G12" i="81"/>
  <c r="F12" i="81"/>
  <c r="A12" i="81"/>
  <c r="G11" i="81"/>
  <c r="F11" i="81"/>
  <c r="A11" i="81"/>
  <c r="G10" i="81"/>
  <c r="F10" i="81"/>
  <c r="A10" i="81"/>
  <c r="G9" i="81"/>
  <c r="F9" i="81"/>
  <c r="A9" i="81"/>
  <c r="G8" i="81"/>
  <c r="F8" i="81"/>
  <c r="A8" i="81"/>
  <c r="G7" i="81"/>
  <c r="F7" i="81"/>
  <c r="A7" i="81"/>
  <c r="A5" i="81"/>
  <c r="A3" i="81"/>
  <c r="A29" i="80"/>
  <c r="I28" i="80"/>
  <c r="A28" i="80"/>
  <c r="I27" i="80"/>
  <c r="H27" i="80"/>
  <c r="G27" i="80"/>
  <c r="J27" i="80" s="1"/>
  <c r="J26" i="80"/>
  <c r="I26" i="80"/>
  <c r="A26" i="80"/>
  <c r="J25" i="80"/>
  <c r="I25" i="80"/>
  <c r="A25" i="80"/>
  <c r="J24" i="80"/>
  <c r="I24" i="80"/>
  <c r="A24" i="80"/>
  <c r="J23" i="80"/>
  <c r="I23" i="80"/>
  <c r="A23" i="80"/>
  <c r="J22" i="80"/>
  <c r="I22" i="80"/>
  <c r="A22" i="80"/>
  <c r="J21" i="80"/>
  <c r="I21" i="80"/>
  <c r="A21" i="80"/>
  <c r="J20" i="80"/>
  <c r="I20" i="80"/>
  <c r="A20" i="80"/>
  <c r="J19" i="80"/>
  <c r="I19" i="80"/>
  <c r="A19" i="80"/>
  <c r="J18" i="80"/>
  <c r="I18" i="80"/>
  <c r="A18" i="80"/>
  <c r="J17" i="80"/>
  <c r="I17" i="80"/>
  <c r="A17" i="80"/>
  <c r="J16" i="80"/>
  <c r="I16" i="80"/>
  <c r="A16" i="80"/>
  <c r="J15" i="80"/>
  <c r="I15" i="80"/>
  <c r="A15" i="80"/>
  <c r="J14" i="80"/>
  <c r="I14" i="80"/>
  <c r="A14" i="80"/>
  <c r="J13" i="80"/>
  <c r="I13" i="80"/>
  <c r="A13" i="80"/>
  <c r="J12" i="80"/>
  <c r="I12" i="80"/>
  <c r="A12" i="80"/>
  <c r="J11" i="80"/>
  <c r="I11" i="80"/>
  <c r="A11" i="80"/>
  <c r="J10" i="80"/>
  <c r="I10" i="80"/>
  <c r="A10" i="80"/>
  <c r="J9" i="80"/>
  <c r="I9" i="80"/>
  <c r="A9" i="80"/>
  <c r="J8" i="80"/>
  <c r="I8" i="80"/>
  <c r="A8" i="80"/>
  <c r="J7" i="80"/>
  <c r="I7" i="80"/>
  <c r="A7" i="80"/>
  <c r="A5" i="80"/>
  <c r="A3" i="80"/>
  <c r="A29" i="79"/>
  <c r="F28" i="79"/>
  <c r="A28" i="79"/>
  <c r="G25" i="79"/>
  <c r="E25" i="79"/>
  <c r="E27" i="79" s="1"/>
  <c r="F27" i="79" s="1"/>
  <c r="D25" i="79"/>
  <c r="D27" i="79" s="1"/>
  <c r="G27" i="79" s="1"/>
  <c r="G24" i="79"/>
  <c r="F24" i="79"/>
  <c r="A24" i="79"/>
  <c r="G23" i="79"/>
  <c r="F23" i="79"/>
  <c r="A23" i="79"/>
  <c r="G22" i="79"/>
  <c r="F22" i="79"/>
  <c r="A22" i="79"/>
  <c r="G21" i="79"/>
  <c r="F21" i="79"/>
  <c r="A21" i="79"/>
  <c r="G20" i="79"/>
  <c r="F20" i="79"/>
  <c r="A20" i="79"/>
  <c r="G19" i="79"/>
  <c r="F19" i="79"/>
  <c r="A19" i="79"/>
  <c r="G18" i="79"/>
  <c r="F18" i="79"/>
  <c r="A18" i="79"/>
  <c r="G17" i="79"/>
  <c r="F17" i="79"/>
  <c r="A17" i="79"/>
  <c r="G16" i="79"/>
  <c r="F16" i="79"/>
  <c r="A16" i="79"/>
  <c r="G15" i="79"/>
  <c r="F15" i="79"/>
  <c r="A15" i="79"/>
  <c r="G14" i="79"/>
  <c r="F14" i="79"/>
  <c r="A14" i="79"/>
  <c r="G13" i="79"/>
  <c r="F13" i="79"/>
  <c r="A13" i="79"/>
  <c r="G12" i="79"/>
  <c r="F12" i="79"/>
  <c r="A12" i="79"/>
  <c r="G11" i="79"/>
  <c r="F11" i="79"/>
  <c r="A11" i="79"/>
  <c r="G10" i="79"/>
  <c r="F10" i="79"/>
  <c r="A10" i="79"/>
  <c r="G9" i="79"/>
  <c r="F9" i="79"/>
  <c r="A9" i="79"/>
  <c r="G8" i="79"/>
  <c r="F8" i="79"/>
  <c r="A8" i="79"/>
  <c r="G7" i="79"/>
  <c r="F7" i="79"/>
  <c r="A7" i="79"/>
  <c r="A5" i="79"/>
  <c r="A3" i="79"/>
  <c r="A29" i="78"/>
  <c r="K28" i="78"/>
  <c r="A28" i="78"/>
  <c r="K27" i="78"/>
  <c r="J27" i="78"/>
  <c r="I27" i="78"/>
  <c r="L27" i="78" s="1"/>
  <c r="L26" i="78"/>
  <c r="K26" i="78"/>
  <c r="A26" i="78"/>
  <c r="L25" i="78"/>
  <c r="K25" i="78"/>
  <c r="A25" i="78"/>
  <c r="L24" i="78"/>
  <c r="K24" i="78"/>
  <c r="A24" i="78"/>
  <c r="L23" i="78"/>
  <c r="K23" i="78"/>
  <c r="A23" i="78"/>
  <c r="L22" i="78"/>
  <c r="K22" i="78"/>
  <c r="A22" i="78"/>
  <c r="L21" i="78"/>
  <c r="K21" i="78"/>
  <c r="A21" i="78"/>
  <c r="L20" i="78"/>
  <c r="K20" i="78"/>
  <c r="A20" i="78"/>
  <c r="L19" i="78"/>
  <c r="K19" i="78"/>
  <c r="A19" i="78"/>
  <c r="L18" i="78"/>
  <c r="K18" i="78"/>
  <c r="A18" i="78"/>
  <c r="L17" i="78"/>
  <c r="K17" i="78"/>
  <c r="A17" i="78"/>
  <c r="L16" i="78"/>
  <c r="K16" i="78"/>
  <c r="A16" i="78"/>
  <c r="L15" i="78"/>
  <c r="K15" i="78"/>
  <c r="A15" i="78"/>
  <c r="L14" i="78"/>
  <c r="K14" i="78"/>
  <c r="A14" i="78"/>
  <c r="L13" i="78"/>
  <c r="K13" i="78"/>
  <c r="A13" i="78"/>
  <c r="L12" i="78"/>
  <c r="K12" i="78"/>
  <c r="A12" i="78"/>
  <c r="L11" i="78"/>
  <c r="K11" i="78"/>
  <c r="A11" i="78"/>
  <c r="L10" i="78"/>
  <c r="K10" i="78"/>
  <c r="A10" i="78"/>
  <c r="L9" i="78"/>
  <c r="K9" i="78"/>
  <c r="A9" i="78"/>
  <c r="L8" i="78"/>
  <c r="K8" i="78"/>
  <c r="A8" i="78"/>
  <c r="L7" i="78"/>
  <c r="K7" i="78"/>
  <c r="A7" i="78"/>
  <c r="A5" i="78"/>
  <c r="A3" i="78"/>
  <c r="A29" i="77"/>
  <c r="M28" i="77"/>
  <c r="A28" i="77"/>
  <c r="J26" i="77"/>
  <c r="J27" i="77" s="1"/>
  <c r="N27" i="77" s="1"/>
  <c r="N25" i="77"/>
  <c r="L25" i="77"/>
  <c r="K25" i="77"/>
  <c r="J25" i="77"/>
  <c r="I25" i="77"/>
  <c r="N24" i="77"/>
  <c r="M24" i="77"/>
  <c r="A24" i="77"/>
  <c r="N23" i="77"/>
  <c r="M23" i="77"/>
  <c r="A23" i="77"/>
  <c r="N22" i="77"/>
  <c r="M22" i="77"/>
  <c r="A22" i="77"/>
  <c r="N21" i="77"/>
  <c r="M21" i="77"/>
  <c r="A21" i="77"/>
  <c r="N20" i="77"/>
  <c r="M20" i="77"/>
  <c r="A20" i="77"/>
  <c r="N19" i="77"/>
  <c r="M19" i="77"/>
  <c r="A19" i="77"/>
  <c r="N18" i="77"/>
  <c r="M18" i="77"/>
  <c r="A18" i="77"/>
  <c r="N17" i="77"/>
  <c r="M17" i="77"/>
  <c r="A17" i="77"/>
  <c r="N16" i="77"/>
  <c r="M16" i="77"/>
  <c r="A16" i="77"/>
  <c r="N15" i="77"/>
  <c r="M15" i="77"/>
  <c r="A15" i="77"/>
  <c r="N14" i="77"/>
  <c r="M14" i="77"/>
  <c r="A14" i="77"/>
  <c r="N13" i="77"/>
  <c r="M13" i="77"/>
  <c r="A13" i="77"/>
  <c r="N12" i="77"/>
  <c r="M12" i="77"/>
  <c r="A12" i="77"/>
  <c r="N11" i="77"/>
  <c r="M11" i="77"/>
  <c r="A11" i="77"/>
  <c r="N10" i="77"/>
  <c r="M10" i="77"/>
  <c r="A10" i="77"/>
  <c r="N9" i="77"/>
  <c r="M9" i="77"/>
  <c r="A9" i="77"/>
  <c r="N8" i="77"/>
  <c r="M8" i="77"/>
  <c r="A8" i="77"/>
  <c r="N7" i="77"/>
  <c r="M7" i="77"/>
  <c r="A7" i="77"/>
  <c r="A5" i="77"/>
  <c r="A3" i="77"/>
  <c r="A32" i="76"/>
  <c r="O31" i="76"/>
  <c r="A31" i="76"/>
  <c r="N28" i="76"/>
  <c r="N30" i="76" s="1"/>
  <c r="E8" i="74" s="1"/>
  <c r="M28" i="76"/>
  <c r="L29" i="76" s="1"/>
  <c r="L28" i="76"/>
  <c r="C8" i="74" s="1"/>
  <c r="K28" i="76"/>
  <c r="P27" i="76"/>
  <c r="O27" i="76"/>
  <c r="A27" i="76"/>
  <c r="P26" i="76"/>
  <c r="O26" i="76"/>
  <c r="A26" i="76"/>
  <c r="P25" i="76"/>
  <c r="O25" i="76"/>
  <c r="A25" i="76"/>
  <c r="P24" i="76"/>
  <c r="O24" i="76"/>
  <c r="A24" i="76"/>
  <c r="P23" i="76"/>
  <c r="O23" i="76"/>
  <c r="A23" i="76"/>
  <c r="P22" i="76"/>
  <c r="O22" i="76"/>
  <c r="A22" i="76"/>
  <c r="P21" i="76"/>
  <c r="O21" i="76"/>
  <c r="A21" i="76"/>
  <c r="P20" i="76"/>
  <c r="O20" i="76"/>
  <c r="A20" i="76"/>
  <c r="P19" i="76"/>
  <c r="O19" i="76"/>
  <c r="A19" i="76"/>
  <c r="P18" i="76"/>
  <c r="O18" i="76"/>
  <c r="A18" i="76"/>
  <c r="P17" i="76"/>
  <c r="O17" i="76"/>
  <c r="A17" i="76"/>
  <c r="P16" i="76"/>
  <c r="O16" i="76"/>
  <c r="A16" i="76"/>
  <c r="P15" i="76"/>
  <c r="O15" i="76"/>
  <c r="A15" i="76"/>
  <c r="P14" i="76"/>
  <c r="O14" i="76"/>
  <c r="A14" i="76"/>
  <c r="P13" i="76"/>
  <c r="O13" i="76"/>
  <c r="A13" i="76"/>
  <c r="P12" i="76"/>
  <c r="O12" i="76"/>
  <c r="A12" i="76"/>
  <c r="P11" i="76"/>
  <c r="O11" i="76"/>
  <c r="A11" i="76"/>
  <c r="P10" i="76"/>
  <c r="O10" i="76"/>
  <c r="A10" i="76"/>
  <c r="P9" i="76"/>
  <c r="O9" i="76"/>
  <c r="A9" i="76"/>
  <c r="P8" i="76"/>
  <c r="O8" i="76"/>
  <c r="A8" i="76"/>
  <c r="P7" i="76"/>
  <c r="O7" i="76"/>
  <c r="A7" i="76"/>
  <c r="A5" i="76"/>
  <c r="A3" i="76"/>
  <c r="A34" i="75"/>
  <c r="R33" i="75"/>
  <c r="A33" i="75"/>
  <c r="R32" i="75"/>
  <c r="R30" i="75"/>
  <c r="Q30" i="75"/>
  <c r="P31" i="75" s="1"/>
  <c r="P30" i="75"/>
  <c r="O30" i="75"/>
  <c r="S29" i="75"/>
  <c r="A29" i="75"/>
  <c r="S28" i="75"/>
  <c r="A28" i="75"/>
  <c r="S27" i="75"/>
  <c r="A27" i="75"/>
  <c r="S26" i="75"/>
  <c r="A26" i="75"/>
  <c r="S25" i="75"/>
  <c r="A25" i="75"/>
  <c r="S24" i="75"/>
  <c r="A24" i="75"/>
  <c r="S23" i="75"/>
  <c r="A23" i="75"/>
  <c r="S22" i="75"/>
  <c r="A22" i="75"/>
  <c r="S21" i="75"/>
  <c r="A21" i="75"/>
  <c r="S20" i="75"/>
  <c r="A20" i="75"/>
  <c r="S19" i="75"/>
  <c r="A19" i="75"/>
  <c r="S18" i="75"/>
  <c r="A18" i="75"/>
  <c r="S17" i="75"/>
  <c r="A17" i="75"/>
  <c r="S16" i="75"/>
  <c r="A16" i="75"/>
  <c r="S15" i="75"/>
  <c r="A15" i="75"/>
  <c r="S14" i="75"/>
  <c r="A14" i="75"/>
  <c r="S13" i="75"/>
  <c r="A13" i="75"/>
  <c r="S12" i="75"/>
  <c r="A12" i="75"/>
  <c r="S11" i="75"/>
  <c r="A11" i="75"/>
  <c r="S10" i="75"/>
  <c r="A10" i="75"/>
  <c r="S9" i="75"/>
  <c r="A9" i="75"/>
  <c r="S8" i="75"/>
  <c r="A8" i="75"/>
  <c r="S7" i="75"/>
  <c r="A7" i="75"/>
  <c r="A5" i="75"/>
  <c r="A3" i="75"/>
  <c r="E28" i="74"/>
  <c r="E25" i="74"/>
  <c r="D9" i="74"/>
  <c r="C9" i="74"/>
  <c r="G9" i="74" s="1"/>
  <c r="E7" i="74"/>
  <c r="A5" i="74"/>
  <c r="A3" i="74"/>
  <c r="A29" i="71"/>
  <c r="I28" i="71"/>
  <c r="A28" i="71"/>
  <c r="I25" i="71"/>
  <c r="I27" i="71" s="1"/>
  <c r="H25" i="71"/>
  <c r="G26" i="71" s="1"/>
  <c r="G25" i="71"/>
  <c r="J24" i="71"/>
  <c r="A24" i="71"/>
  <c r="J23" i="71"/>
  <c r="A23" i="71"/>
  <c r="J22" i="71"/>
  <c r="A22" i="71"/>
  <c r="J21" i="71"/>
  <c r="A21" i="71"/>
  <c r="J20" i="71"/>
  <c r="A20" i="71"/>
  <c r="J19" i="71"/>
  <c r="A19" i="71"/>
  <c r="J18" i="71"/>
  <c r="A18" i="71"/>
  <c r="J17" i="71"/>
  <c r="A17" i="71"/>
  <c r="J16" i="71"/>
  <c r="A16" i="71"/>
  <c r="J15" i="71"/>
  <c r="A15" i="71"/>
  <c r="J14" i="71"/>
  <c r="A14" i="71"/>
  <c r="J13" i="71"/>
  <c r="A13" i="71"/>
  <c r="J12" i="71"/>
  <c r="A12" i="71"/>
  <c r="J11" i="71"/>
  <c r="A11" i="71"/>
  <c r="J10" i="71"/>
  <c r="A10" i="71"/>
  <c r="J9" i="71"/>
  <c r="A9" i="71"/>
  <c r="J8" i="71"/>
  <c r="A8" i="71"/>
  <c r="A5" i="71"/>
  <c r="A3" i="71"/>
  <c r="A29" i="73"/>
  <c r="N28" i="73"/>
  <c r="A28" i="73"/>
  <c r="N27" i="73"/>
  <c r="F27" i="73"/>
  <c r="J26" i="73"/>
  <c r="O25" i="73"/>
  <c r="N25" i="73"/>
  <c r="L25" i="73"/>
  <c r="L27" i="73" s="1"/>
  <c r="K25" i="73"/>
  <c r="J25" i="73"/>
  <c r="J27" i="73" s="1"/>
  <c r="I25" i="73"/>
  <c r="I27" i="73" s="1"/>
  <c r="O24" i="73"/>
  <c r="A24" i="73"/>
  <c r="O23" i="73"/>
  <c r="A23" i="73"/>
  <c r="O22" i="73"/>
  <c r="A22" i="73"/>
  <c r="O21" i="73"/>
  <c r="A21" i="73"/>
  <c r="O20" i="73"/>
  <c r="A20" i="73"/>
  <c r="O19" i="73"/>
  <c r="A19" i="73"/>
  <c r="O18" i="73"/>
  <c r="A18" i="73"/>
  <c r="O17" i="73"/>
  <c r="A17" i="73"/>
  <c r="O16" i="73"/>
  <c r="A16" i="73"/>
  <c r="O15" i="73"/>
  <c r="A15" i="73"/>
  <c r="O14" i="73"/>
  <c r="A14" i="73"/>
  <c r="O13" i="73"/>
  <c r="A13" i="73"/>
  <c r="O12" i="73"/>
  <c r="A12" i="73"/>
  <c r="O11" i="73"/>
  <c r="A11" i="73"/>
  <c r="O10" i="73"/>
  <c r="A10" i="73"/>
  <c r="O9" i="73"/>
  <c r="A9" i="73"/>
  <c r="O8" i="73"/>
  <c r="A8" i="73"/>
  <c r="A5" i="73"/>
  <c r="A3" i="73"/>
  <c r="A29" i="72"/>
  <c r="L28" i="72"/>
  <c r="A28" i="72"/>
  <c r="L27" i="72"/>
  <c r="J27" i="72"/>
  <c r="G27" i="72"/>
  <c r="H26" i="72"/>
  <c r="L25" i="72"/>
  <c r="J25" i="72"/>
  <c r="I25" i="72"/>
  <c r="H25" i="72"/>
  <c r="G25" i="72"/>
  <c r="M24" i="72"/>
  <c r="A24" i="72"/>
  <c r="M23" i="72"/>
  <c r="A23" i="72"/>
  <c r="M22" i="72"/>
  <c r="A22" i="72"/>
  <c r="M21" i="72"/>
  <c r="A21" i="72"/>
  <c r="M20" i="72"/>
  <c r="A20" i="72"/>
  <c r="M19" i="72"/>
  <c r="A19" i="72"/>
  <c r="M18" i="72"/>
  <c r="A18" i="72"/>
  <c r="M17" i="72"/>
  <c r="A17" i="72"/>
  <c r="M16" i="72"/>
  <c r="A16" i="72"/>
  <c r="M15" i="72"/>
  <c r="A15" i="72"/>
  <c r="M14" i="72"/>
  <c r="A14" i="72"/>
  <c r="M13" i="72"/>
  <c r="A13" i="72"/>
  <c r="M12" i="72"/>
  <c r="A12" i="72"/>
  <c r="M11" i="72"/>
  <c r="A11" i="72"/>
  <c r="M10" i="72"/>
  <c r="A10" i="72"/>
  <c r="M9" i="72"/>
  <c r="A9" i="72"/>
  <c r="M8" i="72"/>
  <c r="A8" i="72"/>
  <c r="A5" i="72"/>
  <c r="A3" i="72"/>
  <c r="A29" i="70"/>
  <c r="K28" i="70"/>
  <c r="A28" i="70"/>
  <c r="K27" i="70"/>
  <c r="K25" i="70"/>
  <c r="H25" i="70"/>
  <c r="G26" i="70" s="1"/>
  <c r="G25" i="70"/>
  <c r="E25" i="70"/>
  <c r="L24" i="70"/>
  <c r="A24" i="70"/>
  <c r="L23" i="70"/>
  <c r="A23" i="70"/>
  <c r="L22" i="70"/>
  <c r="A22" i="70"/>
  <c r="L21" i="70"/>
  <c r="A21" i="70"/>
  <c r="L20" i="70"/>
  <c r="A20" i="70"/>
  <c r="L19" i="70"/>
  <c r="A19" i="70"/>
  <c r="L18" i="70"/>
  <c r="A18" i="70"/>
  <c r="L17" i="70"/>
  <c r="A17" i="70"/>
  <c r="L16" i="70"/>
  <c r="A16" i="70"/>
  <c r="L15" i="70"/>
  <c r="A15" i="70"/>
  <c r="L14" i="70"/>
  <c r="A14" i="70"/>
  <c r="L13" i="70"/>
  <c r="A13" i="70"/>
  <c r="L12" i="70"/>
  <c r="A12" i="70"/>
  <c r="L11" i="70"/>
  <c r="A11" i="70"/>
  <c r="L10" i="70"/>
  <c r="A10" i="70"/>
  <c r="L9" i="70"/>
  <c r="A9" i="70"/>
  <c r="L8" i="70"/>
  <c r="A8" i="70"/>
  <c r="A5" i="70"/>
  <c r="A3" i="70"/>
  <c r="A29" i="69"/>
  <c r="F28" i="69"/>
  <c r="A28" i="69"/>
  <c r="F27" i="69"/>
  <c r="D9" i="66" s="1"/>
  <c r="E27" i="69"/>
  <c r="G26" i="69"/>
  <c r="A26" i="69"/>
  <c r="G25" i="69"/>
  <c r="A25" i="69"/>
  <c r="G24" i="69"/>
  <c r="A24" i="69"/>
  <c r="G23" i="69"/>
  <c r="A23" i="69"/>
  <c r="G22" i="69"/>
  <c r="A22" i="69"/>
  <c r="G21" i="69"/>
  <c r="A21" i="69"/>
  <c r="G20" i="69"/>
  <c r="A20" i="69"/>
  <c r="G19" i="69"/>
  <c r="A19" i="69"/>
  <c r="G18" i="69"/>
  <c r="A18" i="69"/>
  <c r="G17" i="69"/>
  <c r="A17" i="69"/>
  <c r="G16" i="69"/>
  <c r="A16" i="69"/>
  <c r="G15" i="69"/>
  <c r="A15" i="69"/>
  <c r="G14" i="69"/>
  <c r="A14" i="69"/>
  <c r="G13" i="69"/>
  <c r="A13" i="69"/>
  <c r="G12" i="69"/>
  <c r="A12" i="69"/>
  <c r="G11" i="69"/>
  <c r="A11" i="69"/>
  <c r="G10" i="69"/>
  <c r="A10" i="69"/>
  <c r="G9" i="69"/>
  <c r="A9" i="69"/>
  <c r="G8" i="69"/>
  <c r="A8" i="69"/>
  <c r="G7" i="69"/>
  <c r="A7" i="69"/>
  <c r="A5" i="69"/>
  <c r="A3" i="69"/>
  <c r="A29" i="68"/>
  <c r="T28" i="68"/>
  <c r="A28" i="68"/>
  <c r="T27" i="68"/>
  <c r="O27" i="68"/>
  <c r="U27" i="68" s="1"/>
  <c r="T25" i="68"/>
  <c r="P25" i="68"/>
  <c r="O26" i="68" s="1"/>
  <c r="O25" i="68"/>
  <c r="U24" i="68"/>
  <c r="A24" i="68"/>
  <c r="U23" i="68"/>
  <c r="A23" i="68"/>
  <c r="U22" i="68"/>
  <c r="A22" i="68"/>
  <c r="U21" i="68"/>
  <c r="A21" i="68"/>
  <c r="U20" i="68"/>
  <c r="A20" i="68"/>
  <c r="U19" i="68"/>
  <c r="A19" i="68"/>
  <c r="U18" i="68"/>
  <c r="A18" i="68"/>
  <c r="U17" i="68"/>
  <c r="A17" i="68"/>
  <c r="U16" i="68"/>
  <c r="A16" i="68"/>
  <c r="U15" i="68"/>
  <c r="A15" i="68"/>
  <c r="U14" i="68"/>
  <c r="A14" i="68"/>
  <c r="U13" i="68"/>
  <c r="A13" i="68"/>
  <c r="U12" i="68"/>
  <c r="A12" i="68"/>
  <c r="U11" i="68"/>
  <c r="A11" i="68"/>
  <c r="U10" i="68"/>
  <c r="A10" i="68"/>
  <c r="U9" i="68"/>
  <c r="A9" i="68"/>
  <c r="U8" i="68"/>
  <c r="A8" i="68"/>
  <c r="A5" i="68"/>
  <c r="A3" i="68"/>
  <c r="A29" i="67"/>
  <c r="P28" i="67"/>
  <c r="A28" i="67"/>
  <c r="P27" i="67"/>
  <c r="D7" i="66" s="1"/>
  <c r="N26" i="67"/>
  <c r="P25" i="67"/>
  <c r="O25" i="67"/>
  <c r="N25" i="67"/>
  <c r="Q25" i="67" s="1"/>
  <c r="Q24" i="67"/>
  <c r="A24" i="67"/>
  <c r="Q23" i="67"/>
  <c r="A23" i="67"/>
  <c r="Q22" i="67"/>
  <c r="A22" i="67"/>
  <c r="Q21" i="67"/>
  <c r="A21" i="67"/>
  <c r="Q20" i="67"/>
  <c r="A20" i="67"/>
  <c r="Q19" i="67"/>
  <c r="A19" i="67"/>
  <c r="Q18" i="67"/>
  <c r="A18" i="67"/>
  <c r="Q17" i="67"/>
  <c r="A17" i="67"/>
  <c r="Q16" i="67"/>
  <c r="A16" i="67"/>
  <c r="Q15" i="67"/>
  <c r="A15" i="67"/>
  <c r="Q14" i="67"/>
  <c r="A14" i="67"/>
  <c r="Q13" i="67"/>
  <c r="A13" i="67"/>
  <c r="Q12" i="67"/>
  <c r="A12" i="67"/>
  <c r="Q11" i="67"/>
  <c r="A11" i="67"/>
  <c r="Q10" i="67"/>
  <c r="A10" i="67"/>
  <c r="Q9" i="67"/>
  <c r="A9" i="67"/>
  <c r="Q8" i="67"/>
  <c r="A8" i="67"/>
  <c r="A5" i="67"/>
  <c r="A3" i="67"/>
  <c r="D28" i="66"/>
  <c r="D10" i="66"/>
  <c r="D8" i="66"/>
  <c r="A5" i="66"/>
  <c r="A3" i="66"/>
  <c r="A29" i="65"/>
  <c r="AO28" i="65"/>
  <c r="A28" i="65"/>
  <c r="AL27" i="65"/>
  <c r="AM26" i="65"/>
  <c r="AM27" i="65" s="1"/>
  <c r="AR27" i="65" s="1"/>
  <c r="AR25" i="65"/>
  <c r="AQ25" i="65"/>
  <c r="AQ27" i="65" s="1"/>
  <c r="AO25" i="65"/>
  <c r="AO27" i="65" s="1"/>
  <c r="AN25" i="65"/>
  <c r="AM25" i="65"/>
  <c r="AL25" i="65"/>
  <c r="AR24" i="65"/>
  <c r="A24" i="65"/>
  <c r="AR23" i="65"/>
  <c r="A23" i="65"/>
  <c r="AR22" i="65"/>
  <c r="A22" i="65"/>
  <c r="AR21" i="65"/>
  <c r="A21" i="65"/>
  <c r="AR20" i="65"/>
  <c r="A20" i="65"/>
  <c r="AR19" i="65"/>
  <c r="A19" i="65"/>
  <c r="AR18" i="65"/>
  <c r="A18" i="65"/>
  <c r="AR17" i="65"/>
  <c r="A17" i="65"/>
  <c r="AR16" i="65"/>
  <c r="A16" i="65"/>
  <c r="AR15" i="65"/>
  <c r="A15" i="65"/>
  <c r="AR14" i="65"/>
  <c r="A14" i="65"/>
  <c r="AR13" i="65"/>
  <c r="A13" i="65"/>
  <c r="AR12" i="65"/>
  <c r="A12" i="65"/>
  <c r="AR11" i="65"/>
  <c r="A11" i="65"/>
  <c r="AR10" i="65"/>
  <c r="A10" i="65"/>
  <c r="AR9" i="65"/>
  <c r="A9" i="65"/>
  <c r="AR8" i="65"/>
  <c r="A8" i="65"/>
  <c r="A5" i="65"/>
  <c r="H3" i="65"/>
  <c r="A29" i="64"/>
  <c r="P28" i="64"/>
  <c r="A28" i="64"/>
  <c r="P27" i="64"/>
  <c r="O27" i="64"/>
  <c r="N27" i="64"/>
  <c r="Q26" i="64"/>
  <c r="A26" i="64"/>
  <c r="Q25" i="64"/>
  <c r="A25" i="64"/>
  <c r="Q24" i="64"/>
  <c r="A24" i="64"/>
  <c r="Q23" i="64"/>
  <c r="A23" i="64"/>
  <c r="Q22" i="64"/>
  <c r="A22" i="64"/>
  <c r="Q21" i="64"/>
  <c r="A21" i="64"/>
  <c r="Q20" i="64"/>
  <c r="A20" i="64"/>
  <c r="Q19" i="64"/>
  <c r="A19" i="64"/>
  <c r="Q18" i="64"/>
  <c r="A18" i="64"/>
  <c r="Q17" i="64"/>
  <c r="A17" i="64"/>
  <c r="Q16" i="64"/>
  <c r="A16" i="64"/>
  <c r="Q15" i="64"/>
  <c r="A15" i="64"/>
  <c r="Q14" i="64"/>
  <c r="A14" i="64"/>
  <c r="Q13" i="64"/>
  <c r="A13" i="64"/>
  <c r="Q12" i="64"/>
  <c r="A12" i="64"/>
  <c r="Q11" i="64"/>
  <c r="A11" i="64"/>
  <c r="Q10" i="64"/>
  <c r="A10" i="64"/>
  <c r="Q9" i="64"/>
  <c r="A9" i="64"/>
  <c r="Q8" i="64"/>
  <c r="A8" i="64"/>
  <c r="A5" i="64"/>
  <c r="A3" i="64"/>
  <c r="A293" i="63"/>
  <c r="R292" i="63"/>
  <c r="A292" i="63"/>
  <c r="R291" i="63"/>
  <c r="P291" i="63"/>
  <c r="N291" i="63"/>
  <c r="S291" i="63" s="1"/>
  <c r="N290" i="63"/>
  <c r="S289" i="63"/>
  <c r="R289" i="63"/>
  <c r="P289" i="63"/>
  <c r="O289" i="63"/>
  <c r="N289" i="63"/>
  <c r="M289" i="63"/>
  <c r="S288" i="63"/>
  <c r="A288" i="63"/>
  <c r="S287" i="63"/>
  <c r="A287" i="63"/>
  <c r="S286" i="63"/>
  <c r="A286" i="63"/>
  <c r="S285" i="63"/>
  <c r="A285" i="63"/>
  <c r="S284" i="63"/>
  <c r="A284" i="63"/>
  <c r="S283" i="63"/>
  <c r="A283" i="63"/>
  <c r="S282" i="63"/>
  <c r="A282" i="63"/>
  <c r="S281" i="63"/>
  <c r="A281" i="63"/>
  <c r="S280" i="63"/>
  <c r="A280" i="63"/>
  <c r="S279" i="63"/>
  <c r="A279" i="63"/>
  <c r="S278" i="63"/>
  <c r="A278" i="63"/>
  <c r="S277" i="63"/>
  <c r="A277" i="63"/>
  <c r="S276" i="63"/>
  <c r="A276" i="63"/>
  <c r="S275" i="63"/>
  <c r="A275" i="63"/>
  <c r="S274" i="63"/>
  <c r="A274" i="63"/>
  <c r="S273" i="63"/>
  <c r="A273" i="63"/>
  <c r="S272" i="63"/>
  <c r="A272" i="63"/>
  <c r="S271" i="63"/>
  <c r="A271" i="63"/>
  <c r="S270" i="63"/>
  <c r="A270" i="63"/>
  <c r="S269" i="63"/>
  <c r="A269" i="63"/>
  <c r="S268" i="63"/>
  <c r="A268" i="63"/>
  <c r="S267" i="63"/>
  <c r="A267" i="63"/>
  <c r="S266" i="63"/>
  <c r="A266" i="63"/>
  <c r="S265" i="63"/>
  <c r="A265" i="63"/>
  <c r="S264" i="63"/>
  <c r="A264" i="63"/>
  <c r="S263" i="63"/>
  <c r="A263" i="63"/>
  <c r="S262" i="63"/>
  <c r="A262" i="63"/>
  <c r="S261" i="63"/>
  <c r="A261" i="63"/>
  <c r="S260" i="63"/>
  <c r="A260" i="63"/>
  <c r="S259" i="63"/>
  <c r="A259" i="63"/>
  <c r="S258" i="63"/>
  <c r="A258" i="63"/>
  <c r="S257" i="63"/>
  <c r="A257" i="63"/>
  <c r="S256" i="63"/>
  <c r="A256" i="63"/>
  <c r="S255" i="63"/>
  <c r="A255" i="63"/>
  <c r="S254" i="63"/>
  <c r="A254" i="63"/>
  <c r="S253" i="63"/>
  <c r="A253" i="63"/>
  <c r="S252" i="63"/>
  <c r="A252" i="63"/>
  <c r="S251" i="63"/>
  <c r="A251" i="63"/>
  <c r="S250" i="63"/>
  <c r="A250" i="63"/>
  <c r="S249" i="63"/>
  <c r="A249" i="63"/>
  <c r="S248" i="63"/>
  <c r="A248" i="63"/>
  <c r="S247" i="63"/>
  <c r="A247" i="63"/>
  <c r="S246" i="63"/>
  <c r="A246" i="63"/>
  <c r="S245" i="63"/>
  <c r="A245" i="63"/>
  <c r="S244" i="63"/>
  <c r="A244" i="63"/>
  <c r="S243" i="63"/>
  <c r="A243" i="63"/>
  <c r="S242" i="63"/>
  <c r="A242" i="63"/>
  <c r="S241" i="63"/>
  <c r="A241" i="63"/>
  <c r="S240" i="63"/>
  <c r="A240" i="63"/>
  <c r="S239" i="63"/>
  <c r="A239" i="63"/>
  <c r="S238" i="63"/>
  <c r="A238" i="63"/>
  <c r="S237" i="63"/>
  <c r="A237" i="63"/>
  <c r="S236" i="63"/>
  <c r="A236" i="63"/>
  <c r="S235" i="63"/>
  <c r="A235" i="63"/>
  <c r="S234" i="63"/>
  <c r="A234" i="63"/>
  <c r="S233" i="63"/>
  <c r="A233" i="63"/>
  <c r="S232" i="63"/>
  <c r="A232" i="63"/>
  <c r="S231" i="63"/>
  <c r="A231" i="63"/>
  <c r="S230" i="63"/>
  <c r="A230" i="63"/>
  <c r="S229" i="63"/>
  <c r="A229" i="63"/>
  <c r="S228" i="63"/>
  <c r="A228" i="63"/>
  <c r="S227" i="63"/>
  <c r="A227" i="63"/>
  <c r="S226" i="63"/>
  <c r="A226" i="63"/>
  <c r="S225" i="63"/>
  <c r="A225" i="63"/>
  <c r="S224" i="63"/>
  <c r="A224" i="63"/>
  <c r="S223" i="63"/>
  <c r="A223" i="63"/>
  <c r="S222" i="63"/>
  <c r="A222" i="63"/>
  <c r="S221" i="63"/>
  <c r="A221" i="63"/>
  <c r="S220" i="63"/>
  <c r="A220" i="63"/>
  <c r="S219" i="63"/>
  <c r="A219" i="63"/>
  <c r="S218" i="63"/>
  <c r="A218" i="63"/>
  <c r="S217" i="63"/>
  <c r="A217" i="63"/>
  <c r="S216" i="63"/>
  <c r="A216" i="63"/>
  <c r="S215" i="63"/>
  <c r="A215" i="63"/>
  <c r="S214" i="63"/>
  <c r="A214" i="63"/>
  <c r="S213" i="63"/>
  <c r="A213" i="63"/>
  <c r="S212" i="63"/>
  <c r="A212" i="63"/>
  <c r="S211" i="63"/>
  <c r="A211" i="63"/>
  <c r="S210" i="63"/>
  <c r="A210" i="63"/>
  <c r="S209" i="63"/>
  <c r="A209" i="63"/>
  <c r="S208" i="63"/>
  <c r="A208" i="63"/>
  <c r="S207" i="63"/>
  <c r="A207" i="63"/>
  <c r="S206" i="63"/>
  <c r="A206" i="63"/>
  <c r="S205" i="63"/>
  <c r="A205" i="63"/>
  <c r="S204" i="63"/>
  <c r="A204" i="63"/>
  <c r="S203" i="63"/>
  <c r="A203" i="63"/>
  <c r="S202" i="63"/>
  <c r="A202" i="63"/>
  <c r="S201" i="63"/>
  <c r="A201" i="63"/>
  <c r="S200" i="63"/>
  <c r="A200" i="63"/>
  <c r="S199" i="63"/>
  <c r="A199" i="63"/>
  <c r="S198" i="63"/>
  <c r="A198" i="63"/>
  <c r="S197" i="63"/>
  <c r="A197" i="63"/>
  <c r="S196" i="63"/>
  <c r="A196" i="63"/>
  <c r="S195" i="63"/>
  <c r="A195" i="63"/>
  <c r="S194" i="63"/>
  <c r="A194" i="63"/>
  <c r="S193" i="63"/>
  <c r="A193" i="63"/>
  <c r="S192" i="63"/>
  <c r="A192" i="63"/>
  <c r="S191" i="63"/>
  <c r="A191" i="63"/>
  <c r="S190" i="63"/>
  <c r="A190" i="63"/>
  <c r="S189" i="63"/>
  <c r="A189" i="63"/>
  <c r="S188" i="63"/>
  <c r="A188" i="63"/>
  <c r="S187" i="63"/>
  <c r="A187" i="63"/>
  <c r="S186" i="63"/>
  <c r="A186" i="63"/>
  <c r="S185" i="63"/>
  <c r="A185" i="63"/>
  <c r="S184" i="63"/>
  <c r="A184" i="63"/>
  <c r="S183" i="63"/>
  <c r="A183" i="63"/>
  <c r="S182" i="63"/>
  <c r="A182" i="63"/>
  <c r="S181" i="63"/>
  <c r="A181" i="63"/>
  <c r="S180" i="63"/>
  <c r="A180" i="63"/>
  <c r="S179" i="63"/>
  <c r="A179" i="63"/>
  <c r="S178" i="63"/>
  <c r="A178" i="63"/>
  <c r="S177" i="63"/>
  <c r="A177" i="63"/>
  <c r="S176" i="63"/>
  <c r="A176" i="63"/>
  <c r="S175" i="63"/>
  <c r="A175" i="63"/>
  <c r="S174" i="63"/>
  <c r="A174" i="63"/>
  <c r="S173" i="63"/>
  <c r="A173" i="63"/>
  <c r="S172" i="63"/>
  <c r="A172" i="63"/>
  <c r="S171" i="63"/>
  <c r="A171" i="63"/>
  <c r="S170" i="63"/>
  <c r="A170" i="63"/>
  <c r="S169" i="63"/>
  <c r="A169" i="63"/>
  <c r="S168" i="63"/>
  <c r="A168" i="63"/>
  <c r="S167" i="63"/>
  <c r="A167" i="63"/>
  <c r="S166" i="63"/>
  <c r="A166" i="63"/>
  <c r="S165" i="63"/>
  <c r="A165" i="63"/>
  <c r="S164" i="63"/>
  <c r="A164" i="63"/>
  <c r="S163" i="63"/>
  <c r="A163" i="63"/>
  <c r="S162" i="63"/>
  <c r="A162" i="63"/>
  <c r="S161" i="63"/>
  <c r="A161" i="63"/>
  <c r="S160" i="63"/>
  <c r="A160" i="63"/>
  <c r="S159" i="63"/>
  <c r="A159" i="63"/>
  <c r="S158" i="63"/>
  <c r="A158" i="63"/>
  <c r="S157" i="63"/>
  <c r="A157" i="63"/>
  <c r="S156" i="63"/>
  <c r="A156" i="63"/>
  <c r="S155" i="63"/>
  <c r="A155" i="63"/>
  <c r="S154" i="63"/>
  <c r="A154" i="63"/>
  <c r="S153" i="63"/>
  <c r="A153" i="63"/>
  <c r="S152" i="63"/>
  <c r="A152" i="63"/>
  <c r="S151" i="63"/>
  <c r="A151" i="63"/>
  <c r="S150" i="63"/>
  <c r="A150" i="63"/>
  <c r="S149" i="63"/>
  <c r="A149" i="63"/>
  <c r="S148" i="63"/>
  <c r="A148" i="63"/>
  <c r="S147" i="63"/>
  <c r="A147" i="63"/>
  <c r="S146" i="63"/>
  <c r="A146" i="63"/>
  <c r="S145" i="63"/>
  <c r="A145" i="63"/>
  <c r="S144" i="63"/>
  <c r="A144" i="63"/>
  <c r="S143" i="63"/>
  <c r="A143" i="63"/>
  <c r="S142" i="63"/>
  <c r="A142" i="63"/>
  <c r="S141" i="63"/>
  <c r="A141" i="63"/>
  <c r="S140" i="63"/>
  <c r="A140" i="63"/>
  <c r="S139" i="63"/>
  <c r="A139" i="63"/>
  <c r="S138" i="63"/>
  <c r="A138" i="63"/>
  <c r="S137" i="63"/>
  <c r="A137" i="63"/>
  <c r="S136" i="63"/>
  <c r="A136" i="63"/>
  <c r="S135" i="63"/>
  <c r="A135" i="63"/>
  <c r="S134" i="63"/>
  <c r="A134" i="63"/>
  <c r="S133" i="63"/>
  <c r="A133" i="63"/>
  <c r="S132" i="63"/>
  <c r="A132" i="63"/>
  <c r="S131" i="63"/>
  <c r="A131" i="63"/>
  <c r="S130" i="63"/>
  <c r="A130" i="63"/>
  <c r="S129" i="63"/>
  <c r="A129" i="63"/>
  <c r="S128" i="63"/>
  <c r="A128" i="63"/>
  <c r="S127" i="63"/>
  <c r="A127" i="63"/>
  <c r="S126" i="63"/>
  <c r="A126" i="63"/>
  <c r="S125" i="63"/>
  <c r="A125" i="63"/>
  <c r="S124" i="63"/>
  <c r="A124" i="63"/>
  <c r="S123" i="63"/>
  <c r="A123" i="63"/>
  <c r="S122" i="63"/>
  <c r="A122" i="63"/>
  <c r="S121" i="63"/>
  <c r="A121" i="63"/>
  <c r="S120" i="63"/>
  <c r="A120" i="63"/>
  <c r="S119" i="63"/>
  <c r="A119" i="63"/>
  <c r="S118" i="63"/>
  <c r="A118" i="63"/>
  <c r="S117" i="63"/>
  <c r="A117" i="63"/>
  <c r="S116" i="63"/>
  <c r="A116" i="63"/>
  <c r="S115" i="63"/>
  <c r="A115" i="63"/>
  <c r="S114" i="63"/>
  <c r="A114" i="63"/>
  <c r="S113" i="63"/>
  <c r="A113" i="63"/>
  <c r="S112" i="63"/>
  <c r="A112" i="63"/>
  <c r="S111" i="63"/>
  <c r="A111" i="63"/>
  <c r="S110" i="63"/>
  <c r="A110" i="63"/>
  <c r="S109" i="63"/>
  <c r="A109" i="63"/>
  <c r="S108" i="63"/>
  <c r="A108" i="63"/>
  <c r="S107" i="63"/>
  <c r="A107" i="63"/>
  <c r="S106" i="63"/>
  <c r="A106" i="63"/>
  <c r="S105" i="63"/>
  <c r="A105" i="63"/>
  <c r="S104" i="63"/>
  <c r="A104" i="63"/>
  <c r="S103" i="63"/>
  <c r="A103" i="63"/>
  <c r="S102" i="63"/>
  <c r="A102" i="63"/>
  <c r="S101" i="63"/>
  <c r="A101" i="63"/>
  <c r="S100" i="63"/>
  <c r="A100" i="63"/>
  <c r="S99" i="63"/>
  <c r="A99" i="63"/>
  <c r="S98" i="63"/>
  <c r="A98" i="63"/>
  <c r="S97" i="63"/>
  <c r="A97" i="63"/>
  <c r="S96" i="63"/>
  <c r="A96" i="63"/>
  <c r="S95" i="63"/>
  <c r="A95" i="63"/>
  <c r="S94" i="63"/>
  <c r="A94" i="63"/>
  <c r="S93" i="63"/>
  <c r="A93" i="63"/>
  <c r="S92" i="63"/>
  <c r="A92" i="63"/>
  <c r="S91" i="63"/>
  <c r="A91" i="63"/>
  <c r="S90" i="63"/>
  <c r="A90" i="63"/>
  <c r="S89" i="63"/>
  <c r="A89" i="63"/>
  <c r="S88" i="63"/>
  <c r="A88" i="63"/>
  <c r="S87" i="63"/>
  <c r="A87" i="63"/>
  <c r="S86" i="63"/>
  <c r="A86" i="63"/>
  <c r="S85" i="63"/>
  <c r="A85" i="63"/>
  <c r="S84" i="63"/>
  <c r="A84" i="63"/>
  <c r="S83" i="63"/>
  <c r="A83" i="63"/>
  <c r="S82" i="63"/>
  <c r="A82" i="63"/>
  <c r="S81" i="63"/>
  <c r="A81" i="63"/>
  <c r="S80" i="63"/>
  <c r="A80" i="63"/>
  <c r="S79" i="63"/>
  <c r="A79" i="63"/>
  <c r="S78" i="63"/>
  <c r="A78" i="63"/>
  <c r="S77" i="63"/>
  <c r="A77" i="63"/>
  <c r="S76" i="63"/>
  <c r="A76" i="63"/>
  <c r="S75" i="63"/>
  <c r="A75" i="63"/>
  <c r="S74" i="63"/>
  <c r="A74" i="63"/>
  <c r="S73" i="63"/>
  <c r="A73" i="63"/>
  <c r="S72" i="63"/>
  <c r="A72" i="63"/>
  <c r="S71" i="63"/>
  <c r="A71" i="63"/>
  <c r="S70" i="63"/>
  <c r="A70" i="63"/>
  <c r="S69" i="63"/>
  <c r="A69" i="63"/>
  <c r="S68" i="63"/>
  <c r="A68" i="63"/>
  <c r="S67" i="63"/>
  <c r="A67" i="63"/>
  <c r="S66" i="63"/>
  <c r="A66" i="63"/>
  <c r="S65" i="63"/>
  <c r="A65" i="63"/>
  <c r="S64" i="63"/>
  <c r="A64" i="63"/>
  <c r="S63" i="63"/>
  <c r="A63" i="63"/>
  <c r="S62" i="63"/>
  <c r="A62" i="63"/>
  <c r="S61" i="63"/>
  <c r="A61" i="63"/>
  <c r="S60" i="63"/>
  <c r="A60" i="63"/>
  <c r="S59" i="63"/>
  <c r="A59" i="63"/>
  <c r="S58" i="63"/>
  <c r="A58" i="63"/>
  <c r="S57" i="63"/>
  <c r="A57" i="63"/>
  <c r="S56" i="63"/>
  <c r="A56" i="63"/>
  <c r="S55" i="63"/>
  <c r="A55" i="63"/>
  <c r="S54" i="63"/>
  <c r="A54" i="63"/>
  <c r="S53" i="63"/>
  <c r="A53" i="63"/>
  <c r="S52" i="63"/>
  <c r="A52" i="63"/>
  <c r="S51" i="63"/>
  <c r="A51" i="63"/>
  <c r="S50" i="63"/>
  <c r="A50" i="63"/>
  <c r="S49" i="63"/>
  <c r="A49" i="63"/>
  <c r="S48" i="63"/>
  <c r="A48" i="63"/>
  <c r="S47" i="63"/>
  <c r="A47" i="63"/>
  <c r="S46" i="63"/>
  <c r="A46" i="63"/>
  <c r="S45" i="63"/>
  <c r="A45" i="63"/>
  <c r="S44" i="63"/>
  <c r="A44" i="63"/>
  <c r="S43" i="63"/>
  <c r="A43" i="63"/>
  <c r="S42" i="63"/>
  <c r="A42" i="63"/>
  <c r="S41" i="63"/>
  <c r="A41" i="63"/>
  <c r="S40" i="63"/>
  <c r="A40" i="63"/>
  <c r="S39" i="63"/>
  <c r="A39" i="63"/>
  <c r="S38" i="63"/>
  <c r="A38" i="63"/>
  <c r="S37" i="63"/>
  <c r="A37" i="63"/>
  <c r="S36" i="63"/>
  <c r="A36" i="63"/>
  <c r="S35" i="63"/>
  <c r="A35" i="63"/>
  <c r="S34" i="63"/>
  <c r="A34" i="63"/>
  <c r="S33" i="63"/>
  <c r="A33" i="63"/>
  <c r="S32" i="63"/>
  <c r="A32" i="63"/>
  <c r="S31" i="63"/>
  <c r="A31" i="63"/>
  <c r="S30" i="63"/>
  <c r="A30" i="63"/>
  <c r="S29" i="63"/>
  <c r="A29" i="63"/>
  <c r="S28" i="63"/>
  <c r="A28" i="63"/>
  <c r="S27" i="63"/>
  <c r="A27" i="63"/>
  <c r="S26" i="63"/>
  <c r="A26" i="63"/>
  <c r="S25" i="63"/>
  <c r="A25" i="63"/>
  <c r="S24" i="63"/>
  <c r="A24" i="63"/>
  <c r="S23" i="63"/>
  <c r="A23" i="63"/>
  <c r="S22" i="63"/>
  <c r="A22" i="63"/>
  <c r="S21" i="63"/>
  <c r="A21" i="63"/>
  <c r="S20" i="63"/>
  <c r="A20" i="63"/>
  <c r="S19" i="63"/>
  <c r="A19" i="63"/>
  <c r="S18" i="63"/>
  <c r="A18" i="63"/>
  <c r="S17" i="63"/>
  <c r="A17" i="63"/>
  <c r="S16" i="63"/>
  <c r="A16" i="63"/>
  <c r="S15" i="63"/>
  <c r="A15" i="63"/>
  <c r="S14" i="63"/>
  <c r="A14" i="63"/>
  <c r="S13" i="63"/>
  <c r="A13" i="63"/>
  <c r="S12" i="63"/>
  <c r="A12" i="63"/>
  <c r="S11" i="63"/>
  <c r="A11" i="63"/>
  <c r="S10" i="63"/>
  <c r="A10" i="63"/>
  <c r="S9" i="63"/>
  <c r="A9" i="63"/>
  <c r="S8" i="63"/>
  <c r="A8" i="63"/>
  <c r="A5" i="63"/>
  <c r="A3" i="63"/>
  <c r="A29" i="62"/>
  <c r="U28" i="62"/>
  <c r="A28" i="62"/>
  <c r="V27" i="62"/>
  <c r="U25" i="62"/>
  <c r="U27" i="62" s="1"/>
  <c r="G16" i="56" s="1"/>
  <c r="I16" i="56" s="1"/>
  <c r="S25" i="62"/>
  <c r="S27" i="62" s="1"/>
  <c r="F16" i="56" s="1"/>
  <c r="R25" i="62"/>
  <c r="Q26" i="62" s="1"/>
  <c r="Q27" i="62" s="1"/>
  <c r="Q25" i="62"/>
  <c r="V25" i="62" s="1"/>
  <c r="P25" i="62"/>
  <c r="V24" i="62"/>
  <c r="A24" i="62"/>
  <c r="V23" i="62"/>
  <c r="A23" i="62"/>
  <c r="V22" i="62"/>
  <c r="A22" i="62"/>
  <c r="V21" i="62"/>
  <c r="A21" i="62"/>
  <c r="V20" i="62"/>
  <c r="A20" i="62"/>
  <c r="V19" i="62"/>
  <c r="A19" i="62"/>
  <c r="V18" i="62"/>
  <c r="A18" i="62"/>
  <c r="V17" i="62"/>
  <c r="A17" i="62"/>
  <c r="V16" i="62"/>
  <c r="A16" i="62"/>
  <c r="V15" i="62"/>
  <c r="A15" i="62"/>
  <c r="V14" i="62"/>
  <c r="A14" i="62"/>
  <c r="V13" i="62"/>
  <c r="A13" i="62"/>
  <c r="V12" i="62"/>
  <c r="A12" i="62"/>
  <c r="V11" i="62"/>
  <c r="A11" i="62"/>
  <c r="V10" i="62"/>
  <c r="A10" i="62"/>
  <c r="V9" i="62"/>
  <c r="A9" i="62"/>
  <c r="V8" i="62"/>
  <c r="A8" i="62"/>
  <c r="A5" i="62"/>
  <c r="A3" i="62"/>
  <c r="A203" i="61"/>
  <c r="V202" i="61"/>
  <c r="A202" i="61"/>
  <c r="Q201" i="61"/>
  <c r="R200" i="61"/>
  <c r="R201" i="61" s="1"/>
  <c r="W201" i="61" s="1"/>
  <c r="W199" i="61"/>
  <c r="V199" i="61"/>
  <c r="V201" i="61" s="1"/>
  <c r="G15" i="56" s="1"/>
  <c r="T199" i="61"/>
  <c r="T201" i="61" s="1"/>
  <c r="S199" i="61"/>
  <c r="R199" i="61"/>
  <c r="Q199" i="61"/>
  <c r="W198" i="61"/>
  <c r="A198" i="61"/>
  <c r="W197" i="61"/>
  <c r="A197" i="61"/>
  <c r="W196" i="61"/>
  <c r="A196" i="61"/>
  <c r="W195" i="61"/>
  <c r="A195" i="61"/>
  <c r="W194" i="61"/>
  <c r="A194" i="61"/>
  <c r="W193" i="61"/>
  <c r="A193" i="61"/>
  <c r="AP192" i="61"/>
  <c r="AO192" i="61"/>
  <c r="AN192" i="61"/>
  <c r="AM192" i="61"/>
  <c r="AQ192" i="61" s="1"/>
  <c r="W192" i="61"/>
  <c r="A192" i="61"/>
  <c r="AP191" i="61"/>
  <c r="AO191" i="61"/>
  <c r="AN191" i="61"/>
  <c r="AM191" i="61"/>
  <c r="AQ191" i="61" s="1"/>
  <c r="W191" i="61"/>
  <c r="A191" i="61"/>
  <c r="AQ190" i="61"/>
  <c r="AP190" i="61"/>
  <c r="AO190" i="61"/>
  <c r="AN190" i="61"/>
  <c r="AM190" i="61"/>
  <c r="W190" i="61"/>
  <c r="A190" i="61"/>
  <c r="AP189" i="61"/>
  <c r="AQ189" i="61" s="1"/>
  <c r="AO189" i="61"/>
  <c r="AN189" i="61"/>
  <c r="AM189" i="61"/>
  <c r="W189" i="61"/>
  <c r="A189" i="61"/>
  <c r="AP188" i="61"/>
  <c r="AO188" i="61"/>
  <c r="AQ188" i="61" s="1"/>
  <c r="AN188" i="61"/>
  <c r="AM188" i="61"/>
  <c r="W188" i="61"/>
  <c r="A188" i="61"/>
  <c r="AQ187" i="61"/>
  <c r="AP187" i="61"/>
  <c r="AO187" i="61"/>
  <c r="AN187" i="61"/>
  <c r="AM187" i="61"/>
  <c r="W187" i="61"/>
  <c r="A187" i="61"/>
  <c r="AP186" i="61"/>
  <c r="AO186" i="61"/>
  <c r="AN186" i="61"/>
  <c r="AM186" i="61"/>
  <c r="AQ186" i="61" s="1"/>
  <c r="W186" i="61"/>
  <c r="A186" i="61"/>
  <c r="AP185" i="61"/>
  <c r="AO185" i="61"/>
  <c r="AN185" i="61"/>
  <c r="AM185" i="61"/>
  <c r="W185" i="61"/>
  <c r="A185" i="61"/>
  <c r="AP184" i="61"/>
  <c r="AO184" i="61"/>
  <c r="AN184" i="61"/>
  <c r="AM184" i="61"/>
  <c r="AQ184" i="61" s="1"/>
  <c r="W184" i="61"/>
  <c r="A184" i="61"/>
  <c r="AP183" i="61"/>
  <c r="AO183" i="61"/>
  <c r="AN183" i="61"/>
  <c r="AM183" i="61"/>
  <c r="AQ183" i="61" s="1"/>
  <c r="W183" i="61"/>
  <c r="A183" i="61"/>
  <c r="AQ182" i="61"/>
  <c r="AP182" i="61"/>
  <c r="AO182" i="61"/>
  <c r="AN182" i="61"/>
  <c r="AM182" i="61"/>
  <c r="W182" i="61"/>
  <c r="A182" i="61"/>
  <c r="AP181" i="61"/>
  <c r="AQ181" i="61" s="1"/>
  <c r="AO181" i="61"/>
  <c r="AN181" i="61"/>
  <c r="AM181" i="61"/>
  <c r="W181" i="61"/>
  <c r="A181" i="61"/>
  <c r="AP180" i="61"/>
  <c r="AO180" i="61"/>
  <c r="AQ180" i="61" s="1"/>
  <c r="AN180" i="61"/>
  <c r="AM180" i="61"/>
  <c r="W180" i="61"/>
  <c r="A180" i="61"/>
  <c r="AP179" i="61"/>
  <c r="AO179" i="61"/>
  <c r="AN179" i="61"/>
  <c r="AQ179" i="61" s="1"/>
  <c r="AM179" i="61"/>
  <c r="W179" i="61"/>
  <c r="A179" i="61"/>
  <c r="AP178" i="61"/>
  <c r="AO178" i="61"/>
  <c r="AN178" i="61"/>
  <c r="AM178" i="61"/>
  <c r="W178" i="61"/>
  <c r="A178" i="61"/>
  <c r="AP177" i="61"/>
  <c r="AO177" i="61"/>
  <c r="AN177" i="61"/>
  <c r="AM177" i="61"/>
  <c r="W177" i="61"/>
  <c r="A177" i="61"/>
  <c r="AP176" i="61"/>
  <c r="AO176" i="61"/>
  <c r="AN176" i="61"/>
  <c r="AM176" i="61"/>
  <c r="AQ176" i="61" s="1"/>
  <c r="W176" i="61"/>
  <c r="A176" i="61"/>
  <c r="AP175" i="61"/>
  <c r="AO175" i="61"/>
  <c r="AN175" i="61"/>
  <c r="AM175" i="61"/>
  <c r="AQ175" i="61" s="1"/>
  <c r="W175" i="61"/>
  <c r="A175" i="61"/>
  <c r="AQ174" i="61"/>
  <c r="AP174" i="61"/>
  <c r="AO174" i="61"/>
  <c r="AN174" i="61"/>
  <c r="AM174" i="61"/>
  <c r="W174" i="61"/>
  <c r="A174" i="61"/>
  <c r="AP173" i="61"/>
  <c r="AQ173" i="61" s="1"/>
  <c r="AO173" i="61"/>
  <c r="AN173" i="61"/>
  <c r="AM173" i="61"/>
  <c r="W173" i="61"/>
  <c r="A173" i="61"/>
  <c r="AP172" i="61"/>
  <c r="AO172" i="61"/>
  <c r="AQ172" i="61" s="1"/>
  <c r="AN172" i="61"/>
  <c r="AM172" i="61"/>
  <c r="W172" i="61"/>
  <c r="A172" i="61"/>
  <c r="AQ171" i="61"/>
  <c r="AP171" i="61"/>
  <c r="AO171" i="61"/>
  <c r="AN171" i="61"/>
  <c r="AM171" i="61"/>
  <c r="W171" i="61"/>
  <c r="A171" i="61"/>
  <c r="AP170" i="61"/>
  <c r="AO170" i="61"/>
  <c r="AN170" i="61"/>
  <c r="AM170" i="61"/>
  <c r="AQ170" i="61" s="1"/>
  <c r="W170" i="61"/>
  <c r="A170" i="61"/>
  <c r="AP169" i="61"/>
  <c r="AO169" i="61"/>
  <c r="AN169" i="61"/>
  <c r="AM169" i="61"/>
  <c r="AQ169" i="61" s="1"/>
  <c r="W169" i="61"/>
  <c r="A169" i="61"/>
  <c r="AP168" i="61"/>
  <c r="AO168" i="61"/>
  <c r="AN168" i="61"/>
  <c r="AM168" i="61"/>
  <c r="W168" i="61"/>
  <c r="A168" i="61"/>
  <c r="AP167" i="61"/>
  <c r="AO167" i="61"/>
  <c r="AN167" i="61"/>
  <c r="AM167" i="61"/>
  <c r="AQ167" i="61" s="1"/>
  <c r="W167" i="61"/>
  <c r="A167" i="61"/>
  <c r="AQ166" i="61"/>
  <c r="AP166" i="61"/>
  <c r="AO166" i="61"/>
  <c r="AN166" i="61"/>
  <c r="AM166" i="61"/>
  <c r="W166" i="61"/>
  <c r="A166" i="61"/>
  <c r="AP165" i="61"/>
  <c r="AQ165" i="61" s="1"/>
  <c r="AO165" i="61"/>
  <c r="AN165" i="61"/>
  <c r="AM165" i="61"/>
  <c r="W165" i="61"/>
  <c r="A165" i="61"/>
  <c r="AP164" i="61"/>
  <c r="AO164" i="61"/>
  <c r="AQ164" i="61" s="1"/>
  <c r="AN164" i="61"/>
  <c r="AM164" i="61"/>
  <c r="W164" i="61"/>
  <c r="A164" i="61"/>
  <c r="AQ163" i="61"/>
  <c r="AP163" i="61"/>
  <c r="AO163" i="61"/>
  <c r="AN163" i="61"/>
  <c r="AM163" i="61"/>
  <c r="W163" i="61"/>
  <c r="A163" i="61"/>
  <c r="AP162" i="61"/>
  <c r="AO162" i="61"/>
  <c r="AN162" i="61"/>
  <c r="AM162" i="61"/>
  <c r="AQ162" i="61" s="1"/>
  <c r="W162" i="61"/>
  <c r="A162" i="61"/>
  <c r="AP161" i="61"/>
  <c r="AO161" i="61"/>
  <c r="AN161" i="61"/>
  <c r="AM161" i="61"/>
  <c r="AQ161" i="61" s="1"/>
  <c r="W161" i="61"/>
  <c r="A161" i="61"/>
  <c r="AP160" i="61"/>
  <c r="AO160" i="61"/>
  <c r="AN160" i="61"/>
  <c r="AM160" i="61"/>
  <c r="AQ160" i="61" s="1"/>
  <c r="W160" i="61"/>
  <c r="A160" i="61"/>
  <c r="AP159" i="61"/>
  <c r="AO159" i="61"/>
  <c r="AN159" i="61"/>
  <c r="AM159" i="61"/>
  <c r="AQ159" i="61" s="1"/>
  <c r="W159" i="61"/>
  <c r="A159" i="61"/>
  <c r="AQ158" i="61"/>
  <c r="AP158" i="61"/>
  <c r="AO158" i="61"/>
  <c r="AN158" i="61"/>
  <c r="AM158" i="61"/>
  <c r="W158" i="61"/>
  <c r="A158" i="61"/>
  <c r="AP157" i="61"/>
  <c r="AQ157" i="61" s="1"/>
  <c r="AO157" i="61"/>
  <c r="AN157" i="61"/>
  <c r="AM157" i="61"/>
  <c r="W157" i="61"/>
  <c r="A157" i="61"/>
  <c r="AP156" i="61"/>
  <c r="AO156" i="61"/>
  <c r="AQ156" i="61" s="1"/>
  <c r="AN156" i="61"/>
  <c r="AM156" i="61"/>
  <c r="W156" i="61"/>
  <c r="A156" i="61"/>
  <c r="AQ155" i="61"/>
  <c r="AP155" i="61"/>
  <c r="AO155" i="61"/>
  <c r="AN155" i="61"/>
  <c r="AM155" i="61"/>
  <c r="W155" i="61"/>
  <c r="A155" i="61"/>
  <c r="AP154" i="61"/>
  <c r="AO154" i="61"/>
  <c r="AN154" i="61"/>
  <c r="AM154" i="61"/>
  <c r="AQ154" i="61" s="1"/>
  <c r="W154" i="61"/>
  <c r="A154" i="61"/>
  <c r="AP153" i="61"/>
  <c r="AO153" i="61"/>
  <c r="AN153" i="61"/>
  <c r="AM153" i="61"/>
  <c r="W153" i="61"/>
  <c r="A153" i="61"/>
  <c r="AP152" i="61"/>
  <c r="AO152" i="61"/>
  <c r="AN152" i="61"/>
  <c r="AM152" i="61"/>
  <c r="AQ152" i="61" s="1"/>
  <c r="W152" i="61"/>
  <c r="A152" i="61"/>
  <c r="AP151" i="61"/>
  <c r="AO151" i="61"/>
  <c r="AN151" i="61"/>
  <c r="AM151" i="61"/>
  <c r="AQ151" i="61" s="1"/>
  <c r="W151" i="61"/>
  <c r="A151" i="61"/>
  <c r="AQ150" i="61"/>
  <c r="AP150" i="61"/>
  <c r="AO150" i="61"/>
  <c r="AN150" i="61"/>
  <c r="AM150" i="61"/>
  <c r="W150" i="61"/>
  <c r="A150" i="61"/>
  <c r="AP149" i="61"/>
  <c r="AQ149" i="61" s="1"/>
  <c r="AO149" i="61"/>
  <c r="AN149" i="61"/>
  <c r="AM149" i="61"/>
  <c r="W149" i="61"/>
  <c r="A149" i="61"/>
  <c r="AP148" i="61"/>
  <c r="AO148" i="61"/>
  <c r="AQ148" i="61" s="1"/>
  <c r="AN148" i="61"/>
  <c r="AM148" i="61"/>
  <c r="W148" i="61"/>
  <c r="A148" i="61"/>
  <c r="AQ147" i="61"/>
  <c r="AP147" i="61"/>
  <c r="AO147" i="61"/>
  <c r="AN147" i="61"/>
  <c r="AM147" i="61"/>
  <c r="W147" i="61"/>
  <c r="A147" i="61"/>
  <c r="AP146" i="61"/>
  <c r="AO146" i="61"/>
  <c r="AN146" i="61"/>
  <c r="AM146" i="61"/>
  <c r="W146" i="61"/>
  <c r="A146" i="61"/>
  <c r="AP145" i="61"/>
  <c r="AO145" i="61"/>
  <c r="AN145" i="61"/>
  <c r="AM145" i="61"/>
  <c r="W145" i="61"/>
  <c r="A145" i="61"/>
  <c r="AP144" i="61"/>
  <c r="AO144" i="61"/>
  <c r="AN144" i="61"/>
  <c r="AM144" i="61"/>
  <c r="AQ144" i="61" s="1"/>
  <c r="W144" i="61"/>
  <c r="A144" i="61"/>
  <c r="AP143" i="61"/>
  <c r="AO143" i="61"/>
  <c r="AN143" i="61"/>
  <c r="AM143" i="61"/>
  <c r="AQ143" i="61" s="1"/>
  <c r="W143" i="61"/>
  <c r="A143" i="61"/>
  <c r="AQ142" i="61"/>
  <c r="AP142" i="61"/>
  <c r="AO142" i="61"/>
  <c r="AN142" i="61"/>
  <c r="AM142" i="61"/>
  <c r="W142" i="61"/>
  <c r="A142" i="61"/>
  <c r="AP141" i="61"/>
  <c r="AQ141" i="61" s="1"/>
  <c r="AO141" i="61"/>
  <c r="AN141" i="61"/>
  <c r="AM141" i="61"/>
  <c r="W141" i="61"/>
  <c r="A141" i="61"/>
  <c r="AP140" i="61"/>
  <c r="AO140" i="61"/>
  <c r="AQ140" i="61" s="1"/>
  <c r="AN140" i="61"/>
  <c r="AM140" i="61"/>
  <c r="W140" i="61"/>
  <c r="A140" i="61"/>
  <c r="AQ139" i="61"/>
  <c r="AP139" i="61"/>
  <c r="AO139" i="61"/>
  <c r="AN139" i="61"/>
  <c r="AM139" i="61"/>
  <c r="W139" i="61"/>
  <c r="A139" i="61"/>
  <c r="AP138" i="61"/>
  <c r="AO138" i="61"/>
  <c r="AN138" i="61"/>
  <c r="AM138" i="61"/>
  <c r="AQ138" i="61" s="1"/>
  <c r="W138" i="61"/>
  <c r="A138" i="61"/>
  <c r="AP137" i="61"/>
  <c r="AO137" i="61"/>
  <c r="AN137" i="61"/>
  <c r="AM137" i="61"/>
  <c r="AQ137" i="61" s="1"/>
  <c r="W137" i="61"/>
  <c r="A137" i="61"/>
  <c r="AP136" i="61"/>
  <c r="AO136" i="61"/>
  <c r="AN136" i="61"/>
  <c r="AM136" i="61"/>
  <c r="W136" i="61"/>
  <c r="A136" i="61"/>
  <c r="AP135" i="61"/>
  <c r="AO135" i="61"/>
  <c r="AN135" i="61"/>
  <c r="AM135" i="61"/>
  <c r="AQ135" i="61" s="1"/>
  <c r="W135" i="61"/>
  <c r="A135" i="61"/>
  <c r="AQ134" i="61"/>
  <c r="AP134" i="61"/>
  <c r="AO134" i="61"/>
  <c r="AN134" i="61"/>
  <c r="AM134" i="61"/>
  <c r="W134" i="61"/>
  <c r="A134" i="61"/>
  <c r="AP133" i="61"/>
  <c r="AQ133" i="61" s="1"/>
  <c r="AO133" i="61"/>
  <c r="AN133" i="61"/>
  <c r="AM133" i="61"/>
  <c r="W133" i="61"/>
  <c r="A133" i="61"/>
  <c r="AP132" i="61"/>
  <c r="AO132" i="61"/>
  <c r="AQ132" i="61" s="1"/>
  <c r="AN132" i="61"/>
  <c r="AM132" i="61"/>
  <c r="W132" i="61"/>
  <c r="A132" i="61"/>
  <c r="AQ131" i="61"/>
  <c r="AP131" i="61"/>
  <c r="AO131" i="61"/>
  <c r="AN131" i="61"/>
  <c r="AM131" i="61"/>
  <c r="W131" i="61"/>
  <c r="A131" i="61"/>
  <c r="AP130" i="61"/>
  <c r="AO130" i="61"/>
  <c r="AN130" i="61"/>
  <c r="AM130" i="61"/>
  <c r="AQ130" i="61" s="1"/>
  <c r="W130" i="61"/>
  <c r="A130" i="61"/>
  <c r="AP129" i="61"/>
  <c r="AO129" i="61"/>
  <c r="AN129" i="61"/>
  <c r="AM129" i="61"/>
  <c r="AQ129" i="61" s="1"/>
  <c r="W129" i="61"/>
  <c r="A129" i="61"/>
  <c r="AP128" i="61"/>
  <c r="AO128" i="61"/>
  <c r="AN128" i="61"/>
  <c r="AM128" i="61"/>
  <c r="AQ128" i="61" s="1"/>
  <c r="W128" i="61"/>
  <c r="A128" i="61"/>
  <c r="AP127" i="61"/>
  <c r="AO127" i="61"/>
  <c r="AN127" i="61"/>
  <c r="AM127" i="61"/>
  <c r="AQ127" i="61" s="1"/>
  <c r="W127" i="61"/>
  <c r="A127" i="61"/>
  <c r="AQ126" i="61"/>
  <c r="AP126" i="61"/>
  <c r="AO126" i="61"/>
  <c r="AN126" i="61"/>
  <c r="AM126" i="61"/>
  <c r="W126" i="61"/>
  <c r="A126" i="61"/>
  <c r="AP125" i="61"/>
  <c r="AQ125" i="61" s="1"/>
  <c r="AO125" i="61"/>
  <c r="AN125" i="61"/>
  <c r="AM125" i="61"/>
  <c r="W125" i="61"/>
  <c r="A125" i="61"/>
  <c r="AP124" i="61"/>
  <c r="AO124" i="61"/>
  <c r="AQ124" i="61" s="1"/>
  <c r="AN124" i="61"/>
  <c r="AM124" i="61"/>
  <c r="W124" i="61"/>
  <c r="A124" i="61"/>
  <c r="AQ123" i="61"/>
  <c r="AP123" i="61"/>
  <c r="AO123" i="61"/>
  <c r="AN123" i="61"/>
  <c r="AM123" i="61"/>
  <c r="W123" i="61"/>
  <c r="A123" i="61"/>
  <c r="AP122" i="61"/>
  <c r="AO122" i="61"/>
  <c r="AN122" i="61"/>
  <c r="AM122" i="61"/>
  <c r="AQ122" i="61" s="1"/>
  <c r="W122" i="61"/>
  <c r="A122" i="61"/>
  <c r="AP121" i="61"/>
  <c r="AO121" i="61"/>
  <c r="AN121" i="61"/>
  <c r="AM121" i="61"/>
  <c r="W121" i="61"/>
  <c r="A121" i="61"/>
  <c r="AP120" i="61"/>
  <c r="AO120" i="61"/>
  <c r="AN120" i="61"/>
  <c r="AM120" i="61"/>
  <c r="AQ120" i="61" s="1"/>
  <c r="W120" i="61"/>
  <c r="A120" i="61"/>
  <c r="AP119" i="61"/>
  <c r="AO119" i="61"/>
  <c r="AN119" i="61"/>
  <c r="AM119" i="61"/>
  <c r="AQ119" i="61" s="1"/>
  <c r="W119" i="61"/>
  <c r="A119" i="61"/>
  <c r="AQ118" i="61"/>
  <c r="AP118" i="61"/>
  <c r="AO118" i="61"/>
  <c r="AN118" i="61"/>
  <c r="AM118" i="61"/>
  <c r="W118" i="61"/>
  <c r="A118" i="61"/>
  <c r="AP117" i="61"/>
  <c r="AQ117" i="61" s="1"/>
  <c r="AO117" i="61"/>
  <c r="AN117" i="61"/>
  <c r="AM117" i="61"/>
  <c r="W117" i="61"/>
  <c r="A117" i="61"/>
  <c r="AP116" i="61"/>
  <c r="AO116" i="61"/>
  <c r="AQ116" i="61" s="1"/>
  <c r="AN116" i="61"/>
  <c r="AM116" i="61"/>
  <c r="W116" i="61"/>
  <c r="A116" i="61"/>
  <c r="AQ115" i="61"/>
  <c r="AP115" i="61"/>
  <c r="AO115" i="61"/>
  <c r="AN115" i="61"/>
  <c r="AM115" i="61"/>
  <c r="W115" i="61"/>
  <c r="A115" i="61"/>
  <c r="AP114" i="61"/>
  <c r="AO114" i="61"/>
  <c r="AN114" i="61"/>
  <c r="AM114" i="61"/>
  <c r="W114" i="61"/>
  <c r="A114" i="61"/>
  <c r="AP113" i="61"/>
  <c r="AO113" i="61"/>
  <c r="AN113" i="61"/>
  <c r="AM113" i="61"/>
  <c r="W113" i="61"/>
  <c r="A113" i="61"/>
  <c r="AP112" i="61"/>
  <c r="AO112" i="61"/>
  <c r="AN112" i="61"/>
  <c r="AM112" i="61"/>
  <c r="AQ112" i="61" s="1"/>
  <c r="W112" i="61"/>
  <c r="A112" i="61"/>
  <c r="AP111" i="61"/>
  <c r="AO111" i="61"/>
  <c r="AN111" i="61"/>
  <c r="AM111" i="61"/>
  <c r="AQ111" i="61" s="1"/>
  <c r="W111" i="61"/>
  <c r="A111" i="61"/>
  <c r="AQ110" i="61"/>
  <c r="AP110" i="61"/>
  <c r="AO110" i="61"/>
  <c r="AN110" i="61"/>
  <c r="AM110" i="61"/>
  <c r="W110" i="61"/>
  <c r="A110" i="61"/>
  <c r="AP109" i="61"/>
  <c r="AQ109" i="61" s="1"/>
  <c r="AO109" i="61"/>
  <c r="AN109" i="61"/>
  <c r="AM109" i="61"/>
  <c r="W109" i="61"/>
  <c r="A109" i="61"/>
  <c r="AP108" i="61"/>
  <c r="AO108" i="61"/>
  <c r="AQ108" i="61" s="1"/>
  <c r="AN108" i="61"/>
  <c r="AM108" i="61"/>
  <c r="W108" i="61"/>
  <c r="A108" i="61"/>
  <c r="AQ107" i="61"/>
  <c r="AP107" i="61"/>
  <c r="AO107" i="61"/>
  <c r="AN107" i="61"/>
  <c r="AM107" i="61"/>
  <c r="W107" i="61"/>
  <c r="A107" i="61"/>
  <c r="AP106" i="61"/>
  <c r="AO106" i="61"/>
  <c r="AN106" i="61"/>
  <c r="AM106" i="61"/>
  <c r="AQ106" i="61" s="1"/>
  <c r="W106" i="61"/>
  <c r="A106" i="61"/>
  <c r="AP105" i="61"/>
  <c r="AO105" i="61"/>
  <c r="AN105" i="61"/>
  <c r="AM105" i="61"/>
  <c r="AQ105" i="61" s="1"/>
  <c r="W105" i="61"/>
  <c r="A105" i="61"/>
  <c r="AP104" i="61"/>
  <c r="AO104" i="61"/>
  <c r="AN104" i="61"/>
  <c r="AM104" i="61"/>
  <c r="W104" i="61"/>
  <c r="A104" i="61"/>
  <c r="AP103" i="61"/>
  <c r="AO103" i="61"/>
  <c r="AN103" i="61"/>
  <c r="AM103" i="61"/>
  <c r="AQ103" i="61" s="1"/>
  <c r="W103" i="61"/>
  <c r="A103" i="61"/>
  <c r="AQ102" i="61"/>
  <c r="AP102" i="61"/>
  <c r="AO102" i="61"/>
  <c r="AN102" i="61"/>
  <c r="AM102" i="61"/>
  <c r="W102" i="61"/>
  <c r="A102" i="61"/>
  <c r="AP101" i="61"/>
  <c r="AQ101" i="61" s="1"/>
  <c r="AO101" i="61"/>
  <c r="AN101" i="61"/>
  <c r="AM101" i="61"/>
  <c r="W101" i="61"/>
  <c r="A101" i="61"/>
  <c r="AP100" i="61"/>
  <c r="AO100" i="61"/>
  <c r="AQ100" i="61" s="1"/>
  <c r="AN100" i="61"/>
  <c r="AM100" i="61"/>
  <c r="W100" i="61"/>
  <c r="A100" i="61"/>
  <c r="AQ99" i="61"/>
  <c r="AP99" i="61"/>
  <c r="AO99" i="61"/>
  <c r="AN99" i="61"/>
  <c r="AM99" i="61"/>
  <c r="W99" i="61"/>
  <c r="A99" i="61"/>
  <c r="AP98" i="61"/>
  <c r="AO98" i="61"/>
  <c r="AN98" i="61"/>
  <c r="AM98" i="61"/>
  <c r="AQ98" i="61" s="1"/>
  <c r="W98" i="61"/>
  <c r="A98" i="61"/>
  <c r="AP97" i="61"/>
  <c r="AO97" i="61"/>
  <c r="AN97" i="61"/>
  <c r="AM97" i="61"/>
  <c r="AQ97" i="61" s="1"/>
  <c r="W97" i="61"/>
  <c r="A97" i="61"/>
  <c r="AP96" i="61"/>
  <c r="AO96" i="61"/>
  <c r="AN96" i="61"/>
  <c r="AM96" i="61"/>
  <c r="AQ96" i="61" s="1"/>
  <c r="W96" i="61"/>
  <c r="A96" i="61"/>
  <c r="AP95" i="61"/>
  <c r="AO95" i="61"/>
  <c r="AN95" i="61"/>
  <c r="AM95" i="61"/>
  <c r="AQ95" i="61" s="1"/>
  <c r="W95" i="61"/>
  <c r="A95" i="61"/>
  <c r="AQ94" i="61"/>
  <c r="AP94" i="61"/>
  <c r="AO94" i="61"/>
  <c r="AN94" i="61"/>
  <c r="AM94" i="61"/>
  <c r="W94" i="61"/>
  <c r="A94" i="61"/>
  <c r="AP93" i="61"/>
  <c r="AQ93" i="61" s="1"/>
  <c r="AO93" i="61"/>
  <c r="AN93" i="61"/>
  <c r="AM93" i="61"/>
  <c r="W93" i="61"/>
  <c r="A93" i="61"/>
  <c r="AP92" i="61"/>
  <c r="AO92" i="61"/>
  <c r="AQ92" i="61" s="1"/>
  <c r="AN92" i="61"/>
  <c r="AM92" i="61"/>
  <c r="W92" i="61"/>
  <c r="A92" i="61"/>
  <c r="AQ91" i="61"/>
  <c r="AP91" i="61"/>
  <c r="AO91" i="61"/>
  <c r="AN91" i="61"/>
  <c r="AM91" i="61"/>
  <c r="W91" i="61"/>
  <c r="A91" i="61"/>
  <c r="AP90" i="61"/>
  <c r="AO90" i="61"/>
  <c r="AN90" i="61"/>
  <c r="AM90" i="61"/>
  <c r="AQ90" i="61" s="1"/>
  <c r="W90" i="61"/>
  <c r="A90" i="61"/>
  <c r="AP89" i="61"/>
  <c r="AO89" i="61"/>
  <c r="AN89" i="61"/>
  <c r="AM89" i="61"/>
  <c r="W89" i="61"/>
  <c r="A89" i="61"/>
  <c r="AP88" i="61"/>
  <c r="AO88" i="61"/>
  <c r="AN88" i="61"/>
  <c r="AM88" i="61"/>
  <c r="AQ88" i="61" s="1"/>
  <c r="W88" i="61"/>
  <c r="A88" i="61"/>
  <c r="AP87" i="61"/>
  <c r="AO87" i="61"/>
  <c r="AN87" i="61"/>
  <c r="AM87" i="61"/>
  <c r="AQ87" i="61" s="1"/>
  <c r="W87" i="61"/>
  <c r="A87" i="61"/>
  <c r="AQ86" i="61"/>
  <c r="AP86" i="61"/>
  <c r="AO86" i="61"/>
  <c r="AN86" i="61"/>
  <c r="AM86" i="61"/>
  <c r="W86" i="61"/>
  <c r="A86" i="61"/>
  <c r="AP85" i="61"/>
  <c r="AQ85" i="61" s="1"/>
  <c r="AO85" i="61"/>
  <c r="AN85" i="61"/>
  <c r="AM85" i="61"/>
  <c r="W85" i="61"/>
  <c r="A85" i="61"/>
  <c r="AP84" i="61"/>
  <c r="AO84" i="61"/>
  <c r="AQ84" i="61" s="1"/>
  <c r="AN84" i="61"/>
  <c r="AM84" i="61"/>
  <c r="W84" i="61"/>
  <c r="A84" i="61"/>
  <c r="AQ83" i="61"/>
  <c r="AP83" i="61"/>
  <c r="AO83" i="61"/>
  <c r="AN83" i="61"/>
  <c r="AM83" i="61"/>
  <c r="W83" i="61"/>
  <c r="A83" i="61"/>
  <c r="AP82" i="61"/>
  <c r="AO82" i="61"/>
  <c r="AN82" i="61"/>
  <c r="AM82" i="61"/>
  <c r="W82" i="61"/>
  <c r="A82" i="61"/>
  <c r="AP81" i="61"/>
  <c r="AO81" i="61"/>
  <c r="AN81" i="61"/>
  <c r="AM81" i="61"/>
  <c r="W81" i="61"/>
  <c r="A81" i="61"/>
  <c r="AP80" i="61"/>
  <c r="AO80" i="61"/>
  <c r="AN80" i="61"/>
  <c r="AM80" i="61"/>
  <c r="AQ80" i="61" s="1"/>
  <c r="W80" i="61"/>
  <c r="A80" i="61"/>
  <c r="AP79" i="61"/>
  <c r="AO79" i="61"/>
  <c r="AN79" i="61"/>
  <c r="AM79" i="61"/>
  <c r="AQ79" i="61" s="1"/>
  <c r="W79" i="61"/>
  <c r="A79" i="61"/>
  <c r="AQ78" i="61"/>
  <c r="AP78" i="61"/>
  <c r="AO78" i="61"/>
  <c r="AN78" i="61"/>
  <c r="AM78" i="61"/>
  <c r="W78" i="61"/>
  <c r="A78" i="61"/>
  <c r="AP77" i="61"/>
  <c r="AQ77" i="61" s="1"/>
  <c r="AO77" i="61"/>
  <c r="AN77" i="61"/>
  <c r="AM77" i="61"/>
  <c r="W77" i="61"/>
  <c r="A77" i="61"/>
  <c r="AP76" i="61"/>
  <c r="AO76" i="61"/>
  <c r="AQ76" i="61" s="1"/>
  <c r="AN76" i="61"/>
  <c r="AM76" i="61"/>
  <c r="W76" i="61"/>
  <c r="A76" i="61"/>
  <c r="AQ75" i="61"/>
  <c r="AP75" i="61"/>
  <c r="AO75" i="61"/>
  <c r="AN75" i="61"/>
  <c r="AM75" i="61"/>
  <c r="W75" i="61"/>
  <c r="A75" i="61"/>
  <c r="AP74" i="61"/>
  <c r="AO74" i="61"/>
  <c r="AN74" i="61"/>
  <c r="AM74" i="61"/>
  <c r="AQ74" i="61" s="1"/>
  <c r="W74" i="61"/>
  <c r="A74" i="61"/>
  <c r="AP73" i="61"/>
  <c r="AO73" i="61"/>
  <c r="AN73" i="61"/>
  <c r="AM73" i="61"/>
  <c r="AQ73" i="61" s="1"/>
  <c r="W73" i="61"/>
  <c r="A73" i="61"/>
  <c r="AP72" i="61"/>
  <c r="AO72" i="61"/>
  <c r="AN72" i="61"/>
  <c r="AM72" i="61"/>
  <c r="W72" i="61"/>
  <c r="A72" i="61"/>
  <c r="AP71" i="61"/>
  <c r="AO71" i="61"/>
  <c r="AN71" i="61"/>
  <c r="AM71" i="61"/>
  <c r="AQ71" i="61" s="1"/>
  <c r="W71" i="61"/>
  <c r="A71" i="61"/>
  <c r="AQ70" i="61"/>
  <c r="AP70" i="61"/>
  <c r="AO70" i="61"/>
  <c r="AN70" i="61"/>
  <c r="AM70" i="61"/>
  <c r="W70" i="61"/>
  <c r="A70" i="61"/>
  <c r="AP69" i="61"/>
  <c r="AQ69" i="61" s="1"/>
  <c r="AO69" i="61"/>
  <c r="AN69" i="61"/>
  <c r="AM69" i="61"/>
  <c r="W69" i="61"/>
  <c r="A69" i="61"/>
  <c r="AP68" i="61"/>
  <c r="AO68" i="61"/>
  <c r="AQ68" i="61" s="1"/>
  <c r="AN68" i="61"/>
  <c r="AM68" i="61"/>
  <c r="W68" i="61"/>
  <c r="A68" i="61"/>
  <c r="AQ67" i="61"/>
  <c r="AP67" i="61"/>
  <c r="AO67" i="61"/>
  <c r="AN67" i="61"/>
  <c r="AM67" i="61"/>
  <c r="W67" i="61"/>
  <c r="A67" i="61"/>
  <c r="AP66" i="61"/>
  <c r="AO66" i="61"/>
  <c r="AN66" i="61"/>
  <c r="AM66" i="61"/>
  <c r="AQ66" i="61" s="1"/>
  <c r="W66" i="61"/>
  <c r="A66" i="61"/>
  <c r="AP65" i="61"/>
  <c r="AO65" i="61"/>
  <c r="AN65" i="61"/>
  <c r="AM65" i="61"/>
  <c r="AQ65" i="61" s="1"/>
  <c r="W65" i="61"/>
  <c r="A65" i="61"/>
  <c r="AP64" i="61"/>
  <c r="AO64" i="61"/>
  <c r="AN64" i="61"/>
  <c r="AM64" i="61"/>
  <c r="AQ64" i="61" s="1"/>
  <c r="W64" i="61"/>
  <c r="A64" i="61"/>
  <c r="AP63" i="61"/>
  <c r="AO63" i="61"/>
  <c r="AN63" i="61"/>
  <c r="AM63" i="61"/>
  <c r="AQ63" i="61" s="1"/>
  <c r="W63" i="61"/>
  <c r="A63" i="61"/>
  <c r="AQ62" i="61"/>
  <c r="AP62" i="61"/>
  <c r="AO62" i="61"/>
  <c r="AN62" i="61"/>
  <c r="AM62" i="61"/>
  <c r="W62" i="61"/>
  <c r="A62" i="61"/>
  <c r="AP61" i="61"/>
  <c r="AQ61" i="61" s="1"/>
  <c r="AO61" i="61"/>
  <c r="AN61" i="61"/>
  <c r="AM61" i="61"/>
  <c r="W61" i="61"/>
  <c r="A61" i="61"/>
  <c r="AP60" i="61"/>
  <c r="AO60" i="61"/>
  <c r="AQ60" i="61" s="1"/>
  <c r="AN60" i="61"/>
  <c r="AM60" i="61"/>
  <c r="W60" i="61"/>
  <c r="A60" i="61"/>
  <c r="AQ59" i="61"/>
  <c r="AP59" i="61"/>
  <c r="AO59" i="61"/>
  <c r="AN59" i="61"/>
  <c r="AM59" i="61"/>
  <c r="W59" i="61"/>
  <c r="A59" i="61"/>
  <c r="AP58" i="61"/>
  <c r="AO58" i="61"/>
  <c r="AN58" i="61"/>
  <c r="AM58" i="61"/>
  <c r="AQ58" i="61" s="1"/>
  <c r="W58" i="61"/>
  <c r="A58" i="61"/>
  <c r="AP57" i="61"/>
  <c r="AO57" i="61"/>
  <c r="AN57" i="61"/>
  <c r="AM57" i="61"/>
  <c r="W57" i="61"/>
  <c r="A57" i="61"/>
  <c r="AP56" i="61"/>
  <c r="AO56" i="61"/>
  <c r="AN56" i="61"/>
  <c r="AM56" i="61"/>
  <c r="AQ56" i="61" s="1"/>
  <c r="W56" i="61"/>
  <c r="A56" i="61"/>
  <c r="AP55" i="61"/>
  <c r="AO55" i="61"/>
  <c r="AN55" i="61"/>
  <c r="AM55" i="61"/>
  <c r="AQ55" i="61" s="1"/>
  <c r="W55" i="61"/>
  <c r="A55" i="61"/>
  <c r="AQ54" i="61"/>
  <c r="AP54" i="61"/>
  <c r="AO54" i="61"/>
  <c r="AN54" i="61"/>
  <c r="AM54" i="61"/>
  <c r="W54" i="61"/>
  <c r="A54" i="61"/>
  <c r="AP53" i="61"/>
  <c r="AQ53" i="61" s="1"/>
  <c r="AO53" i="61"/>
  <c r="AN53" i="61"/>
  <c r="AM53" i="61"/>
  <c r="W53" i="61"/>
  <c r="A53" i="61"/>
  <c r="AP52" i="61"/>
  <c r="AO52" i="61"/>
  <c r="AQ52" i="61" s="1"/>
  <c r="AN52" i="61"/>
  <c r="AM52" i="61"/>
  <c r="W52" i="61"/>
  <c r="A52" i="61"/>
  <c r="AQ51" i="61"/>
  <c r="AP51" i="61"/>
  <c r="AO51" i="61"/>
  <c r="AN51" i="61"/>
  <c r="AM51" i="61"/>
  <c r="W51" i="61"/>
  <c r="A51" i="61"/>
  <c r="AP50" i="61"/>
  <c r="AO50" i="61"/>
  <c r="AN50" i="61"/>
  <c r="AM50" i="61"/>
  <c r="W50" i="61"/>
  <c r="A50" i="61"/>
  <c r="AP49" i="61"/>
  <c r="AO49" i="61"/>
  <c r="AN49" i="61"/>
  <c r="AM49" i="61"/>
  <c r="W49" i="61"/>
  <c r="A49" i="61"/>
  <c r="AP48" i="61"/>
  <c r="AO48" i="61"/>
  <c r="AN48" i="61"/>
  <c r="AM48" i="61"/>
  <c r="AQ48" i="61" s="1"/>
  <c r="W48" i="61"/>
  <c r="A48" i="61"/>
  <c r="AP47" i="61"/>
  <c r="AO47" i="61"/>
  <c r="AN47" i="61"/>
  <c r="AM47" i="61"/>
  <c r="AQ47" i="61" s="1"/>
  <c r="W47" i="61"/>
  <c r="A47" i="61"/>
  <c r="AQ46" i="61"/>
  <c r="AP46" i="61"/>
  <c r="AO46" i="61"/>
  <c r="AN46" i="61"/>
  <c r="AM46" i="61"/>
  <c r="W46" i="61"/>
  <c r="A46" i="61"/>
  <c r="AP45" i="61"/>
  <c r="AQ45" i="61" s="1"/>
  <c r="AO45" i="61"/>
  <c r="AN45" i="61"/>
  <c r="AM45" i="61"/>
  <c r="W45" i="61"/>
  <c r="A45" i="61"/>
  <c r="AP44" i="61"/>
  <c r="AO44" i="61"/>
  <c r="AQ44" i="61" s="1"/>
  <c r="AN44" i="61"/>
  <c r="AM44" i="61"/>
  <c r="W44" i="61"/>
  <c r="A44" i="61"/>
  <c r="AQ43" i="61"/>
  <c r="AP43" i="61"/>
  <c r="AO43" i="61"/>
  <c r="AN43" i="61"/>
  <c r="AM43" i="61"/>
  <c r="W43" i="61"/>
  <c r="A43" i="61"/>
  <c r="AP42" i="61"/>
  <c r="AO42" i="61"/>
  <c r="AN42" i="61"/>
  <c r="AM42" i="61"/>
  <c r="AQ42" i="61" s="1"/>
  <c r="W42" i="61"/>
  <c r="A42" i="61"/>
  <c r="AP41" i="61"/>
  <c r="AO41" i="61"/>
  <c r="AN41" i="61"/>
  <c r="AM41" i="61"/>
  <c r="AQ41" i="61" s="1"/>
  <c r="W41" i="61"/>
  <c r="A41" i="61"/>
  <c r="AP40" i="61"/>
  <c r="AO40" i="61"/>
  <c r="AN40" i="61"/>
  <c r="AM40" i="61"/>
  <c r="W40" i="61"/>
  <c r="A40" i="61"/>
  <c r="AP39" i="61"/>
  <c r="AO39" i="61"/>
  <c r="AN39" i="61"/>
  <c r="AM39" i="61"/>
  <c r="AQ39" i="61" s="1"/>
  <c r="W39" i="61"/>
  <c r="A39" i="61"/>
  <c r="AQ38" i="61"/>
  <c r="AP38" i="61"/>
  <c r="AO38" i="61"/>
  <c r="AN38" i="61"/>
  <c r="AM38" i="61"/>
  <c r="W38" i="61"/>
  <c r="A38" i="61"/>
  <c r="AP37" i="61"/>
  <c r="AQ37" i="61" s="1"/>
  <c r="AO37" i="61"/>
  <c r="AN37" i="61"/>
  <c r="AM37" i="61"/>
  <c r="W37" i="61"/>
  <c r="A37" i="61"/>
  <c r="AP36" i="61"/>
  <c r="AO36" i="61"/>
  <c r="AQ36" i="61" s="1"/>
  <c r="AN36" i="61"/>
  <c r="AM36" i="61"/>
  <c r="W36" i="61"/>
  <c r="A36" i="61"/>
  <c r="AQ35" i="61"/>
  <c r="AP35" i="61"/>
  <c r="AO35" i="61"/>
  <c r="AN35" i="61"/>
  <c r="AM35" i="61"/>
  <c r="W35" i="61"/>
  <c r="A35" i="61"/>
  <c r="AP34" i="61"/>
  <c r="AO34" i="61"/>
  <c r="AN34" i="61"/>
  <c r="AM34" i="61"/>
  <c r="AQ34" i="61" s="1"/>
  <c r="W34" i="61"/>
  <c r="A34" i="61"/>
  <c r="AP33" i="61"/>
  <c r="AO33" i="61"/>
  <c r="AN33" i="61"/>
  <c r="AM33" i="61"/>
  <c r="AQ33" i="61" s="1"/>
  <c r="W33" i="61"/>
  <c r="A33" i="61"/>
  <c r="AP32" i="61"/>
  <c r="AO32" i="61"/>
  <c r="AN32" i="61"/>
  <c r="AM32" i="61"/>
  <c r="AQ32" i="61" s="1"/>
  <c r="W32" i="61"/>
  <c r="A32" i="61"/>
  <c r="AP31" i="61"/>
  <c r="AO31" i="61"/>
  <c r="AN31" i="61"/>
  <c r="AM31" i="61"/>
  <c r="AQ31" i="61" s="1"/>
  <c r="W31" i="61"/>
  <c r="A31" i="61"/>
  <c r="AQ30" i="61"/>
  <c r="AP30" i="61"/>
  <c r="AO30" i="61"/>
  <c r="AN30" i="61"/>
  <c r="AM30" i="61"/>
  <c r="W30" i="61"/>
  <c r="A30" i="61"/>
  <c r="AP29" i="61"/>
  <c r="AQ29" i="61" s="1"/>
  <c r="AO29" i="61"/>
  <c r="AN29" i="61"/>
  <c r="AM29" i="61"/>
  <c r="W29" i="61"/>
  <c r="A29" i="61"/>
  <c r="AP28" i="61"/>
  <c r="AO28" i="61"/>
  <c r="AQ28" i="61" s="1"/>
  <c r="AN28" i="61"/>
  <c r="AM28" i="61"/>
  <c r="W28" i="61"/>
  <c r="A28" i="61"/>
  <c r="AQ27" i="61"/>
  <c r="AP27" i="61"/>
  <c r="AO27" i="61"/>
  <c r="AN27" i="61"/>
  <c r="AM27" i="61"/>
  <c r="W27" i="61"/>
  <c r="A27" i="61"/>
  <c r="AP26" i="61"/>
  <c r="AO26" i="61"/>
  <c r="AN26" i="61"/>
  <c r="AM26" i="61"/>
  <c r="AQ26" i="61" s="1"/>
  <c r="W26" i="61"/>
  <c r="A26" i="61"/>
  <c r="AP25" i="61"/>
  <c r="AO25" i="61"/>
  <c r="AN25" i="61"/>
  <c r="AM25" i="61"/>
  <c r="W25" i="61"/>
  <c r="A25" i="61"/>
  <c r="AP24" i="61"/>
  <c r="AO24" i="61"/>
  <c r="AN24" i="61"/>
  <c r="AM24" i="61"/>
  <c r="AQ24" i="61" s="1"/>
  <c r="W24" i="61"/>
  <c r="A24" i="61"/>
  <c r="AP23" i="61"/>
  <c r="AO23" i="61"/>
  <c r="AN23" i="61"/>
  <c r="AM23" i="61"/>
  <c r="AQ23" i="61" s="1"/>
  <c r="W23" i="61"/>
  <c r="A23" i="61"/>
  <c r="AQ22" i="61"/>
  <c r="AP22" i="61"/>
  <c r="AO22" i="61"/>
  <c r="AN22" i="61"/>
  <c r="AM22" i="61"/>
  <c r="W22" i="61"/>
  <c r="A22" i="61"/>
  <c r="AP21" i="61"/>
  <c r="AQ21" i="61" s="1"/>
  <c r="AO21" i="61"/>
  <c r="AN21" i="61"/>
  <c r="AM21" i="61"/>
  <c r="W21" i="61"/>
  <c r="A21" i="61"/>
  <c r="AP20" i="61"/>
  <c r="AO20" i="61"/>
  <c r="AQ20" i="61" s="1"/>
  <c r="AN20" i="61"/>
  <c r="AM20" i="61"/>
  <c r="W20" i="61"/>
  <c r="A20" i="61"/>
  <c r="AQ19" i="61"/>
  <c r="AP19" i="61"/>
  <c r="AO19" i="61"/>
  <c r="AN19" i="61"/>
  <c r="AM19" i="61"/>
  <c r="W19" i="61"/>
  <c r="A19" i="61"/>
  <c r="AP18" i="61"/>
  <c r="AO18" i="61"/>
  <c r="AN18" i="61"/>
  <c r="AM18" i="61"/>
  <c r="W18" i="61"/>
  <c r="A18" i="61"/>
  <c r="AP17" i="61"/>
  <c r="AO17" i="61"/>
  <c r="AN17" i="61"/>
  <c r="AM17" i="61"/>
  <c r="W17" i="61"/>
  <c r="A17" i="61"/>
  <c r="AP16" i="61"/>
  <c r="AO16" i="61"/>
  <c r="AN16" i="61"/>
  <c r="AM16" i="61"/>
  <c r="AQ16" i="61" s="1"/>
  <c r="W16" i="61"/>
  <c r="A16" i="61"/>
  <c r="AP15" i="61"/>
  <c r="AO15" i="61"/>
  <c r="AN15" i="61"/>
  <c r="AM15" i="61"/>
  <c r="AQ15" i="61" s="1"/>
  <c r="W15" i="61"/>
  <c r="A15" i="61"/>
  <c r="AQ14" i="61"/>
  <c r="AP14" i="61"/>
  <c r="AO14" i="61"/>
  <c r="AN14" i="61"/>
  <c r="AM14" i="61"/>
  <c r="W14" i="61"/>
  <c r="A14" i="61"/>
  <c r="AP13" i="61"/>
  <c r="AQ13" i="61" s="1"/>
  <c r="AO13" i="61"/>
  <c r="AN13" i="61"/>
  <c r="AM13" i="61"/>
  <c r="W13" i="61"/>
  <c r="A13" i="61"/>
  <c r="AP12" i="61"/>
  <c r="AO12" i="61"/>
  <c r="AQ12" i="61" s="1"/>
  <c r="AN12" i="61"/>
  <c r="AM12" i="61"/>
  <c r="W12" i="61"/>
  <c r="A12" i="61"/>
  <c r="AQ11" i="61"/>
  <c r="AP11" i="61"/>
  <c r="AO11" i="61"/>
  <c r="AN11" i="61"/>
  <c r="AM11" i="61"/>
  <c r="W11" i="61"/>
  <c r="A11" i="61"/>
  <c r="AP10" i="61"/>
  <c r="AO10" i="61"/>
  <c r="AN10" i="61"/>
  <c r="AM10" i="61"/>
  <c r="AQ10" i="61" s="1"/>
  <c r="W10" i="61"/>
  <c r="A10" i="61"/>
  <c r="AP9" i="61"/>
  <c r="AO9" i="61"/>
  <c r="AN9" i="61"/>
  <c r="AM9" i="61"/>
  <c r="AQ9" i="61" s="1"/>
  <c r="W9" i="61"/>
  <c r="A9" i="61"/>
  <c r="AP8" i="61"/>
  <c r="AO8" i="61"/>
  <c r="AN8" i="61"/>
  <c r="AM8" i="61"/>
  <c r="W8" i="61"/>
  <c r="A8" i="61"/>
  <c r="A5" i="61"/>
  <c r="A3" i="61"/>
  <c r="A29" i="60"/>
  <c r="X28" i="60"/>
  <c r="A28" i="60"/>
  <c r="V27" i="60"/>
  <c r="X25" i="60"/>
  <c r="X27" i="60" s="1"/>
  <c r="G12" i="56" s="1"/>
  <c r="V25" i="60"/>
  <c r="U25" i="60"/>
  <c r="E12" i="56" s="1"/>
  <c r="T25" i="60"/>
  <c r="S25" i="60"/>
  <c r="S27" i="60" s="1"/>
  <c r="Y24" i="60"/>
  <c r="A24" i="60"/>
  <c r="Y23" i="60"/>
  <c r="A23" i="60"/>
  <c r="Y22" i="60"/>
  <c r="A22" i="60"/>
  <c r="Y21" i="60"/>
  <c r="A21" i="60"/>
  <c r="Y20" i="60"/>
  <c r="A20" i="60"/>
  <c r="Y19" i="60"/>
  <c r="A19" i="60"/>
  <c r="Y18" i="60"/>
  <c r="A18" i="60"/>
  <c r="Y17" i="60"/>
  <c r="A17" i="60"/>
  <c r="Y16" i="60"/>
  <c r="A16" i="60"/>
  <c r="Y15" i="60"/>
  <c r="A15" i="60"/>
  <c r="Y14" i="60"/>
  <c r="A14" i="60"/>
  <c r="Y13" i="60"/>
  <c r="A13" i="60"/>
  <c r="Y12" i="60"/>
  <c r="A12" i="60"/>
  <c r="Y11" i="60"/>
  <c r="A11" i="60"/>
  <c r="Y10" i="60"/>
  <c r="A10" i="60"/>
  <c r="Y9" i="60"/>
  <c r="A9" i="60"/>
  <c r="Y8" i="60"/>
  <c r="A8" i="60"/>
  <c r="A5" i="60"/>
  <c r="A3" i="60"/>
  <c r="A29" i="59"/>
  <c r="R28" i="59"/>
  <c r="A28" i="59"/>
  <c r="P27" i="59"/>
  <c r="N27" i="59"/>
  <c r="S27" i="59" s="1"/>
  <c r="M27" i="59"/>
  <c r="N26" i="59"/>
  <c r="S25" i="59"/>
  <c r="R25" i="59"/>
  <c r="R27" i="59" s="1"/>
  <c r="P25" i="59"/>
  <c r="O25" i="59"/>
  <c r="N25" i="59"/>
  <c r="M25" i="59"/>
  <c r="S24" i="59"/>
  <c r="A24" i="59"/>
  <c r="S23" i="59"/>
  <c r="A23" i="59"/>
  <c r="S22" i="59"/>
  <c r="A22" i="59"/>
  <c r="S21" i="59"/>
  <c r="A21" i="59"/>
  <c r="S20" i="59"/>
  <c r="A20" i="59"/>
  <c r="S19" i="59"/>
  <c r="A19" i="59"/>
  <c r="S18" i="59"/>
  <c r="A18" i="59"/>
  <c r="S17" i="59"/>
  <c r="A17" i="59"/>
  <c r="S16" i="59"/>
  <c r="A16" i="59"/>
  <c r="S15" i="59"/>
  <c r="A15" i="59"/>
  <c r="S14" i="59"/>
  <c r="A14" i="59"/>
  <c r="S13" i="59"/>
  <c r="A13" i="59"/>
  <c r="S12" i="59"/>
  <c r="A12" i="59"/>
  <c r="S11" i="59"/>
  <c r="A11" i="59"/>
  <c r="S10" i="59"/>
  <c r="A10" i="59"/>
  <c r="S9" i="59"/>
  <c r="A9" i="59"/>
  <c r="S8" i="59"/>
  <c r="A8" i="59"/>
  <c r="A5" i="59"/>
  <c r="A3" i="59"/>
  <c r="A29" i="58"/>
  <c r="Q28" i="58"/>
  <c r="A28" i="58"/>
  <c r="Q27" i="58"/>
  <c r="G10" i="56" s="1"/>
  <c r="L27" i="58"/>
  <c r="Q25" i="58"/>
  <c r="O25" i="58"/>
  <c r="O27" i="58" s="1"/>
  <c r="F10" i="56" s="1"/>
  <c r="N25" i="58"/>
  <c r="M25" i="58"/>
  <c r="L25" i="58"/>
  <c r="S24" i="58"/>
  <c r="R24" i="58"/>
  <c r="A24" i="58"/>
  <c r="S23" i="58"/>
  <c r="R23" i="58"/>
  <c r="A23" i="58"/>
  <c r="S22" i="58"/>
  <c r="R22" i="58"/>
  <c r="A22" i="58"/>
  <c r="S21" i="58"/>
  <c r="R21" i="58"/>
  <c r="A21" i="58"/>
  <c r="S20" i="58"/>
  <c r="R20" i="58"/>
  <c r="A20" i="58"/>
  <c r="S19" i="58"/>
  <c r="R19" i="58"/>
  <c r="A19" i="58"/>
  <c r="S18" i="58"/>
  <c r="R18" i="58"/>
  <c r="A18" i="58"/>
  <c r="S17" i="58"/>
  <c r="R17" i="58"/>
  <c r="A17" i="58"/>
  <c r="S16" i="58"/>
  <c r="R16" i="58"/>
  <c r="A16" i="58"/>
  <c r="S15" i="58"/>
  <c r="R15" i="58"/>
  <c r="A15" i="58"/>
  <c r="S14" i="58"/>
  <c r="R14" i="58"/>
  <c r="A14" i="58"/>
  <c r="S13" i="58"/>
  <c r="R13" i="58"/>
  <c r="A13" i="58"/>
  <c r="S12" i="58"/>
  <c r="R12" i="58"/>
  <c r="A12" i="58"/>
  <c r="S11" i="58"/>
  <c r="R11" i="58"/>
  <c r="A11" i="58"/>
  <c r="S10" i="58"/>
  <c r="R10" i="58"/>
  <c r="A10" i="58"/>
  <c r="S9" i="58"/>
  <c r="R9" i="58"/>
  <c r="A9" i="58"/>
  <c r="S8" i="58"/>
  <c r="R8" i="58"/>
  <c r="A8" i="58"/>
  <c r="A5" i="58"/>
  <c r="A3" i="58"/>
  <c r="A29" i="57"/>
  <c r="AA28" i="57"/>
  <c r="A28" i="57"/>
  <c r="U27" i="57"/>
  <c r="V26" i="57"/>
  <c r="V27" i="57" s="1"/>
  <c r="AA27" i="57" s="1"/>
  <c r="AA25" i="57"/>
  <c r="Z25" i="57"/>
  <c r="Z27" i="57" s="1"/>
  <c r="G9" i="56" s="1"/>
  <c r="X25" i="57"/>
  <c r="X27" i="57" s="1"/>
  <c r="F9" i="56" s="1"/>
  <c r="H9" i="56" s="1"/>
  <c r="W25" i="57"/>
  <c r="V25" i="57"/>
  <c r="U25" i="57"/>
  <c r="AB24" i="57"/>
  <c r="AA24" i="57"/>
  <c r="A24" i="57"/>
  <c r="AB23" i="57"/>
  <c r="AA23" i="57"/>
  <c r="A23" i="57"/>
  <c r="AB22" i="57"/>
  <c r="AA22" i="57"/>
  <c r="A22" i="57"/>
  <c r="AB21" i="57"/>
  <c r="AA21" i="57"/>
  <c r="A21" i="57"/>
  <c r="AB20" i="57"/>
  <c r="AA20" i="57"/>
  <c r="A20" i="57"/>
  <c r="AB19" i="57"/>
  <c r="AA19" i="57"/>
  <c r="A19" i="57"/>
  <c r="AB18" i="57"/>
  <c r="AA18" i="57"/>
  <c r="A18" i="57"/>
  <c r="AB17" i="57"/>
  <c r="AA17" i="57"/>
  <c r="A17" i="57"/>
  <c r="AB16" i="57"/>
  <c r="AA16" i="57"/>
  <c r="A16" i="57"/>
  <c r="AB15" i="57"/>
  <c r="AA15" i="57"/>
  <c r="A15" i="57"/>
  <c r="AB14" i="57"/>
  <c r="AA14" i="57"/>
  <c r="A14" i="57"/>
  <c r="AB13" i="57"/>
  <c r="AA13" i="57"/>
  <c r="A13" i="57"/>
  <c r="AB12" i="57"/>
  <c r="AA12" i="57"/>
  <c r="A12" i="57"/>
  <c r="AB11" i="57"/>
  <c r="AA11" i="57"/>
  <c r="A11" i="57"/>
  <c r="AB10" i="57"/>
  <c r="AA10" i="57"/>
  <c r="A10" i="57"/>
  <c r="AB9" i="57"/>
  <c r="AA9" i="57"/>
  <c r="A9" i="57"/>
  <c r="AB8" i="57"/>
  <c r="AA8" i="57"/>
  <c r="A8" i="57"/>
  <c r="A5" i="57"/>
  <c r="A3" i="57"/>
  <c r="I25" i="56"/>
  <c r="J23" i="56"/>
  <c r="H23" i="56"/>
  <c r="K20" i="56"/>
  <c r="G20" i="56"/>
  <c r="I20" i="56" s="1"/>
  <c r="F20" i="56"/>
  <c r="H20" i="56" s="1"/>
  <c r="E20" i="56"/>
  <c r="D20" i="56"/>
  <c r="C20" i="56"/>
  <c r="J20" i="56" s="1"/>
  <c r="G19" i="56"/>
  <c r="G17" i="56"/>
  <c r="I17" i="56" s="1"/>
  <c r="F17" i="56"/>
  <c r="E17" i="56"/>
  <c r="D17" i="56"/>
  <c r="E16" i="56"/>
  <c r="E14" i="56" s="1"/>
  <c r="D16" i="56"/>
  <c r="K16" i="56" s="1"/>
  <c r="K15" i="56"/>
  <c r="J15" i="56"/>
  <c r="F15" i="56"/>
  <c r="E15" i="56"/>
  <c r="D15" i="56"/>
  <c r="C15" i="56"/>
  <c r="F12" i="56"/>
  <c r="H12" i="56" s="1"/>
  <c r="C12" i="56"/>
  <c r="K11" i="56"/>
  <c r="J11" i="56"/>
  <c r="G11" i="56"/>
  <c r="I11" i="56" s="1"/>
  <c r="F11" i="56"/>
  <c r="E11" i="56"/>
  <c r="D11" i="56"/>
  <c r="C11" i="56"/>
  <c r="H11" i="56" s="1"/>
  <c r="D10" i="56"/>
  <c r="C10" i="56"/>
  <c r="H10" i="56" s="1"/>
  <c r="J9" i="56"/>
  <c r="E9" i="56"/>
  <c r="D9" i="56"/>
  <c r="C9" i="56"/>
  <c r="F8" i="56"/>
  <c r="A5" i="56"/>
  <c r="A3" i="56"/>
  <c r="A29" i="55"/>
  <c r="O28" i="55"/>
  <c r="A28" i="55"/>
  <c r="P27" i="55"/>
  <c r="O27" i="55"/>
  <c r="N27" i="55"/>
  <c r="P26" i="55"/>
  <c r="A26" i="55"/>
  <c r="P25" i="55"/>
  <c r="A25" i="55"/>
  <c r="P24" i="55"/>
  <c r="A24" i="55"/>
  <c r="P23" i="55"/>
  <c r="A23" i="55"/>
  <c r="P22" i="55"/>
  <c r="A22" i="55"/>
  <c r="P21" i="55"/>
  <c r="A21" i="55"/>
  <c r="P20" i="55"/>
  <c r="A20" i="55"/>
  <c r="P19" i="55"/>
  <c r="A19" i="55"/>
  <c r="P18" i="55"/>
  <c r="A18" i="55"/>
  <c r="P17" i="55"/>
  <c r="A17" i="55"/>
  <c r="P16" i="55"/>
  <c r="A16" i="55"/>
  <c r="P15" i="55"/>
  <c r="A15" i="55"/>
  <c r="P14" i="55"/>
  <c r="A14" i="55"/>
  <c r="P13" i="55"/>
  <c r="A13" i="55"/>
  <c r="P12" i="55"/>
  <c r="A12" i="55"/>
  <c r="P11" i="55"/>
  <c r="A11" i="55"/>
  <c r="P10" i="55"/>
  <c r="A10" i="55"/>
  <c r="P9" i="55"/>
  <c r="A9" i="55"/>
  <c r="P8" i="55"/>
  <c r="A8" i="55"/>
  <c r="P7" i="55"/>
  <c r="A7" i="55"/>
  <c r="A5" i="55"/>
  <c r="A3" i="55"/>
  <c r="A35" i="54"/>
  <c r="P34" i="54"/>
  <c r="A34" i="54"/>
  <c r="P33" i="54"/>
  <c r="N32" i="54"/>
  <c r="P31" i="54"/>
  <c r="O31" i="54"/>
  <c r="N31" i="54"/>
  <c r="Q30" i="54"/>
  <c r="A30" i="54"/>
  <c r="Q29" i="54"/>
  <c r="A29" i="54"/>
  <c r="Q28" i="54"/>
  <c r="A28" i="54"/>
  <c r="Q27" i="54"/>
  <c r="A27" i="54"/>
  <c r="Q26" i="54"/>
  <c r="A26" i="54"/>
  <c r="Q25" i="54"/>
  <c r="A25" i="54"/>
  <c r="Q24" i="54"/>
  <c r="A24" i="54"/>
  <c r="Q23" i="54"/>
  <c r="A23" i="54"/>
  <c r="Q22" i="54"/>
  <c r="A22" i="54"/>
  <c r="Q21" i="54"/>
  <c r="A21" i="54"/>
  <c r="Q20" i="54"/>
  <c r="A20" i="54"/>
  <c r="Q19" i="54"/>
  <c r="A19" i="54"/>
  <c r="Q18" i="54"/>
  <c r="A18" i="54"/>
  <c r="Q17" i="54"/>
  <c r="A17" i="54"/>
  <c r="Q16" i="54"/>
  <c r="A16" i="54"/>
  <c r="Q15" i="54"/>
  <c r="A15" i="54"/>
  <c r="Q14" i="54"/>
  <c r="A14" i="54"/>
  <c r="Q13" i="54"/>
  <c r="A13" i="54"/>
  <c r="Q12" i="54"/>
  <c r="A12" i="54"/>
  <c r="Q11" i="54"/>
  <c r="A11" i="54"/>
  <c r="Q10" i="54"/>
  <c r="A10" i="54"/>
  <c r="Q9" i="54"/>
  <c r="A9" i="54"/>
  <c r="Q8" i="54"/>
  <c r="A8" i="54"/>
  <c r="A5" i="54"/>
  <c r="A3" i="54"/>
  <c r="A29" i="53"/>
  <c r="T28" i="53"/>
  <c r="A28" i="53"/>
  <c r="U27" i="53"/>
  <c r="T27" i="53"/>
  <c r="S27" i="53"/>
  <c r="U26" i="53"/>
  <c r="A26" i="53"/>
  <c r="U25" i="53"/>
  <c r="A25" i="53"/>
  <c r="U24" i="53"/>
  <c r="A24" i="53"/>
  <c r="U23" i="53"/>
  <c r="A23" i="53"/>
  <c r="U22" i="53"/>
  <c r="A22" i="53"/>
  <c r="U21" i="53"/>
  <c r="A21" i="53"/>
  <c r="U20" i="53"/>
  <c r="A20" i="53"/>
  <c r="U19" i="53"/>
  <c r="A19" i="53"/>
  <c r="U18" i="53"/>
  <c r="A18" i="53"/>
  <c r="U17" i="53"/>
  <c r="A17" i="53"/>
  <c r="U16" i="53"/>
  <c r="A16" i="53"/>
  <c r="U15" i="53"/>
  <c r="A15" i="53"/>
  <c r="U14" i="53"/>
  <c r="A14" i="53"/>
  <c r="U13" i="53"/>
  <c r="A13" i="53"/>
  <c r="U12" i="53"/>
  <c r="A12" i="53"/>
  <c r="U11" i="53"/>
  <c r="A11" i="53"/>
  <c r="U10" i="53"/>
  <c r="A10" i="53"/>
  <c r="U9" i="53"/>
  <c r="A9" i="53"/>
  <c r="U8" i="53"/>
  <c r="A8" i="53"/>
  <c r="A5" i="53"/>
  <c r="A3" i="53"/>
  <c r="A29" i="52"/>
  <c r="X28" i="52"/>
  <c r="A28" i="52"/>
  <c r="U27" i="52"/>
  <c r="X25" i="52"/>
  <c r="W25" i="52"/>
  <c r="U25" i="52"/>
  <c r="T25" i="52"/>
  <c r="D7" i="51" s="1"/>
  <c r="S25" i="52"/>
  <c r="R25" i="52"/>
  <c r="R27" i="52" s="1"/>
  <c r="Y24" i="52"/>
  <c r="X24" i="52"/>
  <c r="A24" i="52"/>
  <c r="Y23" i="52"/>
  <c r="X23" i="52"/>
  <c r="A23" i="52"/>
  <c r="Y22" i="52"/>
  <c r="X22" i="52"/>
  <c r="A22" i="52"/>
  <c r="Y21" i="52"/>
  <c r="X21" i="52"/>
  <c r="A21" i="52"/>
  <c r="Y20" i="52"/>
  <c r="X20" i="52"/>
  <c r="A20" i="52"/>
  <c r="Y19" i="52"/>
  <c r="X19" i="52"/>
  <c r="A19" i="52"/>
  <c r="Y18" i="52"/>
  <c r="X18" i="52"/>
  <c r="A18" i="52"/>
  <c r="Y17" i="52"/>
  <c r="X17" i="52"/>
  <c r="A17" i="52"/>
  <c r="Y16" i="52"/>
  <c r="X16" i="52"/>
  <c r="A16" i="52"/>
  <c r="Y15" i="52"/>
  <c r="X15" i="52"/>
  <c r="A15" i="52"/>
  <c r="Y14" i="52"/>
  <c r="X14" i="52"/>
  <c r="A14" i="52"/>
  <c r="Y13" i="52"/>
  <c r="X13" i="52"/>
  <c r="A13" i="52"/>
  <c r="Y12" i="52"/>
  <c r="X12" i="52"/>
  <c r="A12" i="52"/>
  <c r="Y11" i="52"/>
  <c r="X11" i="52"/>
  <c r="A11" i="52"/>
  <c r="Y10" i="52"/>
  <c r="X10" i="52"/>
  <c r="A10" i="52"/>
  <c r="Y9" i="52"/>
  <c r="X9" i="52"/>
  <c r="A9" i="52"/>
  <c r="Y8" i="52"/>
  <c r="X8" i="52"/>
  <c r="A8" i="52"/>
  <c r="A5" i="52"/>
  <c r="A3" i="52"/>
  <c r="E28" i="51"/>
  <c r="D25" i="51"/>
  <c r="C26" i="51" s="1"/>
  <c r="E10" i="51"/>
  <c r="C10" i="51"/>
  <c r="G10" i="51" s="1"/>
  <c r="E9" i="51"/>
  <c r="D9" i="51"/>
  <c r="E8" i="51"/>
  <c r="F8" i="51" s="1"/>
  <c r="C8" i="51"/>
  <c r="G8" i="51" s="1"/>
  <c r="A5" i="51"/>
  <c r="A3" i="51"/>
  <c r="A29" i="45"/>
  <c r="L28" i="45"/>
  <c r="A28" i="45"/>
  <c r="J26" i="45"/>
  <c r="L25" i="45"/>
  <c r="L27" i="45" s="1"/>
  <c r="D12" i="43" s="1"/>
  <c r="K25" i="45"/>
  <c r="J25" i="45"/>
  <c r="M24" i="45"/>
  <c r="A24" i="45"/>
  <c r="M23" i="45"/>
  <c r="A23" i="45"/>
  <c r="M22" i="45"/>
  <c r="A22" i="45"/>
  <c r="M21" i="45"/>
  <c r="A21" i="45"/>
  <c r="M20" i="45"/>
  <c r="A20" i="45"/>
  <c r="M19" i="45"/>
  <c r="A19" i="45"/>
  <c r="M18" i="45"/>
  <c r="A18" i="45"/>
  <c r="M17" i="45"/>
  <c r="A17" i="45"/>
  <c r="M16" i="45"/>
  <c r="A16" i="45"/>
  <c r="M15" i="45"/>
  <c r="A15" i="45"/>
  <c r="M14" i="45"/>
  <c r="A14" i="45"/>
  <c r="M13" i="45"/>
  <c r="A13" i="45"/>
  <c r="M12" i="45"/>
  <c r="A12" i="45"/>
  <c r="M11" i="45"/>
  <c r="A11" i="45"/>
  <c r="M10" i="45"/>
  <c r="A10" i="45"/>
  <c r="M9" i="45"/>
  <c r="A9" i="45"/>
  <c r="M8" i="45"/>
  <c r="A8" i="45"/>
  <c r="A5" i="45"/>
  <c r="A3" i="45"/>
  <c r="A29" i="47"/>
  <c r="L28" i="47"/>
  <c r="A28" i="47"/>
  <c r="M27" i="47"/>
  <c r="M25" i="47"/>
  <c r="L25" i="47"/>
  <c r="L27" i="47" s="1"/>
  <c r="D11" i="43" s="1"/>
  <c r="E11" i="43" s="1"/>
  <c r="K25" i="47"/>
  <c r="J26" i="47" s="1"/>
  <c r="J25" i="47"/>
  <c r="J27" i="47" s="1"/>
  <c r="M24" i="47"/>
  <c r="A24" i="47"/>
  <c r="M23" i="47"/>
  <c r="A23" i="47"/>
  <c r="M22" i="47"/>
  <c r="A22" i="47"/>
  <c r="M21" i="47"/>
  <c r="A21" i="47"/>
  <c r="M20" i="47"/>
  <c r="A20" i="47"/>
  <c r="M19" i="47"/>
  <c r="A19" i="47"/>
  <c r="M18" i="47"/>
  <c r="A18" i="47"/>
  <c r="M17" i="47"/>
  <c r="A17" i="47"/>
  <c r="M16" i="47"/>
  <c r="A16" i="47"/>
  <c r="M15" i="47"/>
  <c r="A15" i="47"/>
  <c r="M14" i="47"/>
  <c r="A14" i="47"/>
  <c r="M13" i="47"/>
  <c r="A13" i="47"/>
  <c r="M12" i="47"/>
  <c r="A12" i="47"/>
  <c r="M11" i="47"/>
  <c r="A11" i="47"/>
  <c r="M10" i="47"/>
  <c r="A10" i="47"/>
  <c r="M9" i="47"/>
  <c r="A9" i="47"/>
  <c r="M8" i="47"/>
  <c r="A8" i="47"/>
  <c r="A5" i="47"/>
  <c r="A3" i="47"/>
  <c r="A29" i="50"/>
  <c r="K28" i="50"/>
  <c r="A28" i="50"/>
  <c r="K25" i="50"/>
  <c r="K27" i="50" s="1"/>
  <c r="D10" i="43" s="1"/>
  <c r="J25" i="50"/>
  <c r="I26" i="50" s="1"/>
  <c r="I25" i="50"/>
  <c r="L24" i="50"/>
  <c r="A24" i="50"/>
  <c r="L23" i="50"/>
  <c r="A23" i="50"/>
  <c r="L22" i="50"/>
  <c r="A22" i="50"/>
  <c r="L21" i="50"/>
  <c r="A21" i="50"/>
  <c r="L20" i="50"/>
  <c r="A20" i="50"/>
  <c r="L19" i="50"/>
  <c r="A19" i="50"/>
  <c r="L18" i="50"/>
  <c r="A18" i="50"/>
  <c r="L17" i="50"/>
  <c r="A17" i="50"/>
  <c r="L16" i="50"/>
  <c r="A16" i="50"/>
  <c r="L15" i="50"/>
  <c r="A15" i="50"/>
  <c r="L14" i="50"/>
  <c r="A14" i="50"/>
  <c r="L13" i="50"/>
  <c r="A13" i="50"/>
  <c r="L12" i="50"/>
  <c r="A12" i="50"/>
  <c r="L11" i="50"/>
  <c r="A11" i="50"/>
  <c r="L10" i="50"/>
  <c r="A10" i="50"/>
  <c r="L9" i="50"/>
  <c r="A9" i="50"/>
  <c r="L8" i="50"/>
  <c r="A8" i="50"/>
  <c r="A5" i="50"/>
  <c r="A3" i="50"/>
  <c r="A29" i="49"/>
  <c r="G28" i="49"/>
  <c r="A28" i="49"/>
  <c r="G27" i="49"/>
  <c r="D9" i="43" s="1"/>
  <c r="G25" i="49"/>
  <c r="F25" i="49"/>
  <c r="E26" i="49" s="1"/>
  <c r="E25" i="49"/>
  <c r="H24" i="49"/>
  <c r="A24" i="49"/>
  <c r="H23" i="49"/>
  <c r="A23" i="49"/>
  <c r="H22" i="49"/>
  <c r="A22" i="49"/>
  <c r="H21" i="49"/>
  <c r="A21" i="49"/>
  <c r="H20" i="49"/>
  <c r="A20" i="49"/>
  <c r="H19" i="49"/>
  <c r="A19" i="49"/>
  <c r="H18" i="49"/>
  <c r="A18" i="49"/>
  <c r="H17" i="49"/>
  <c r="A17" i="49"/>
  <c r="H16" i="49"/>
  <c r="A16" i="49"/>
  <c r="H15" i="49"/>
  <c r="A15" i="49"/>
  <c r="H14" i="49"/>
  <c r="A14" i="49"/>
  <c r="H13" i="49"/>
  <c r="A13" i="49"/>
  <c r="H12" i="49"/>
  <c r="A12" i="49"/>
  <c r="H11" i="49"/>
  <c r="A11" i="49"/>
  <c r="H10" i="49"/>
  <c r="A10" i="49"/>
  <c r="H9" i="49"/>
  <c r="A9" i="49"/>
  <c r="H8" i="49"/>
  <c r="A8" i="49"/>
  <c r="A5" i="49"/>
  <c r="A3" i="49"/>
  <c r="A29" i="108"/>
  <c r="G28" i="108"/>
  <c r="A28" i="108"/>
  <c r="H27" i="108"/>
  <c r="G27" i="108"/>
  <c r="D8" i="43" s="1"/>
  <c r="F27" i="108"/>
  <c r="H26" i="108"/>
  <c r="A26" i="108"/>
  <c r="H25" i="108"/>
  <c r="A25" i="108"/>
  <c r="H24" i="108"/>
  <c r="A24" i="108"/>
  <c r="H23" i="108"/>
  <c r="A23" i="108"/>
  <c r="H22" i="108"/>
  <c r="A22" i="108"/>
  <c r="H21" i="108"/>
  <c r="A21" i="108"/>
  <c r="H20" i="108"/>
  <c r="A20" i="108"/>
  <c r="H19" i="108"/>
  <c r="A19" i="108"/>
  <c r="H18" i="108"/>
  <c r="A18" i="108"/>
  <c r="H17" i="108"/>
  <c r="A17" i="108"/>
  <c r="H16" i="108"/>
  <c r="A16" i="108"/>
  <c r="H15" i="108"/>
  <c r="A15" i="108"/>
  <c r="H14" i="108"/>
  <c r="A14" i="108"/>
  <c r="H13" i="108"/>
  <c r="A13" i="108"/>
  <c r="H12" i="108"/>
  <c r="A12" i="108"/>
  <c r="H11" i="108"/>
  <c r="A11" i="108"/>
  <c r="H10" i="108"/>
  <c r="A10" i="108"/>
  <c r="H9" i="108"/>
  <c r="A9" i="108"/>
  <c r="H8" i="108"/>
  <c r="A8" i="108"/>
  <c r="H7" i="108"/>
  <c r="A7" i="108"/>
  <c r="A5" i="108"/>
  <c r="A3" i="108"/>
  <c r="A29" i="46"/>
  <c r="H28" i="46"/>
  <c r="A28" i="46"/>
  <c r="H27" i="46"/>
  <c r="D7" i="43" s="1"/>
  <c r="F26" i="46"/>
  <c r="F27" i="46" s="1"/>
  <c r="H25" i="46"/>
  <c r="G25" i="46"/>
  <c r="F25" i="46"/>
  <c r="I25" i="46" s="1"/>
  <c r="I24" i="46"/>
  <c r="A24" i="46"/>
  <c r="I23" i="46"/>
  <c r="A23" i="46"/>
  <c r="I22" i="46"/>
  <c r="A22" i="46"/>
  <c r="I21" i="46"/>
  <c r="A21" i="46"/>
  <c r="I20" i="46"/>
  <c r="A20" i="46"/>
  <c r="I19" i="46"/>
  <c r="A19" i="46"/>
  <c r="I18" i="46"/>
  <c r="A18" i="46"/>
  <c r="I17" i="46"/>
  <c r="A17" i="46"/>
  <c r="I16" i="46"/>
  <c r="A16" i="46"/>
  <c r="I15" i="46"/>
  <c r="A15" i="46"/>
  <c r="I14" i="46"/>
  <c r="A14" i="46"/>
  <c r="I13" i="46"/>
  <c r="A13" i="46"/>
  <c r="I12" i="46"/>
  <c r="A12" i="46"/>
  <c r="I11" i="46"/>
  <c r="A11" i="46"/>
  <c r="I10" i="46"/>
  <c r="A10" i="46"/>
  <c r="I9" i="46"/>
  <c r="A9" i="46"/>
  <c r="I8" i="46"/>
  <c r="A8" i="46"/>
  <c r="A5" i="46"/>
  <c r="A3" i="46"/>
  <c r="E40" i="43"/>
  <c r="D35" i="43"/>
  <c r="D34" i="43"/>
  <c r="E34" i="43" s="1"/>
  <c r="C34" i="43"/>
  <c r="F34" i="43" s="1"/>
  <c r="F33" i="43"/>
  <c r="D33" i="43"/>
  <c r="E33" i="43" s="1"/>
  <c r="C33" i="43"/>
  <c r="F32" i="43"/>
  <c r="D32" i="43"/>
  <c r="E32" i="43" s="1"/>
  <c r="C32" i="43"/>
  <c r="D31" i="43"/>
  <c r="E31" i="43" s="1"/>
  <c r="C31" i="43"/>
  <c r="F31" i="43" s="1"/>
  <c r="D30" i="43"/>
  <c r="D28" i="43"/>
  <c r="D27" i="43"/>
  <c r="D26" i="43"/>
  <c r="F11" i="43"/>
  <c r="C11" i="43"/>
  <c r="E8" i="43"/>
  <c r="C8" i="43"/>
  <c r="F8" i="43" s="1"/>
  <c r="A5" i="43"/>
  <c r="A3" i="43"/>
  <c r="A30" i="41"/>
  <c r="G29" i="41"/>
  <c r="A29" i="41"/>
  <c r="G28" i="41"/>
  <c r="F28" i="41"/>
  <c r="H28" i="41" s="1"/>
  <c r="E28" i="41"/>
  <c r="H27" i="41"/>
  <c r="A27" i="41"/>
  <c r="H26" i="41"/>
  <c r="A26" i="41"/>
  <c r="H25" i="41"/>
  <c r="A25" i="41"/>
  <c r="H24" i="41"/>
  <c r="A24" i="41"/>
  <c r="H23" i="41"/>
  <c r="A23" i="41"/>
  <c r="H22" i="41"/>
  <c r="A22" i="41"/>
  <c r="H21" i="41"/>
  <c r="A21" i="41"/>
  <c r="H20" i="41"/>
  <c r="A20" i="41"/>
  <c r="H19" i="41"/>
  <c r="A19" i="41"/>
  <c r="H18" i="41"/>
  <c r="A18" i="41"/>
  <c r="H17" i="41"/>
  <c r="A17" i="41"/>
  <c r="H16" i="41"/>
  <c r="A16" i="41"/>
  <c r="H15" i="41"/>
  <c r="A15" i="41"/>
  <c r="H14" i="41"/>
  <c r="A14" i="41"/>
  <c r="H13" i="41"/>
  <c r="A13" i="41"/>
  <c r="H12" i="41"/>
  <c r="A12" i="41"/>
  <c r="H11" i="41"/>
  <c r="A11" i="41"/>
  <c r="H10" i="41"/>
  <c r="A10" i="41"/>
  <c r="H9" i="41"/>
  <c r="A9" i="41"/>
  <c r="H8" i="41"/>
  <c r="A8" i="41"/>
  <c r="H7" i="41"/>
  <c r="A7" i="41"/>
  <c r="A5" i="41"/>
  <c r="A3" i="41"/>
  <c r="A29" i="40"/>
  <c r="F28" i="40"/>
  <c r="A28" i="40"/>
  <c r="G27" i="40"/>
  <c r="F27" i="40"/>
  <c r="E27" i="40"/>
  <c r="G26" i="40"/>
  <c r="A26" i="40"/>
  <c r="G25" i="40"/>
  <c r="A25" i="40"/>
  <c r="G24" i="40"/>
  <c r="A24" i="40"/>
  <c r="G23" i="40"/>
  <c r="A23" i="40"/>
  <c r="G22" i="40"/>
  <c r="A22" i="40"/>
  <c r="G21" i="40"/>
  <c r="A21" i="40"/>
  <c r="G20" i="40"/>
  <c r="A20" i="40"/>
  <c r="G19" i="40"/>
  <c r="A19" i="40"/>
  <c r="G18" i="40"/>
  <c r="A18" i="40"/>
  <c r="G17" i="40"/>
  <c r="A17" i="40"/>
  <c r="G16" i="40"/>
  <c r="A16" i="40"/>
  <c r="G15" i="40"/>
  <c r="A15" i="40"/>
  <c r="G14" i="40"/>
  <c r="A14" i="40"/>
  <c r="G13" i="40"/>
  <c r="A13" i="40"/>
  <c r="G12" i="40"/>
  <c r="A12" i="40"/>
  <c r="G11" i="40"/>
  <c r="A11" i="40"/>
  <c r="G10" i="40"/>
  <c r="A10" i="40"/>
  <c r="G9" i="40"/>
  <c r="A9" i="40"/>
  <c r="G8" i="40"/>
  <c r="A8" i="40"/>
  <c r="G7" i="40"/>
  <c r="A7" i="40"/>
  <c r="A5" i="40"/>
  <c r="A3" i="40"/>
  <c r="A29" i="107"/>
  <c r="K28" i="107"/>
  <c r="A28" i="107"/>
  <c r="L27" i="107"/>
  <c r="K27" i="107"/>
  <c r="F27" i="107"/>
  <c r="L26" i="107"/>
  <c r="A26" i="107"/>
  <c r="L25" i="107"/>
  <c r="A25" i="107"/>
  <c r="L24" i="107"/>
  <c r="A24" i="107"/>
  <c r="L23" i="107"/>
  <c r="A23" i="107"/>
  <c r="L22" i="107"/>
  <c r="A22" i="107"/>
  <c r="L21" i="107"/>
  <c r="A21" i="107"/>
  <c r="L20" i="107"/>
  <c r="A20" i="107"/>
  <c r="L19" i="107"/>
  <c r="A19" i="107"/>
  <c r="L18" i="107"/>
  <c r="A18" i="107"/>
  <c r="L17" i="107"/>
  <c r="A17" i="107"/>
  <c r="L16" i="107"/>
  <c r="A16" i="107"/>
  <c r="L15" i="107"/>
  <c r="A15" i="107"/>
  <c r="L14" i="107"/>
  <c r="A14" i="107"/>
  <c r="L13" i="107"/>
  <c r="A13" i="107"/>
  <c r="L12" i="107"/>
  <c r="A12" i="107"/>
  <c r="L11" i="107"/>
  <c r="A11" i="107"/>
  <c r="L10" i="107"/>
  <c r="A10" i="107"/>
  <c r="L9" i="107"/>
  <c r="A9" i="107"/>
  <c r="L8" i="107"/>
  <c r="A8" i="107"/>
  <c r="L7" i="107"/>
  <c r="A7" i="107"/>
  <c r="A5" i="107"/>
  <c r="A3" i="107"/>
  <c r="A29" i="42"/>
  <c r="K28" i="42"/>
  <c r="A28" i="42"/>
  <c r="K26" i="42"/>
  <c r="K27" i="42" s="1"/>
  <c r="I25" i="42"/>
  <c r="K24" i="42"/>
  <c r="J24" i="42"/>
  <c r="I24" i="42"/>
  <c r="L24" i="42" s="1"/>
  <c r="L23" i="42"/>
  <c r="A23" i="42"/>
  <c r="L22" i="42"/>
  <c r="A22" i="42"/>
  <c r="L21" i="42"/>
  <c r="A21" i="42"/>
  <c r="L20" i="42"/>
  <c r="A20" i="42"/>
  <c r="L19" i="42"/>
  <c r="A19" i="42"/>
  <c r="L18" i="42"/>
  <c r="A18" i="42"/>
  <c r="L17" i="42"/>
  <c r="A17" i="42"/>
  <c r="L16" i="42"/>
  <c r="A16" i="42"/>
  <c r="L15" i="42"/>
  <c r="A15" i="42"/>
  <c r="L14" i="42"/>
  <c r="A14" i="42"/>
  <c r="L13" i="42"/>
  <c r="A13" i="42"/>
  <c r="L12" i="42"/>
  <c r="A12" i="42"/>
  <c r="L11" i="42"/>
  <c r="A11" i="42"/>
  <c r="L10" i="42"/>
  <c r="A10" i="42"/>
  <c r="L9" i="42"/>
  <c r="A9" i="42"/>
  <c r="L8" i="42"/>
  <c r="A8" i="42"/>
  <c r="A5" i="42"/>
  <c r="A3" i="42"/>
  <c r="A27" i="39"/>
  <c r="AA26" i="39"/>
  <c r="A26" i="39"/>
  <c r="AA25" i="39"/>
  <c r="Z25" i="39"/>
  <c r="Y25" i="39"/>
  <c r="X25" i="39"/>
  <c r="W25" i="39"/>
  <c r="V25" i="39"/>
  <c r="U25" i="39"/>
  <c r="T25" i="39"/>
  <c r="S25" i="39"/>
  <c r="R25" i="39"/>
  <c r="Q25" i="39"/>
  <c r="P25" i="39"/>
  <c r="O25" i="39"/>
  <c r="N25" i="39"/>
  <c r="M25" i="39"/>
  <c r="L25" i="39"/>
  <c r="K25" i="39"/>
  <c r="J25" i="39"/>
  <c r="I25" i="39"/>
  <c r="H25" i="39"/>
  <c r="D25" i="39"/>
  <c r="AC24" i="39"/>
  <c r="AB24" i="39"/>
  <c r="A24" i="39"/>
  <c r="AC23" i="39"/>
  <c r="AB23" i="39"/>
  <c r="A23" i="39"/>
  <c r="AC22" i="39"/>
  <c r="AB22" i="39"/>
  <c r="A22" i="39"/>
  <c r="AC21" i="39"/>
  <c r="AB21" i="39"/>
  <c r="A21" i="39"/>
  <c r="AC20" i="39"/>
  <c r="AB20" i="39"/>
  <c r="A20" i="39"/>
  <c r="AC19" i="39"/>
  <c r="AB19" i="39"/>
  <c r="A19" i="39"/>
  <c r="AC18" i="39"/>
  <c r="AB18" i="39"/>
  <c r="A18" i="39"/>
  <c r="AC17" i="39"/>
  <c r="AB17" i="39"/>
  <c r="A17" i="39"/>
  <c r="AC16" i="39"/>
  <c r="AB16" i="39"/>
  <c r="A16" i="39"/>
  <c r="AC15" i="39"/>
  <c r="AB15" i="39"/>
  <c r="A15" i="39"/>
  <c r="AC14" i="39"/>
  <c r="AB14" i="39"/>
  <c r="A14" i="39"/>
  <c r="AC13" i="39"/>
  <c r="AB13" i="39"/>
  <c r="A13" i="39"/>
  <c r="AC12" i="39"/>
  <c r="AB12" i="39"/>
  <c r="A12" i="39"/>
  <c r="AC11" i="39"/>
  <c r="AB11" i="39"/>
  <c r="A11" i="39"/>
  <c r="AC10" i="39"/>
  <c r="AB10" i="39"/>
  <c r="A10" i="39"/>
  <c r="AC9" i="39"/>
  <c r="AB9" i="39"/>
  <c r="A9" i="39"/>
  <c r="AC8" i="39"/>
  <c r="AB8" i="39"/>
  <c r="A8" i="39"/>
  <c r="A5" i="39"/>
  <c r="A3" i="39"/>
  <c r="A30" i="38"/>
  <c r="M29" i="38"/>
  <c r="A29" i="38"/>
  <c r="N26" i="38"/>
  <c r="M26" i="38"/>
  <c r="M28" i="38" s="1"/>
  <c r="J26" i="38"/>
  <c r="I26" i="38"/>
  <c r="N25" i="38"/>
  <c r="A25" i="38"/>
  <c r="N24" i="38"/>
  <c r="A24" i="38"/>
  <c r="N23" i="38"/>
  <c r="A23" i="38"/>
  <c r="N22" i="38"/>
  <c r="A22" i="38"/>
  <c r="N21" i="38"/>
  <c r="A21" i="38"/>
  <c r="N20" i="38"/>
  <c r="A20" i="38"/>
  <c r="N19" i="38"/>
  <c r="A19" i="38"/>
  <c r="N18" i="38"/>
  <c r="A18" i="38"/>
  <c r="N17" i="38"/>
  <c r="A17" i="38"/>
  <c r="N16" i="38"/>
  <c r="A16" i="38"/>
  <c r="N15" i="38"/>
  <c r="A15" i="38"/>
  <c r="N14" i="38"/>
  <c r="A14" i="38"/>
  <c r="N13" i="38"/>
  <c r="A13" i="38"/>
  <c r="N12" i="38"/>
  <c r="A12" i="38"/>
  <c r="N11" i="38"/>
  <c r="A11" i="38"/>
  <c r="N10" i="38"/>
  <c r="A10" i="38"/>
  <c r="N9" i="38"/>
  <c r="A9" i="38"/>
  <c r="N8" i="38"/>
  <c r="A8" i="38"/>
  <c r="A5" i="38"/>
  <c r="A3" i="38"/>
  <c r="A29" i="37"/>
  <c r="X28" i="37"/>
  <c r="A28" i="37"/>
  <c r="W27" i="37"/>
  <c r="Y27" i="37" s="1"/>
  <c r="U27" i="37"/>
  <c r="U26" i="37"/>
  <c r="Y25" i="37"/>
  <c r="X25" i="37"/>
  <c r="X27" i="37" s="1"/>
  <c r="W25" i="37"/>
  <c r="V25" i="37"/>
  <c r="U25" i="37"/>
  <c r="Y24" i="37"/>
  <c r="A24" i="37"/>
  <c r="Y23" i="37"/>
  <c r="A23" i="37"/>
  <c r="Y22" i="37"/>
  <c r="A22" i="37"/>
  <c r="Y21" i="37"/>
  <c r="A21" i="37"/>
  <c r="Y20" i="37"/>
  <c r="A20" i="37"/>
  <c r="Y19" i="37"/>
  <c r="A19" i="37"/>
  <c r="Y18" i="37"/>
  <c r="A18" i="37"/>
  <c r="Y17" i="37"/>
  <c r="A17" i="37"/>
  <c r="Y16" i="37"/>
  <c r="A16" i="37"/>
  <c r="Y15" i="37"/>
  <c r="A15" i="37"/>
  <c r="Y14" i="37"/>
  <c r="A14" i="37"/>
  <c r="Y13" i="37"/>
  <c r="A13" i="37"/>
  <c r="Y12" i="37"/>
  <c r="A12" i="37"/>
  <c r="Y11" i="37"/>
  <c r="A11" i="37"/>
  <c r="Y10" i="37"/>
  <c r="A10" i="37"/>
  <c r="Y9" i="37"/>
  <c r="A9" i="37"/>
  <c r="Y8" i="37"/>
  <c r="A8" i="37"/>
  <c r="A5" i="37"/>
  <c r="A3" i="37"/>
  <c r="A30" i="36"/>
  <c r="W29" i="36"/>
  <c r="A29" i="36"/>
  <c r="W28" i="36"/>
  <c r="V28" i="36"/>
  <c r="E118" i="126" s="1"/>
  <c r="T27" i="36"/>
  <c r="X26" i="36"/>
  <c r="W26" i="36"/>
  <c r="V26" i="36"/>
  <c r="U26" i="36"/>
  <c r="T26" i="36"/>
  <c r="X25" i="36"/>
  <c r="A25" i="36"/>
  <c r="X24" i="36"/>
  <c r="A24" i="36"/>
  <c r="X23" i="36"/>
  <c r="A23" i="36"/>
  <c r="X22" i="36"/>
  <c r="A22" i="36"/>
  <c r="X21" i="36"/>
  <c r="A21" i="36"/>
  <c r="X20" i="36"/>
  <c r="A20" i="36"/>
  <c r="X19" i="36"/>
  <c r="A19" i="36"/>
  <c r="X18" i="36"/>
  <c r="A18" i="36"/>
  <c r="X17" i="36"/>
  <c r="A17" i="36"/>
  <c r="X16" i="36"/>
  <c r="A16" i="36"/>
  <c r="X15" i="36"/>
  <c r="A15" i="36"/>
  <c r="X14" i="36"/>
  <c r="A14" i="36"/>
  <c r="X13" i="36"/>
  <c r="A13" i="36"/>
  <c r="X12" i="36"/>
  <c r="A12" i="36"/>
  <c r="X11" i="36"/>
  <c r="A11" i="36"/>
  <c r="X10" i="36"/>
  <c r="A10" i="36"/>
  <c r="X9" i="36"/>
  <c r="A9" i="36"/>
  <c r="X8" i="36"/>
  <c r="A8" i="36"/>
  <c r="A5" i="36"/>
  <c r="A3" i="36"/>
  <c r="A30" i="35"/>
  <c r="L29" i="35"/>
  <c r="A29" i="35"/>
  <c r="L28" i="35"/>
  <c r="E14" i="27" s="1"/>
  <c r="L26" i="35"/>
  <c r="H26" i="35"/>
  <c r="G27" i="35" s="1"/>
  <c r="G26" i="35"/>
  <c r="M25" i="35"/>
  <c r="A25" i="35"/>
  <c r="M24" i="35"/>
  <c r="A24" i="35"/>
  <c r="M23" i="35"/>
  <c r="A23" i="35"/>
  <c r="M22" i="35"/>
  <c r="A22" i="35"/>
  <c r="M21" i="35"/>
  <c r="A21" i="35"/>
  <c r="M20" i="35"/>
  <c r="A20" i="35"/>
  <c r="M19" i="35"/>
  <c r="A19" i="35"/>
  <c r="M18" i="35"/>
  <c r="A18" i="35"/>
  <c r="M17" i="35"/>
  <c r="A17" i="35"/>
  <c r="M16" i="35"/>
  <c r="A16" i="35"/>
  <c r="M15" i="35"/>
  <c r="A15" i="35"/>
  <c r="M14" i="35"/>
  <c r="A14" i="35"/>
  <c r="M13" i="35"/>
  <c r="A13" i="35"/>
  <c r="M12" i="35"/>
  <c r="A12" i="35"/>
  <c r="M11" i="35"/>
  <c r="A11" i="35"/>
  <c r="M10" i="35"/>
  <c r="A10" i="35"/>
  <c r="M9" i="35"/>
  <c r="A9" i="35"/>
  <c r="M8" i="35"/>
  <c r="A8" i="35"/>
  <c r="A5" i="35"/>
  <c r="A3" i="35"/>
  <c r="A30" i="34"/>
  <c r="K29" i="34"/>
  <c r="A29" i="34"/>
  <c r="K28" i="34"/>
  <c r="K26" i="34"/>
  <c r="H26" i="34"/>
  <c r="G26" i="34"/>
  <c r="L25" i="34"/>
  <c r="A25" i="34"/>
  <c r="L24" i="34"/>
  <c r="A24" i="34"/>
  <c r="L23" i="34"/>
  <c r="A23" i="34"/>
  <c r="L22" i="34"/>
  <c r="A22" i="34"/>
  <c r="L21" i="34"/>
  <c r="A21" i="34"/>
  <c r="L20" i="34"/>
  <c r="A20" i="34"/>
  <c r="L19" i="34"/>
  <c r="A19" i="34"/>
  <c r="L18" i="34"/>
  <c r="A18" i="34"/>
  <c r="L17" i="34"/>
  <c r="A17" i="34"/>
  <c r="L16" i="34"/>
  <c r="A16" i="34"/>
  <c r="L15" i="34"/>
  <c r="A15" i="34"/>
  <c r="L14" i="34"/>
  <c r="A14" i="34"/>
  <c r="L13" i="34"/>
  <c r="A13" i="34"/>
  <c r="L12" i="34"/>
  <c r="A12" i="34"/>
  <c r="L11" i="34"/>
  <c r="A11" i="34"/>
  <c r="L10" i="34"/>
  <c r="A10" i="34"/>
  <c r="L9" i="34"/>
  <c r="A9" i="34"/>
  <c r="L8" i="34"/>
  <c r="A8" i="34"/>
  <c r="A5" i="34"/>
  <c r="A3" i="34"/>
  <c r="A30" i="33"/>
  <c r="K29" i="33"/>
  <c r="A29" i="33"/>
  <c r="F27" i="33"/>
  <c r="K26" i="33"/>
  <c r="K28" i="33" s="1"/>
  <c r="E12" i="27" s="1"/>
  <c r="G26" i="33"/>
  <c r="F26" i="33"/>
  <c r="L25" i="33"/>
  <c r="A25" i="33"/>
  <c r="L24" i="33"/>
  <c r="A24" i="33"/>
  <c r="L23" i="33"/>
  <c r="A23" i="33"/>
  <c r="L22" i="33"/>
  <c r="A22" i="33"/>
  <c r="L21" i="33"/>
  <c r="A21" i="33"/>
  <c r="L20" i="33"/>
  <c r="A20" i="33"/>
  <c r="L19" i="33"/>
  <c r="A19" i="33"/>
  <c r="L18" i="33"/>
  <c r="A18" i="33"/>
  <c r="L17" i="33"/>
  <c r="A17" i="33"/>
  <c r="L16" i="33"/>
  <c r="A16" i="33"/>
  <c r="L15" i="33"/>
  <c r="A15" i="33"/>
  <c r="L14" i="33"/>
  <c r="A14" i="33"/>
  <c r="L13" i="33"/>
  <c r="A13" i="33"/>
  <c r="L12" i="33"/>
  <c r="A12" i="33"/>
  <c r="L11" i="33"/>
  <c r="A11" i="33"/>
  <c r="L10" i="33"/>
  <c r="A10" i="33"/>
  <c r="L9" i="33"/>
  <c r="A9" i="33"/>
  <c r="L8" i="33"/>
  <c r="A8" i="33"/>
  <c r="A5" i="33"/>
  <c r="A3" i="33"/>
  <c r="A30" i="31"/>
  <c r="K29" i="31"/>
  <c r="A29" i="31"/>
  <c r="L26" i="31"/>
  <c r="K26" i="31"/>
  <c r="K28" i="31" s="1"/>
  <c r="E10" i="27" s="1"/>
  <c r="H26" i="31"/>
  <c r="G26" i="31"/>
  <c r="L25" i="31"/>
  <c r="A25" i="31"/>
  <c r="L24" i="31"/>
  <c r="A24" i="31"/>
  <c r="L23" i="31"/>
  <c r="A23" i="31"/>
  <c r="L22" i="31"/>
  <c r="A22" i="31"/>
  <c r="L21" i="31"/>
  <c r="A21" i="31"/>
  <c r="L20" i="31"/>
  <c r="A20" i="31"/>
  <c r="L19" i="31"/>
  <c r="A19" i="31"/>
  <c r="L18" i="31"/>
  <c r="A18" i="31"/>
  <c r="L17" i="31"/>
  <c r="A17" i="31"/>
  <c r="L16" i="31"/>
  <c r="A16" i="31"/>
  <c r="L15" i="31"/>
  <c r="A15" i="31"/>
  <c r="L14" i="31"/>
  <c r="A14" i="31"/>
  <c r="L13" i="31"/>
  <c r="A13" i="31"/>
  <c r="L12" i="31"/>
  <c r="A12" i="31"/>
  <c r="L11" i="31"/>
  <c r="A11" i="31"/>
  <c r="L10" i="31"/>
  <c r="A10" i="31"/>
  <c r="L9" i="31"/>
  <c r="A9" i="31"/>
  <c r="L8" i="31"/>
  <c r="A8" i="31"/>
  <c r="A5" i="31"/>
  <c r="A3" i="31"/>
  <c r="A30" i="32"/>
  <c r="M29" i="32"/>
  <c r="A29" i="32"/>
  <c r="I27" i="32"/>
  <c r="I28" i="32" s="1"/>
  <c r="N28" i="32" s="1"/>
  <c r="M26" i="32"/>
  <c r="M28" i="32" s="1"/>
  <c r="E11" i="27" s="1"/>
  <c r="J26" i="32"/>
  <c r="I26" i="32"/>
  <c r="N26" i="32" s="1"/>
  <c r="N25" i="32"/>
  <c r="A25" i="32"/>
  <c r="N24" i="32"/>
  <c r="A24" i="32"/>
  <c r="N23" i="32"/>
  <c r="A23" i="32"/>
  <c r="N22" i="32"/>
  <c r="A22" i="32"/>
  <c r="N21" i="32"/>
  <c r="A21" i="32"/>
  <c r="N20" i="32"/>
  <c r="A20" i="32"/>
  <c r="N19" i="32"/>
  <c r="A19" i="32"/>
  <c r="N18" i="32"/>
  <c r="A18" i="32"/>
  <c r="N17" i="32"/>
  <c r="A17" i="32"/>
  <c r="N16" i="32"/>
  <c r="A16" i="32"/>
  <c r="N15" i="32"/>
  <c r="A15" i="32"/>
  <c r="N14" i="32"/>
  <c r="A14" i="32"/>
  <c r="N13" i="32"/>
  <c r="A13" i="32"/>
  <c r="N12" i="32"/>
  <c r="A12" i="32"/>
  <c r="N11" i="32"/>
  <c r="A11" i="32"/>
  <c r="N10" i="32"/>
  <c r="A10" i="32"/>
  <c r="N9" i="32"/>
  <c r="A9" i="32"/>
  <c r="N8" i="32"/>
  <c r="A8" i="32"/>
  <c r="A5" i="32"/>
  <c r="A3" i="32"/>
  <c r="A30" i="30"/>
  <c r="M29" i="30"/>
  <c r="A29" i="30"/>
  <c r="G28" i="30"/>
  <c r="N28" i="30" s="1"/>
  <c r="N26" i="30"/>
  <c r="M26" i="30"/>
  <c r="M28" i="30" s="1"/>
  <c r="H26" i="30"/>
  <c r="G27" i="30" s="1"/>
  <c r="G26" i="30"/>
  <c r="N25" i="30"/>
  <c r="A25" i="30"/>
  <c r="N24" i="30"/>
  <c r="A24" i="30"/>
  <c r="N23" i="30"/>
  <c r="A23" i="30"/>
  <c r="N22" i="30"/>
  <c r="A22" i="30"/>
  <c r="N21" i="30"/>
  <c r="A21" i="30"/>
  <c r="N20" i="30"/>
  <c r="A20" i="30"/>
  <c r="N19" i="30"/>
  <c r="A19" i="30"/>
  <c r="N18" i="30"/>
  <c r="A18" i="30"/>
  <c r="N17" i="30"/>
  <c r="A17" i="30"/>
  <c r="N16" i="30"/>
  <c r="A16" i="30"/>
  <c r="N15" i="30"/>
  <c r="A15" i="30"/>
  <c r="N14" i="30"/>
  <c r="A14" i="30"/>
  <c r="N13" i="30"/>
  <c r="A13" i="30"/>
  <c r="N12" i="30"/>
  <c r="A12" i="30"/>
  <c r="N11" i="30"/>
  <c r="A11" i="30"/>
  <c r="N10" i="30"/>
  <c r="A10" i="30"/>
  <c r="N9" i="30"/>
  <c r="A9" i="30"/>
  <c r="N8" i="30"/>
  <c r="A8" i="30"/>
  <c r="A5" i="30"/>
  <c r="A3" i="30"/>
  <c r="A154" i="29"/>
  <c r="M153" i="29"/>
  <c r="A153" i="29"/>
  <c r="G151" i="29"/>
  <c r="K150" i="29"/>
  <c r="J150" i="29"/>
  <c r="I150" i="29"/>
  <c r="H150" i="29"/>
  <c r="G150" i="29"/>
  <c r="F150" i="29"/>
  <c r="E150" i="29"/>
  <c r="N149" i="29"/>
  <c r="A149" i="29"/>
  <c r="N148" i="29"/>
  <c r="A148" i="29"/>
  <c r="N147" i="29"/>
  <c r="A147" i="29"/>
  <c r="N146" i="29"/>
  <c r="A146" i="29"/>
  <c r="AJ145" i="29"/>
  <c r="AI145" i="29"/>
  <c r="AH145" i="29"/>
  <c r="AG145" i="29"/>
  <c r="A145" i="29"/>
  <c r="AJ144" i="29"/>
  <c r="AI144" i="29"/>
  <c r="AH144" i="29"/>
  <c r="AG144" i="29"/>
  <c r="AK144" i="29" s="1"/>
  <c r="M144" i="29" s="1"/>
  <c r="A144" i="29"/>
  <c r="AJ143" i="29"/>
  <c r="AI143" i="29"/>
  <c r="AH143" i="29"/>
  <c r="AG143" i="29"/>
  <c r="AK143" i="29" s="1"/>
  <c r="M143" i="29" s="1"/>
  <c r="A143" i="29"/>
  <c r="AK142" i="29"/>
  <c r="AJ142" i="29"/>
  <c r="AI142" i="29"/>
  <c r="AH142" i="29"/>
  <c r="AG142" i="29"/>
  <c r="M142" i="29"/>
  <c r="A142" i="29"/>
  <c r="AK141" i="29"/>
  <c r="M141" i="29" s="1"/>
  <c r="AJ141" i="29"/>
  <c r="AI141" i="29"/>
  <c r="AH141" i="29"/>
  <c r="AG141" i="29"/>
  <c r="A141" i="29"/>
  <c r="AJ140" i="29"/>
  <c r="AI140" i="29"/>
  <c r="AH140" i="29"/>
  <c r="AG140" i="29"/>
  <c r="A140" i="29"/>
  <c r="AJ139" i="29"/>
  <c r="AI139" i="29"/>
  <c r="AK139" i="29" s="1"/>
  <c r="M139" i="29" s="1"/>
  <c r="AH139" i="29"/>
  <c r="AG139" i="29"/>
  <c r="A139" i="29"/>
  <c r="AJ138" i="29"/>
  <c r="AI138" i="29"/>
  <c r="AH138" i="29"/>
  <c r="AG138" i="29"/>
  <c r="A138" i="29"/>
  <c r="AJ137" i="29"/>
  <c r="AI137" i="29"/>
  <c r="AH137" i="29"/>
  <c r="AG137" i="29"/>
  <c r="A137" i="29"/>
  <c r="AJ136" i="29"/>
  <c r="AI136" i="29"/>
  <c r="AH136" i="29"/>
  <c r="AG136" i="29"/>
  <c r="AK136" i="29" s="1"/>
  <c r="M136" i="29"/>
  <c r="A136" i="29"/>
  <c r="AJ135" i="29"/>
  <c r="AI135" i="29"/>
  <c r="AH135" i="29"/>
  <c r="AG135" i="29"/>
  <c r="AK135" i="29" s="1"/>
  <c r="M135" i="29" s="1"/>
  <c r="A135" i="29"/>
  <c r="AK134" i="29"/>
  <c r="AJ134" i="29"/>
  <c r="AI134" i="29"/>
  <c r="AH134" i="29"/>
  <c r="AG134" i="29"/>
  <c r="M134" i="29"/>
  <c r="A134" i="29"/>
  <c r="AK133" i="29"/>
  <c r="M133" i="29" s="1"/>
  <c r="AJ133" i="29"/>
  <c r="AI133" i="29"/>
  <c r="AH133" i="29"/>
  <c r="AG133" i="29"/>
  <c r="A133" i="29"/>
  <c r="AJ132" i="29"/>
  <c r="AI132" i="29"/>
  <c r="AH132" i="29"/>
  <c r="AK132" i="29" s="1"/>
  <c r="M132" i="29" s="1"/>
  <c r="AG132" i="29"/>
  <c r="A132" i="29"/>
  <c r="AK131" i="29"/>
  <c r="M131" i="29" s="1"/>
  <c r="AJ131" i="29"/>
  <c r="AI131" i="29"/>
  <c r="AH131" i="29"/>
  <c r="AG131" i="29"/>
  <c r="A131" i="29"/>
  <c r="AJ130" i="29"/>
  <c r="AI130" i="29"/>
  <c r="AH130" i="29"/>
  <c r="AG130" i="29"/>
  <c r="A130" i="29"/>
  <c r="AJ129" i="29"/>
  <c r="AI129" i="29"/>
  <c r="AH129" i="29"/>
  <c r="AG129" i="29"/>
  <c r="AK129" i="29" s="1"/>
  <c r="M129" i="29" s="1"/>
  <c r="A129" i="29"/>
  <c r="AJ128" i="29"/>
  <c r="AI128" i="29"/>
  <c r="AH128" i="29"/>
  <c r="AG128" i="29"/>
  <c r="AK128" i="29" s="1"/>
  <c r="M128" i="29" s="1"/>
  <c r="A128" i="29"/>
  <c r="AJ127" i="29"/>
  <c r="AI127" i="29"/>
  <c r="AH127" i="29"/>
  <c r="AG127" i="29"/>
  <c r="AK127" i="29" s="1"/>
  <c r="M127" i="29" s="1"/>
  <c r="A127" i="29"/>
  <c r="AK126" i="29"/>
  <c r="AJ126" i="29"/>
  <c r="AI126" i="29"/>
  <c r="AH126" i="29"/>
  <c r="AG126" i="29"/>
  <c r="M126" i="29"/>
  <c r="A126" i="29"/>
  <c r="AK125" i="29"/>
  <c r="M125" i="29" s="1"/>
  <c r="AJ125" i="29"/>
  <c r="AI125" i="29"/>
  <c r="AH125" i="29"/>
  <c r="AG125" i="29"/>
  <c r="A125" i="29"/>
  <c r="AJ124" i="29"/>
  <c r="AI124" i="29"/>
  <c r="AH124" i="29"/>
  <c r="AG124" i="29"/>
  <c r="A124" i="29"/>
  <c r="AJ123" i="29"/>
  <c r="AI123" i="29"/>
  <c r="AK123" i="29" s="1"/>
  <c r="M123" i="29" s="1"/>
  <c r="AH123" i="29"/>
  <c r="AG123" i="29"/>
  <c r="A123" i="29"/>
  <c r="AJ122" i="29"/>
  <c r="AI122" i="29"/>
  <c r="AH122" i="29"/>
  <c r="AG122" i="29"/>
  <c r="AK122" i="29" s="1"/>
  <c r="M122" i="29" s="1"/>
  <c r="A122" i="29"/>
  <c r="AJ121" i="29"/>
  <c r="AI121" i="29"/>
  <c r="AH121" i="29"/>
  <c r="AG121" i="29"/>
  <c r="A121" i="29"/>
  <c r="AJ120" i="29"/>
  <c r="AI120" i="29"/>
  <c r="AH120" i="29"/>
  <c r="AG120" i="29"/>
  <c r="A120" i="29"/>
  <c r="AJ119" i="29"/>
  <c r="AI119" i="29"/>
  <c r="AH119" i="29"/>
  <c r="AG119" i="29"/>
  <c r="AK119" i="29" s="1"/>
  <c r="M119" i="29" s="1"/>
  <c r="A119" i="29"/>
  <c r="AK118" i="29"/>
  <c r="AJ118" i="29"/>
  <c r="AI118" i="29"/>
  <c r="AH118" i="29"/>
  <c r="AG118" i="29"/>
  <c r="M118" i="29"/>
  <c r="A118" i="29"/>
  <c r="AK117" i="29"/>
  <c r="M117" i="29" s="1"/>
  <c r="AJ117" i="29"/>
  <c r="AI117" i="29"/>
  <c r="AH117" i="29"/>
  <c r="AG117" i="29"/>
  <c r="A117" i="29"/>
  <c r="AJ116" i="29"/>
  <c r="AI116" i="29"/>
  <c r="AH116" i="29"/>
  <c r="AG116" i="29"/>
  <c r="AK116" i="29" s="1"/>
  <c r="M116" i="29" s="1"/>
  <c r="A116" i="29"/>
  <c r="AK115" i="29"/>
  <c r="M115" i="29" s="1"/>
  <c r="AJ115" i="29"/>
  <c r="AI115" i="29"/>
  <c r="AH115" i="29"/>
  <c r="AG115" i="29"/>
  <c r="A115" i="29"/>
  <c r="AJ114" i="29"/>
  <c r="AI114" i="29"/>
  <c r="AH114" i="29"/>
  <c r="AG114" i="29"/>
  <c r="A114" i="29"/>
  <c r="AJ113" i="29"/>
  <c r="AI113" i="29"/>
  <c r="AH113" i="29"/>
  <c r="AG113" i="29"/>
  <c r="A113" i="29"/>
  <c r="AJ112" i="29"/>
  <c r="AI112" i="29"/>
  <c r="AH112" i="29"/>
  <c r="AG112" i="29"/>
  <c r="AK112" i="29" s="1"/>
  <c r="M112" i="29"/>
  <c r="A112" i="29"/>
  <c r="AJ111" i="29"/>
  <c r="AI111" i="29"/>
  <c r="AH111" i="29"/>
  <c r="AG111" i="29"/>
  <c r="AK111" i="29" s="1"/>
  <c r="M111" i="29" s="1"/>
  <c r="A111" i="29"/>
  <c r="AK110" i="29"/>
  <c r="AJ110" i="29"/>
  <c r="AI110" i="29"/>
  <c r="AH110" i="29"/>
  <c r="AG110" i="29"/>
  <c r="M110" i="29"/>
  <c r="A110" i="29"/>
  <c r="AK109" i="29"/>
  <c r="M109" i="29" s="1"/>
  <c r="AJ109" i="29"/>
  <c r="AI109" i="29"/>
  <c r="AH109" i="29"/>
  <c r="AG109" i="29"/>
  <c r="A109" i="29"/>
  <c r="AJ108" i="29"/>
  <c r="AI108" i="29"/>
  <c r="AH108" i="29"/>
  <c r="AG108" i="29"/>
  <c r="AK108" i="29" s="1"/>
  <c r="M108" i="29" s="1"/>
  <c r="A108" i="29"/>
  <c r="AK107" i="29"/>
  <c r="M107" i="29" s="1"/>
  <c r="AJ107" i="29"/>
  <c r="AI107" i="29"/>
  <c r="AH107" i="29"/>
  <c r="AG107" i="29"/>
  <c r="A107" i="29"/>
  <c r="AJ106" i="29"/>
  <c r="AI106" i="29"/>
  <c r="AH106" i="29"/>
  <c r="AG106" i="29"/>
  <c r="A106" i="29"/>
  <c r="AJ105" i="29"/>
  <c r="AI105" i="29"/>
  <c r="AH105" i="29"/>
  <c r="AG105" i="29"/>
  <c r="A105" i="29"/>
  <c r="AJ104" i="29"/>
  <c r="AI104" i="29"/>
  <c r="AH104" i="29"/>
  <c r="AG104" i="29"/>
  <c r="A104" i="29"/>
  <c r="AJ103" i="29"/>
  <c r="AI103" i="29"/>
  <c r="AH103" i="29"/>
  <c r="AG103" i="29"/>
  <c r="AK103" i="29" s="1"/>
  <c r="M103" i="29" s="1"/>
  <c r="A103" i="29"/>
  <c r="AK102" i="29"/>
  <c r="AJ102" i="29"/>
  <c r="AI102" i="29"/>
  <c r="AH102" i="29"/>
  <c r="AG102" i="29"/>
  <c r="M102" i="29"/>
  <c r="A102" i="29"/>
  <c r="AK101" i="29"/>
  <c r="M101" i="29" s="1"/>
  <c r="AJ101" i="29"/>
  <c r="AI101" i="29"/>
  <c r="AH101" i="29"/>
  <c r="AG101" i="29"/>
  <c r="A101" i="29"/>
  <c r="AJ100" i="29"/>
  <c r="AI100" i="29"/>
  <c r="AH100" i="29"/>
  <c r="AG100" i="29"/>
  <c r="A100" i="29"/>
  <c r="AJ99" i="29"/>
  <c r="AI99" i="29"/>
  <c r="AK99" i="29" s="1"/>
  <c r="M99" i="29" s="1"/>
  <c r="AH99" i="29"/>
  <c r="AG99" i="29"/>
  <c r="A99" i="29"/>
  <c r="AJ98" i="29"/>
  <c r="AI98" i="29"/>
  <c r="AH98" i="29"/>
  <c r="AG98" i="29"/>
  <c r="AK98" i="29" s="1"/>
  <c r="M98" i="29" s="1"/>
  <c r="A98" i="29"/>
  <c r="AJ97" i="29"/>
  <c r="AI97" i="29"/>
  <c r="AH97" i="29"/>
  <c r="AG97" i="29"/>
  <c r="A97" i="29"/>
  <c r="AJ96" i="29"/>
  <c r="AI96" i="29"/>
  <c r="AH96" i="29"/>
  <c r="AG96" i="29"/>
  <c r="AK96" i="29" s="1"/>
  <c r="M96" i="29" s="1"/>
  <c r="A96" i="29"/>
  <c r="AJ95" i="29"/>
  <c r="AI95" i="29"/>
  <c r="AH95" i="29"/>
  <c r="AG95" i="29"/>
  <c r="AK95" i="29" s="1"/>
  <c r="M95" i="29" s="1"/>
  <c r="A95" i="29"/>
  <c r="AK94" i="29"/>
  <c r="AJ94" i="29"/>
  <c r="AI94" i="29"/>
  <c r="AH94" i="29"/>
  <c r="AG94" i="29"/>
  <c r="M94" i="29"/>
  <c r="A94" i="29"/>
  <c r="AK93" i="29"/>
  <c r="M93" i="29" s="1"/>
  <c r="AJ93" i="29"/>
  <c r="AI93" i="29"/>
  <c r="AH93" i="29"/>
  <c r="AG93" i="29"/>
  <c r="A93" i="29"/>
  <c r="AJ92" i="29"/>
  <c r="AI92" i="29"/>
  <c r="AH92" i="29"/>
  <c r="AG92" i="29"/>
  <c r="AK92" i="29" s="1"/>
  <c r="M92" i="29" s="1"/>
  <c r="A92" i="29"/>
  <c r="AK91" i="29"/>
  <c r="M91" i="29" s="1"/>
  <c r="AJ91" i="29"/>
  <c r="AI91" i="29"/>
  <c r="AH91" i="29"/>
  <c r="AG91" i="29"/>
  <c r="A91" i="29"/>
  <c r="AJ90" i="29"/>
  <c r="AI90" i="29"/>
  <c r="AH90" i="29"/>
  <c r="AG90" i="29"/>
  <c r="A90" i="29"/>
  <c r="AJ89" i="29"/>
  <c r="AI89" i="29"/>
  <c r="AH89" i="29"/>
  <c r="AG89" i="29"/>
  <c r="AK89" i="29" s="1"/>
  <c r="M89" i="29" s="1"/>
  <c r="A89" i="29"/>
  <c r="AJ88" i="29"/>
  <c r="AI88" i="29"/>
  <c r="AH88" i="29"/>
  <c r="AG88" i="29"/>
  <c r="A88" i="29"/>
  <c r="AJ87" i="29"/>
  <c r="AI87" i="29"/>
  <c r="AH87" i="29"/>
  <c r="AG87" i="29"/>
  <c r="AK87" i="29" s="1"/>
  <c r="M87" i="29" s="1"/>
  <c r="A87" i="29"/>
  <c r="AK86" i="29"/>
  <c r="AJ86" i="29"/>
  <c r="AI86" i="29"/>
  <c r="AH86" i="29"/>
  <c r="AG86" i="29"/>
  <c r="M86" i="29"/>
  <c r="A86" i="29"/>
  <c r="AK85" i="29"/>
  <c r="M85" i="29" s="1"/>
  <c r="AJ85" i="29"/>
  <c r="AI85" i="29"/>
  <c r="AH85" i="29"/>
  <c r="AG85" i="29"/>
  <c r="A85" i="29"/>
  <c r="AJ84" i="29"/>
  <c r="AI84" i="29"/>
  <c r="AH84" i="29"/>
  <c r="AG84" i="29"/>
  <c r="A84" i="29"/>
  <c r="AK83" i="29"/>
  <c r="M83" i="29" s="1"/>
  <c r="AJ83" i="29"/>
  <c r="AI83" i="29"/>
  <c r="AH83" i="29"/>
  <c r="AG83" i="29"/>
  <c r="A83" i="29"/>
  <c r="AJ82" i="29"/>
  <c r="AI82" i="29"/>
  <c r="AH82" i="29"/>
  <c r="AG82" i="29"/>
  <c r="AK82" i="29" s="1"/>
  <c r="M82" i="29" s="1"/>
  <c r="A82" i="29"/>
  <c r="AJ81" i="29"/>
  <c r="AI81" i="29"/>
  <c r="AH81" i="29"/>
  <c r="AG81" i="29"/>
  <c r="A81" i="29"/>
  <c r="AJ80" i="29"/>
  <c r="AI80" i="29"/>
  <c r="AH80" i="29"/>
  <c r="AG80" i="29"/>
  <c r="AK80" i="29" s="1"/>
  <c r="M80" i="29" s="1"/>
  <c r="A80" i="29"/>
  <c r="AJ79" i="29"/>
  <c r="AI79" i="29"/>
  <c r="AH79" i="29"/>
  <c r="AG79" i="29"/>
  <c r="AK79" i="29" s="1"/>
  <c r="M79" i="29" s="1"/>
  <c r="A79" i="29"/>
  <c r="AK78" i="29"/>
  <c r="AJ78" i="29"/>
  <c r="AI78" i="29"/>
  <c r="AH78" i="29"/>
  <c r="AG78" i="29"/>
  <c r="M78" i="29"/>
  <c r="A78" i="29"/>
  <c r="AJ77" i="29"/>
  <c r="AI77" i="29"/>
  <c r="AH77" i="29"/>
  <c r="AG77" i="29"/>
  <c r="M77" i="29"/>
  <c r="A77" i="29"/>
  <c r="AK76" i="29"/>
  <c r="M76" i="29" s="1"/>
  <c r="AJ76" i="29"/>
  <c r="AI76" i="29"/>
  <c r="AH76" i="29"/>
  <c r="AG76" i="29"/>
  <c r="A76" i="29"/>
  <c r="AJ75" i="29"/>
  <c r="AI75" i="29"/>
  <c r="AH75" i="29"/>
  <c r="AG75" i="29"/>
  <c r="AK75" i="29" s="1"/>
  <c r="M75" i="29" s="1"/>
  <c r="A75" i="29"/>
  <c r="AJ74" i="29"/>
  <c r="AI74" i="29"/>
  <c r="AH74" i="29"/>
  <c r="AG74" i="29"/>
  <c r="A74" i="29"/>
  <c r="AJ73" i="29"/>
  <c r="AI73" i="29"/>
  <c r="AH73" i="29"/>
  <c r="AG73" i="29"/>
  <c r="AK73" i="29" s="1"/>
  <c r="M73" i="29" s="1"/>
  <c r="A73" i="29"/>
  <c r="AJ72" i="29"/>
  <c r="AI72" i="29"/>
  <c r="AH72" i="29"/>
  <c r="AG72" i="29"/>
  <c r="AK72" i="29" s="1"/>
  <c r="M72" i="29" s="1"/>
  <c r="A72" i="29"/>
  <c r="AK71" i="29"/>
  <c r="AJ71" i="29"/>
  <c r="AI71" i="29"/>
  <c r="AH71" i="29"/>
  <c r="AG71" i="29"/>
  <c r="M71" i="29"/>
  <c r="A71" i="29"/>
  <c r="AK70" i="29"/>
  <c r="M70" i="29" s="1"/>
  <c r="AJ70" i="29"/>
  <c r="AI70" i="29"/>
  <c r="AH70" i="29"/>
  <c r="AG70" i="29"/>
  <c r="A70" i="29"/>
  <c r="AJ69" i="29"/>
  <c r="AI69" i="29"/>
  <c r="AH69" i="29"/>
  <c r="AG69" i="29"/>
  <c r="A69" i="29"/>
  <c r="AK68" i="29"/>
  <c r="M68" i="29" s="1"/>
  <c r="AJ68" i="29"/>
  <c r="AI68" i="29"/>
  <c r="AH68" i="29"/>
  <c r="AG68" i="29"/>
  <c r="A68" i="29"/>
  <c r="AJ67" i="29"/>
  <c r="AI67" i="29"/>
  <c r="AH67" i="29"/>
  <c r="AG67" i="29"/>
  <c r="A67" i="29"/>
  <c r="AJ66" i="29"/>
  <c r="AI66" i="29"/>
  <c r="AH66" i="29"/>
  <c r="AG66" i="29"/>
  <c r="A66" i="29"/>
  <c r="AJ65" i="29"/>
  <c r="AI65" i="29"/>
  <c r="AH65" i="29"/>
  <c r="AG65" i="29"/>
  <c r="AK65" i="29" s="1"/>
  <c r="M65" i="29"/>
  <c r="A65" i="29"/>
  <c r="AJ64" i="29"/>
  <c r="AI64" i="29"/>
  <c r="AH64" i="29"/>
  <c r="AG64" i="29"/>
  <c r="AK64" i="29" s="1"/>
  <c r="M64" i="29" s="1"/>
  <c r="A64" i="29"/>
  <c r="AK63" i="29"/>
  <c r="AJ63" i="29"/>
  <c r="AI63" i="29"/>
  <c r="AH63" i="29"/>
  <c r="AG63" i="29"/>
  <c r="M63" i="29"/>
  <c r="A63" i="29"/>
  <c r="AK62" i="29"/>
  <c r="M62" i="29" s="1"/>
  <c r="AJ62" i="29"/>
  <c r="AI62" i="29"/>
  <c r="AH62" i="29"/>
  <c r="AG62" i="29"/>
  <c r="A62" i="29"/>
  <c r="AJ61" i="29"/>
  <c r="AI61" i="29"/>
  <c r="AH61" i="29"/>
  <c r="AG61" i="29"/>
  <c r="AK61" i="29" s="1"/>
  <c r="M61" i="29" s="1"/>
  <c r="A61" i="29"/>
  <c r="AK60" i="29"/>
  <c r="M60" i="29" s="1"/>
  <c r="AJ60" i="29"/>
  <c r="AI60" i="29"/>
  <c r="AH60" i="29"/>
  <c r="AG60" i="29"/>
  <c r="A60" i="29"/>
  <c r="AJ59" i="29"/>
  <c r="AI59" i="29"/>
  <c r="AH59" i="29"/>
  <c r="AG59" i="29"/>
  <c r="A59" i="29"/>
  <c r="AJ58" i="29"/>
  <c r="AI58" i="29"/>
  <c r="AH58" i="29"/>
  <c r="AG58" i="29"/>
  <c r="AK58" i="29" s="1"/>
  <c r="M58" i="29" s="1"/>
  <c r="A58" i="29"/>
  <c r="AJ57" i="29"/>
  <c r="AI57" i="29"/>
  <c r="AH57" i="29"/>
  <c r="AG57" i="29"/>
  <c r="AK57" i="29" s="1"/>
  <c r="M57" i="29" s="1"/>
  <c r="A57" i="29"/>
  <c r="AJ56" i="29"/>
  <c r="AI56" i="29"/>
  <c r="AH56" i="29"/>
  <c r="AG56" i="29"/>
  <c r="AK56" i="29" s="1"/>
  <c r="M56" i="29" s="1"/>
  <c r="A56" i="29"/>
  <c r="AK55" i="29"/>
  <c r="AJ55" i="29"/>
  <c r="AI55" i="29"/>
  <c r="AH55" i="29"/>
  <c r="AG55" i="29"/>
  <c r="M55" i="29"/>
  <c r="A55" i="29"/>
  <c r="AK54" i="29"/>
  <c r="M54" i="29" s="1"/>
  <c r="AJ54" i="29"/>
  <c r="AI54" i="29"/>
  <c r="AH54" i="29"/>
  <c r="AG54" i="29"/>
  <c r="A54" i="29"/>
  <c r="AJ53" i="29"/>
  <c r="AI53" i="29"/>
  <c r="AH53" i="29"/>
  <c r="AG53" i="29"/>
  <c r="A53" i="29"/>
  <c r="AJ52" i="29"/>
  <c r="AI52" i="29"/>
  <c r="AK52" i="29" s="1"/>
  <c r="M52" i="29" s="1"/>
  <c r="AH52" i="29"/>
  <c r="AG52" i="29"/>
  <c r="A52" i="29"/>
  <c r="AJ51" i="29"/>
  <c r="AI51" i="29"/>
  <c r="AH51" i="29"/>
  <c r="AG51" i="29"/>
  <c r="AK51" i="29" s="1"/>
  <c r="M51" i="29" s="1"/>
  <c r="A51" i="29"/>
  <c r="AJ50" i="29"/>
  <c r="AI50" i="29"/>
  <c r="AH50" i="29"/>
  <c r="AG50" i="29"/>
  <c r="A50" i="29"/>
  <c r="AJ49" i="29"/>
  <c r="AI49" i="29"/>
  <c r="AH49" i="29"/>
  <c r="AG49" i="29"/>
  <c r="A49" i="29"/>
  <c r="AJ48" i="29"/>
  <c r="AI48" i="29"/>
  <c r="AH48" i="29"/>
  <c r="AG48" i="29"/>
  <c r="AK48" i="29" s="1"/>
  <c r="M48" i="29" s="1"/>
  <c r="A48" i="29"/>
  <c r="AK47" i="29"/>
  <c r="AJ47" i="29"/>
  <c r="AI47" i="29"/>
  <c r="AH47" i="29"/>
  <c r="AG47" i="29"/>
  <c r="M47" i="29"/>
  <c r="A47" i="29"/>
  <c r="AK46" i="29"/>
  <c r="M46" i="29" s="1"/>
  <c r="AJ46" i="29"/>
  <c r="AI46" i="29"/>
  <c r="AH46" i="29"/>
  <c r="AG46" i="29"/>
  <c r="A46" i="29"/>
  <c r="AJ45" i="29"/>
  <c r="AI45" i="29"/>
  <c r="AH45" i="29"/>
  <c r="AK45" i="29" s="1"/>
  <c r="M45" i="29" s="1"/>
  <c r="AG45" i="29"/>
  <c r="A45" i="29"/>
  <c r="AK44" i="29"/>
  <c r="M44" i="29" s="1"/>
  <c r="AJ44" i="29"/>
  <c r="AI44" i="29"/>
  <c r="AH44" i="29"/>
  <c r="AG44" i="29"/>
  <c r="A44" i="29"/>
  <c r="AJ43" i="29"/>
  <c r="AI43" i="29"/>
  <c r="AH43" i="29"/>
  <c r="AG43" i="29"/>
  <c r="A43" i="29"/>
  <c r="AJ42" i="29"/>
  <c r="AI42" i="29"/>
  <c r="AH42" i="29"/>
  <c r="AG42" i="29"/>
  <c r="A42" i="29"/>
  <c r="AJ41" i="29"/>
  <c r="AI41" i="29"/>
  <c r="AH41" i="29"/>
  <c r="AG41" i="29"/>
  <c r="AK41" i="29" s="1"/>
  <c r="M41" i="29"/>
  <c r="A41" i="29"/>
  <c r="AJ40" i="29"/>
  <c r="AI40" i="29"/>
  <c r="AH40" i="29"/>
  <c r="AG40" i="29"/>
  <c r="AK40" i="29" s="1"/>
  <c r="M40" i="29" s="1"/>
  <c r="A40" i="29"/>
  <c r="AK39" i="29"/>
  <c r="M39" i="29" s="1"/>
  <c r="AJ39" i="29"/>
  <c r="AI39" i="29"/>
  <c r="AH39" i="29"/>
  <c r="AG39" i="29"/>
  <c r="A39" i="29"/>
  <c r="AJ38" i="29"/>
  <c r="AK38" i="29" s="1"/>
  <c r="M38" i="29" s="1"/>
  <c r="AI38" i="29"/>
  <c r="AH38" i="29"/>
  <c r="AG38" i="29"/>
  <c r="A38" i="29"/>
  <c r="AJ37" i="29"/>
  <c r="AI37" i="29"/>
  <c r="AH37" i="29"/>
  <c r="V37" i="29"/>
  <c r="AG37" i="29" s="1"/>
  <c r="AK37" i="29" s="1"/>
  <c r="M37" i="29" s="1"/>
  <c r="A37" i="29"/>
  <c r="AJ36" i="29"/>
  <c r="AI36" i="29"/>
  <c r="AH36" i="29"/>
  <c r="V36" i="29"/>
  <c r="AG36" i="29" s="1"/>
  <c r="A36" i="29"/>
  <c r="AJ35" i="29"/>
  <c r="AI35" i="29"/>
  <c r="AH35" i="29"/>
  <c r="AG35" i="29"/>
  <c r="A35" i="29"/>
  <c r="AK34" i="29"/>
  <c r="M34" i="29" s="1"/>
  <c r="AJ34" i="29"/>
  <c r="AI34" i="29"/>
  <c r="AH34" i="29"/>
  <c r="AG34" i="29"/>
  <c r="V34" i="29"/>
  <c r="A34" i="29"/>
  <c r="AK33" i="29"/>
  <c r="M33" i="29" s="1"/>
  <c r="AJ33" i="29"/>
  <c r="AI33" i="29"/>
  <c r="AH33" i="29"/>
  <c r="AG33" i="29"/>
  <c r="V33" i="29"/>
  <c r="A33" i="29"/>
  <c r="AK32" i="29"/>
  <c r="M32" i="29" s="1"/>
  <c r="AJ32" i="29"/>
  <c r="AI32" i="29"/>
  <c r="AH32" i="29"/>
  <c r="AG32" i="29"/>
  <c r="V32" i="29"/>
  <c r="A32" i="29"/>
  <c r="AK31" i="29"/>
  <c r="M31" i="29" s="1"/>
  <c r="AJ31" i="29"/>
  <c r="AI31" i="29"/>
  <c r="AH31" i="29"/>
  <c r="AG31" i="29"/>
  <c r="V31" i="29"/>
  <c r="A31" i="29"/>
  <c r="AK30" i="29"/>
  <c r="M30" i="29" s="1"/>
  <c r="AJ30" i="29"/>
  <c r="AI30" i="29"/>
  <c r="AH30" i="29"/>
  <c r="AG30" i="29"/>
  <c r="V30" i="29"/>
  <c r="A30" i="29"/>
  <c r="AJ29" i="29"/>
  <c r="AI29" i="29"/>
  <c r="AH29" i="29"/>
  <c r="AG29" i="29"/>
  <c r="A29" i="29"/>
  <c r="AJ28" i="29"/>
  <c r="AI28" i="29"/>
  <c r="AH28" i="29"/>
  <c r="AG28" i="29"/>
  <c r="AK28" i="29" s="1"/>
  <c r="M28" i="29" s="1"/>
  <c r="A28" i="29"/>
  <c r="AJ27" i="29"/>
  <c r="AI27" i="29"/>
  <c r="AH27" i="29"/>
  <c r="AG27" i="29"/>
  <c r="A27" i="29"/>
  <c r="AJ26" i="29"/>
  <c r="AI26" i="29"/>
  <c r="AH26" i="29"/>
  <c r="AG26" i="29"/>
  <c r="A26" i="29"/>
  <c r="AJ25" i="29"/>
  <c r="AI25" i="29"/>
  <c r="AH25" i="29"/>
  <c r="AG25" i="29"/>
  <c r="AK25" i="29" s="1"/>
  <c r="M25" i="29" s="1"/>
  <c r="A25" i="29"/>
  <c r="AK24" i="29"/>
  <c r="AJ24" i="29"/>
  <c r="AI24" i="29"/>
  <c r="AH24" i="29"/>
  <c r="AG24" i="29"/>
  <c r="M24" i="29"/>
  <c r="A24" i="29"/>
  <c r="AK23" i="29"/>
  <c r="M23" i="29" s="1"/>
  <c r="AJ23" i="29"/>
  <c r="AI23" i="29"/>
  <c r="AH23" i="29"/>
  <c r="AG23" i="29"/>
  <c r="A23" i="29"/>
  <c r="AJ22" i="29"/>
  <c r="AI22" i="29"/>
  <c r="AH22" i="29"/>
  <c r="AG22" i="29"/>
  <c r="A22" i="29"/>
  <c r="AJ21" i="29"/>
  <c r="AI21" i="29"/>
  <c r="AH21" i="29"/>
  <c r="AK21" i="29" s="1"/>
  <c r="M21" i="29" s="1"/>
  <c r="AG21" i="29"/>
  <c r="A21" i="29"/>
  <c r="AJ20" i="29"/>
  <c r="AI20" i="29"/>
  <c r="AH20" i="29"/>
  <c r="AG20" i="29"/>
  <c r="A20" i="29"/>
  <c r="AJ19" i="29"/>
  <c r="AI19" i="29"/>
  <c r="AH19" i="29"/>
  <c r="AG19" i="29"/>
  <c r="A19" i="29"/>
  <c r="AJ18" i="29"/>
  <c r="AI18" i="29"/>
  <c r="AH18" i="29"/>
  <c r="AG18" i="29"/>
  <c r="AK18" i="29" s="1"/>
  <c r="M18" i="29" s="1"/>
  <c r="A18" i="29"/>
  <c r="AJ17" i="29"/>
  <c r="AI17" i="29"/>
  <c r="AH17" i="29"/>
  <c r="AG17" i="29"/>
  <c r="AK17" i="29" s="1"/>
  <c r="M17" i="29" s="1"/>
  <c r="A17" i="29"/>
  <c r="AK16" i="29"/>
  <c r="M16" i="29" s="1"/>
  <c r="AJ16" i="29"/>
  <c r="AI16" i="29"/>
  <c r="AH16" i="29"/>
  <c r="AG16" i="29"/>
  <c r="A16" i="29"/>
  <c r="AJ15" i="29"/>
  <c r="AK15" i="29" s="1"/>
  <c r="M15" i="29" s="1"/>
  <c r="AI15" i="29"/>
  <c r="AH15" i="29"/>
  <c r="AG15" i="29"/>
  <c r="A15" i="29"/>
  <c r="AJ14" i="29"/>
  <c r="AI14" i="29"/>
  <c r="AH14" i="29"/>
  <c r="AG14" i="29"/>
  <c r="AK14" i="29" s="1"/>
  <c r="M14" i="29" s="1"/>
  <c r="A14" i="29"/>
  <c r="AK13" i="29"/>
  <c r="M13" i="29" s="1"/>
  <c r="AJ13" i="29"/>
  <c r="AI13" i="29"/>
  <c r="AH13" i="29"/>
  <c r="AG13" i="29"/>
  <c r="A13" i="29"/>
  <c r="AJ12" i="29"/>
  <c r="AI12" i="29"/>
  <c r="AH12" i="29"/>
  <c r="AG12" i="29"/>
  <c r="N12" i="29"/>
  <c r="A12" i="29"/>
  <c r="AJ11" i="29"/>
  <c r="AI11" i="29"/>
  <c r="AH11" i="29"/>
  <c r="AG11" i="29"/>
  <c r="N11" i="29"/>
  <c r="A11" i="29"/>
  <c r="AJ10" i="29"/>
  <c r="AI10" i="29"/>
  <c r="AH10" i="29"/>
  <c r="AG10" i="29"/>
  <c r="AK10" i="29" s="1"/>
  <c r="M10" i="29" s="1"/>
  <c r="N10" i="29"/>
  <c r="A10" i="29"/>
  <c r="AJ9" i="29"/>
  <c r="AI9" i="29"/>
  <c r="AH9" i="29"/>
  <c r="AG9" i="29"/>
  <c r="N9" i="29"/>
  <c r="A9" i="29"/>
  <c r="AJ8" i="29"/>
  <c r="AI8" i="29"/>
  <c r="AH8" i="29"/>
  <c r="AG8" i="29"/>
  <c r="N8" i="29"/>
  <c r="A8" i="29"/>
  <c r="A5" i="29"/>
  <c r="A3" i="29"/>
  <c r="A30" i="28"/>
  <c r="J29" i="28"/>
  <c r="A29" i="28"/>
  <c r="K26" i="28"/>
  <c r="J26" i="28"/>
  <c r="J28" i="28" s="1"/>
  <c r="E7" i="27" s="1"/>
  <c r="G26" i="28"/>
  <c r="F26" i="28"/>
  <c r="K25" i="28"/>
  <c r="A25" i="28"/>
  <c r="K24" i="28"/>
  <c r="A24" i="28"/>
  <c r="K23" i="28"/>
  <c r="A23" i="28"/>
  <c r="K22" i="28"/>
  <c r="A22" i="28"/>
  <c r="K21" i="28"/>
  <c r="A21" i="28"/>
  <c r="K20" i="28"/>
  <c r="A20" i="28"/>
  <c r="K19" i="28"/>
  <c r="A19" i="28"/>
  <c r="K18" i="28"/>
  <c r="A18" i="28"/>
  <c r="K17" i="28"/>
  <c r="A17" i="28"/>
  <c r="K16" i="28"/>
  <c r="A16" i="28"/>
  <c r="K15" i="28"/>
  <c r="A15" i="28"/>
  <c r="K14" i="28"/>
  <c r="A14" i="28"/>
  <c r="K13" i="28"/>
  <c r="A13" i="28"/>
  <c r="K12" i="28"/>
  <c r="A12" i="28"/>
  <c r="K11" i="28"/>
  <c r="A11" i="28"/>
  <c r="K10" i="28"/>
  <c r="A10" i="28"/>
  <c r="K9" i="28"/>
  <c r="A9" i="28"/>
  <c r="K8" i="28"/>
  <c r="A8" i="28"/>
  <c r="A5" i="28"/>
  <c r="A3" i="28"/>
  <c r="E28" i="27"/>
  <c r="E18" i="27"/>
  <c r="C18" i="27"/>
  <c r="E17" i="27"/>
  <c r="C17" i="27"/>
  <c r="E16" i="27"/>
  <c r="F16" i="27" s="1"/>
  <c r="D16" i="27"/>
  <c r="C16" i="27"/>
  <c r="G16" i="27" s="1"/>
  <c r="G15" i="27"/>
  <c r="E15" i="27"/>
  <c r="D15" i="27"/>
  <c r="F15" i="27" s="1"/>
  <c r="C15" i="27"/>
  <c r="D14" i="27"/>
  <c r="E13" i="27"/>
  <c r="C13" i="27"/>
  <c r="D12" i="27"/>
  <c r="D11" i="27"/>
  <c r="F11" i="27" s="1"/>
  <c r="C11" i="27"/>
  <c r="C10" i="27"/>
  <c r="G9" i="27"/>
  <c r="F9" i="27"/>
  <c r="E9" i="27"/>
  <c r="D9" i="27"/>
  <c r="C9" i="27"/>
  <c r="C8" i="27"/>
  <c r="A5" i="27"/>
  <c r="A3" i="27"/>
  <c r="A30" i="26"/>
  <c r="J29" i="26"/>
  <c r="A29" i="26"/>
  <c r="J27" i="26"/>
  <c r="J32" i="123" s="1"/>
  <c r="H26" i="26"/>
  <c r="H28" i="26" s="1"/>
  <c r="K28" i="26" s="1"/>
  <c r="K25" i="26"/>
  <c r="J25" i="26"/>
  <c r="I25" i="26"/>
  <c r="H25" i="26"/>
  <c r="K24" i="26"/>
  <c r="A24" i="26"/>
  <c r="K23" i="26"/>
  <c r="A23" i="26"/>
  <c r="K22" i="26"/>
  <c r="A22" i="26"/>
  <c r="K21" i="26"/>
  <c r="A21" i="26"/>
  <c r="K20" i="26"/>
  <c r="A20" i="26"/>
  <c r="K19" i="26"/>
  <c r="A19" i="26"/>
  <c r="K18" i="26"/>
  <c r="A18" i="26"/>
  <c r="K17" i="26"/>
  <c r="A17" i="26"/>
  <c r="K16" i="26"/>
  <c r="A16" i="26"/>
  <c r="K15" i="26"/>
  <c r="A15" i="26"/>
  <c r="K14" i="26"/>
  <c r="A14" i="26"/>
  <c r="K13" i="26"/>
  <c r="A13" i="26"/>
  <c r="K12" i="26"/>
  <c r="A12" i="26"/>
  <c r="K11" i="26"/>
  <c r="A11" i="26"/>
  <c r="K10" i="26"/>
  <c r="K9" i="26"/>
  <c r="K8" i="26"/>
  <c r="A5" i="26"/>
  <c r="A3" i="26"/>
  <c r="A31" i="23"/>
  <c r="K30" i="23"/>
  <c r="A30" i="23"/>
  <c r="K29" i="23"/>
  <c r="L27" i="23"/>
  <c r="K27" i="23"/>
  <c r="J27" i="23"/>
  <c r="I28" i="23" s="1"/>
  <c r="I27" i="23"/>
  <c r="I29" i="23" s="1"/>
  <c r="L29" i="23" s="1"/>
  <c r="L26" i="23"/>
  <c r="A26" i="23"/>
  <c r="L25" i="23"/>
  <c r="L24" i="23"/>
  <c r="L23" i="23"/>
  <c r="L22" i="23"/>
  <c r="L21" i="23"/>
  <c r="L20" i="23"/>
  <c r="L19" i="23"/>
  <c r="L18" i="23"/>
  <c r="L17" i="23"/>
  <c r="L16" i="23"/>
  <c r="L15" i="23"/>
  <c r="L14" i="23"/>
  <c r="L13" i="23"/>
  <c r="L12" i="23"/>
  <c r="L11" i="23"/>
  <c r="L10" i="23"/>
  <c r="L9" i="23"/>
  <c r="L8" i="23"/>
  <c r="A5" i="23"/>
  <c r="A3" i="23"/>
  <c r="A31" i="24"/>
  <c r="K30" i="24"/>
  <c r="A30" i="24"/>
  <c r="I28" i="24"/>
  <c r="K27" i="24"/>
  <c r="K29" i="24" s="1"/>
  <c r="J27" i="24"/>
  <c r="I27" i="24"/>
  <c r="L26" i="24"/>
  <c r="A26" i="24"/>
  <c r="L25" i="24"/>
  <c r="A25" i="24"/>
  <c r="L24" i="24"/>
  <c r="A24" i="24"/>
  <c r="L23" i="24"/>
  <c r="A23" i="24"/>
  <c r="L22" i="24"/>
  <c r="A22" i="24"/>
  <c r="L21" i="24"/>
  <c r="A21" i="24"/>
  <c r="L20" i="24"/>
  <c r="A20" i="24"/>
  <c r="L19" i="24"/>
  <c r="A19" i="24"/>
  <c r="L18" i="24"/>
  <c r="A18" i="24"/>
  <c r="L17" i="24"/>
  <c r="A17" i="24"/>
  <c r="L16" i="24"/>
  <c r="A16" i="24"/>
  <c r="L15" i="24"/>
  <c r="A15" i="24"/>
  <c r="L14" i="24"/>
  <c r="A14" i="24"/>
  <c r="L13" i="24"/>
  <c r="A13" i="24"/>
  <c r="L12" i="24"/>
  <c r="A12" i="24"/>
  <c r="L11" i="24"/>
  <c r="A11" i="24"/>
  <c r="L10" i="24"/>
  <c r="A10" i="24"/>
  <c r="L9" i="24"/>
  <c r="A9" i="24"/>
  <c r="L8" i="24"/>
  <c r="A8" i="24"/>
  <c r="L7" i="24"/>
  <c r="A7" i="24"/>
  <c r="A5" i="24"/>
  <c r="A3" i="24"/>
  <c r="A30" i="22"/>
  <c r="J29" i="22"/>
  <c r="A29" i="22"/>
  <c r="J25" i="22"/>
  <c r="I25" i="22"/>
  <c r="H26" i="22" s="1"/>
  <c r="J27" i="22" s="1"/>
  <c r="H25" i="22"/>
  <c r="K24" i="22"/>
  <c r="A24" i="22"/>
  <c r="K23" i="22"/>
  <c r="A23" i="22"/>
  <c r="K22" i="22"/>
  <c r="A22" i="22"/>
  <c r="K21" i="22"/>
  <c r="A21" i="22"/>
  <c r="K20" i="22"/>
  <c r="A20" i="22"/>
  <c r="K19" i="22"/>
  <c r="A19" i="22"/>
  <c r="K18" i="22"/>
  <c r="A18" i="22"/>
  <c r="K17" i="22"/>
  <c r="A17" i="22"/>
  <c r="K16" i="22"/>
  <c r="A16" i="22"/>
  <c r="K15" i="22"/>
  <c r="A15" i="22"/>
  <c r="K14" i="22"/>
  <c r="A14" i="22"/>
  <c r="K13" i="22"/>
  <c r="N12" i="22"/>
  <c r="K12" i="22"/>
  <c r="N11" i="22"/>
  <c r="K11" i="22"/>
  <c r="N10" i="22"/>
  <c r="K10" i="22"/>
  <c r="N9" i="22"/>
  <c r="K9" i="22"/>
  <c r="N8" i="22"/>
  <c r="K8" i="22"/>
  <c r="N7" i="22"/>
  <c r="K7" i="22"/>
  <c r="A5" i="22"/>
  <c r="A3" i="22"/>
  <c r="A30" i="21"/>
  <c r="H29" i="21"/>
  <c r="A29" i="21"/>
  <c r="H28" i="21"/>
  <c r="F28" i="21"/>
  <c r="I28" i="21" s="1"/>
  <c r="H26" i="21"/>
  <c r="G26" i="21"/>
  <c r="F27" i="21" s="1"/>
  <c r="F26" i="21"/>
  <c r="I26" i="21" s="1"/>
  <c r="I25" i="21"/>
  <c r="A25" i="21"/>
  <c r="I24" i="21"/>
  <c r="A24" i="21"/>
  <c r="I23" i="21"/>
  <c r="A23" i="21"/>
  <c r="I22" i="21"/>
  <c r="A22" i="21"/>
  <c r="I21" i="21"/>
  <c r="A21" i="21"/>
  <c r="I20" i="21"/>
  <c r="A20" i="21"/>
  <c r="I19" i="21"/>
  <c r="A19" i="21"/>
  <c r="I18" i="21"/>
  <c r="A18" i="21"/>
  <c r="I17" i="21"/>
  <c r="A17" i="21"/>
  <c r="I16" i="21"/>
  <c r="A16" i="21"/>
  <c r="I15" i="21"/>
  <c r="A15" i="21"/>
  <c r="I14" i="21"/>
  <c r="A14" i="21"/>
  <c r="I13" i="21"/>
  <c r="A13" i="21"/>
  <c r="I12" i="21"/>
  <c r="A12" i="21"/>
  <c r="I11" i="21"/>
  <c r="A11" i="21"/>
  <c r="I10" i="21"/>
  <c r="A10" i="21"/>
  <c r="I9" i="21"/>
  <c r="A9" i="21"/>
  <c r="I8" i="21"/>
  <c r="A8" i="21"/>
  <c r="A5" i="21"/>
  <c r="A3" i="21"/>
  <c r="A29" i="105"/>
  <c r="J28" i="105"/>
  <c r="A28" i="105"/>
  <c r="K27" i="105"/>
  <c r="J27" i="105"/>
  <c r="I27" i="105"/>
  <c r="K26" i="105"/>
  <c r="A26" i="105"/>
  <c r="K25" i="105"/>
  <c r="A25" i="105"/>
  <c r="K24" i="105"/>
  <c r="A24" i="105"/>
  <c r="K23" i="105"/>
  <c r="A23" i="105"/>
  <c r="K22" i="105"/>
  <c r="A22" i="105"/>
  <c r="K21" i="105"/>
  <c r="A21" i="105"/>
  <c r="K20" i="105"/>
  <c r="A20" i="105"/>
  <c r="K19" i="105"/>
  <c r="A19" i="105"/>
  <c r="K18" i="105"/>
  <c r="A18" i="105"/>
  <c r="K17" i="105"/>
  <c r="A17" i="105"/>
  <c r="K16" i="105"/>
  <c r="A16" i="105"/>
  <c r="K15" i="105"/>
  <c r="A15" i="105"/>
  <c r="K14" i="105"/>
  <c r="A14" i="105"/>
  <c r="K13" i="105"/>
  <c r="A13" i="105"/>
  <c r="K12" i="105"/>
  <c r="A12" i="105"/>
  <c r="K11" i="105"/>
  <c r="A11" i="105"/>
  <c r="K10" i="105"/>
  <c r="A10" i="105"/>
  <c r="K9" i="105"/>
  <c r="A9" i="105"/>
  <c r="K8" i="105"/>
  <c r="A8" i="105"/>
  <c r="A5" i="105"/>
  <c r="A3" i="105"/>
  <c r="A29" i="118"/>
  <c r="J28" i="118"/>
  <c r="A28" i="118"/>
  <c r="J27" i="118"/>
  <c r="I27" i="118"/>
  <c r="K27" i="118" s="1"/>
  <c r="K26" i="118"/>
  <c r="A26" i="118"/>
  <c r="K25" i="118"/>
  <c r="A25" i="118"/>
  <c r="K24" i="118"/>
  <c r="A24" i="118"/>
  <c r="K23" i="118"/>
  <c r="A23" i="118"/>
  <c r="K22" i="118"/>
  <c r="A22" i="118"/>
  <c r="K21" i="118"/>
  <c r="A21" i="118"/>
  <c r="K20" i="118"/>
  <c r="A20" i="118"/>
  <c r="K19" i="118"/>
  <c r="A19" i="118"/>
  <c r="K18" i="118"/>
  <c r="A18" i="118"/>
  <c r="K17" i="118"/>
  <c r="A17" i="118"/>
  <c r="K16" i="118"/>
  <c r="A16" i="118"/>
  <c r="K15" i="118"/>
  <c r="A15" i="118"/>
  <c r="K14" i="118"/>
  <c r="A14" i="118"/>
  <c r="K13" i="118"/>
  <c r="A13" i="118"/>
  <c r="K12" i="118"/>
  <c r="A12" i="118"/>
  <c r="K11" i="118"/>
  <c r="A11" i="118"/>
  <c r="K10" i="118"/>
  <c r="A10" i="118"/>
  <c r="K9" i="118"/>
  <c r="A9" i="118"/>
  <c r="K8" i="118"/>
  <c r="A8" i="118"/>
  <c r="K7" i="118"/>
  <c r="A7" i="118"/>
  <c r="A5" i="118"/>
  <c r="A3" i="118"/>
  <c r="A29" i="20"/>
  <c r="J28" i="20"/>
  <c r="A28" i="20"/>
  <c r="J27" i="20"/>
  <c r="I27" i="20"/>
  <c r="C9" i="17" s="1"/>
  <c r="K26" i="20"/>
  <c r="A26" i="20"/>
  <c r="K25" i="20"/>
  <c r="A25" i="20"/>
  <c r="K24" i="20"/>
  <c r="A24" i="20"/>
  <c r="K23" i="20"/>
  <c r="A23" i="20"/>
  <c r="K22" i="20"/>
  <c r="A22" i="20"/>
  <c r="K21" i="20"/>
  <c r="A21" i="20"/>
  <c r="K20" i="20"/>
  <c r="A20" i="20"/>
  <c r="K19" i="20"/>
  <c r="A19" i="20"/>
  <c r="K18" i="20"/>
  <c r="A18" i="20"/>
  <c r="K17" i="20"/>
  <c r="A17" i="20"/>
  <c r="K16" i="20"/>
  <c r="A16" i="20"/>
  <c r="K15" i="20"/>
  <c r="A15" i="20"/>
  <c r="K14" i="20"/>
  <c r="A14" i="20"/>
  <c r="K13" i="20"/>
  <c r="A13" i="20"/>
  <c r="K12" i="20"/>
  <c r="A12" i="20"/>
  <c r="K11" i="20"/>
  <c r="A11" i="20"/>
  <c r="K10" i="20"/>
  <c r="A10" i="20"/>
  <c r="K9" i="20"/>
  <c r="A9" i="20"/>
  <c r="K8" i="20"/>
  <c r="A8" i="20"/>
  <c r="K7" i="20"/>
  <c r="A7" i="20"/>
  <c r="A5" i="20"/>
  <c r="A3" i="20"/>
  <c r="A29" i="19"/>
  <c r="J28" i="19"/>
  <c r="A28" i="19"/>
  <c r="J27" i="19"/>
  <c r="I27" i="19"/>
  <c r="K27" i="19" s="1"/>
  <c r="K26" i="19"/>
  <c r="A26" i="19"/>
  <c r="K25" i="19"/>
  <c r="A25" i="19"/>
  <c r="K24" i="19"/>
  <c r="A24" i="19"/>
  <c r="K23" i="19"/>
  <c r="A23" i="19"/>
  <c r="K22" i="19"/>
  <c r="A22" i="19"/>
  <c r="K21" i="19"/>
  <c r="A21" i="19"/>
  <c r="K20" i="19"/>
  <c r="A20" i="19"/>
  <c r="K19" i="19"/>
  <c r="A19" i="19"/>
  <c r="K18" i="19"/>
  <c r="A18" i="19"/>
  <c r="K17" i="19"/>
  <c r="A17" i="19"/>
  <c r="K16" i="19"/>
  <c r="A16" i="19"/>
  <c r="K15" i="19"/>
  <c r="A15" i="19"/>
  <c r="K14" i="19"/>
  <c r="A14" i="19"/>
  <c r="K13" i="19"/>
  <c r="A13" i="19"/>
  <c r="K12" i="19"/>
  <c r="A12" i="19"/>
  <c r="K11" i="19"/>
  <c r="A11" i="19"/>
  <c r="K10" i="19"/>
  <c r="A10" i="19"/>
  <c r="K9" i="19"/>
  <c r="A9" i="19"/>
  <c r="K8" i="19"/>
  <c r="A8" i="19"/>
  <c r="K7" i="19"/>
  <c r="A7" i="19"/>
  <c r="A5" i="19"/>
  <c r="A3" i="19"/>
  <c r="A29" i="18"/>
  <c r="J28" i="18"/>
  <c r="A28" i="18"/>
  <c r="J27" i="18"/>
  <c r="I27" i="18"/>
  <c r="C7" i="17" s="1"/>
  <c r="K26" i="18"/>
  <c r="A26" i="18"/>
  <c r="K25" i="18"/>
  <c r="A25" i="18"/>
  <c r="K24" i="18"/>
  <c r="A24" i="18"/>
  <c r="K23" i="18"/>
  <c r="A23" i="18"/>
  <c r="K22" i="18"/>
  <c r="A22" i="18"/>
  <c r="K21" i="18"/>
  <c r="A21" i="18"/>
  <c r="K20" i="18"/>
  <c r="A20" i="18"/>
  <c r="K19" i="18"/>
  <c r="A19" i="18"/>
  <c r="K18" i="18"/>
  <c r="A18" i="18"/>
  <c r="K17" i="18"/>
  <c r="A17" i="18"/>
  <c r="K16" i="18"/>
  <c r="A16" i="18"/>
  <c r="K15" i="18"/>
  <c r="A15" i="18"/>
  <c r="K14" i="18"/>
  <c r="A14" i="18"/>
  <c r="K13" i="18"/>
  <c r="A13" i="18"/>
  <c r="K12" i="18"/>
  <c r="A12" i="18"/>
  <c r="K11" i="18"/>
  <c r="A11" i="18"/>
  <c r="K10" i="18"/>
  <c r="A10" i="18"/>
  <c r="K9" i="18"/>
  <c r="A9" i="18"/>
  <c r="K8" i="18"/>
  <c r="A8" i="18"/>
  <c r="K7" i="18"/>
  <c r="A7" i="18"/>
  <c r="A5" i="18"/>
  <c r="A3" i="18"/>
  <c r="D28" i="17"/>
  <c r="D27" i="17"/>
  <c r="F11" i="17"/>
  <c r="D10" i="17"/>
  <c r="C10" i="17"/>
  <c r="F10" i="17" s="1"/>
  <c r="D9" i="17"/>
  <c r="D8" i="17"/>
  <c r="D7" i="17"/>
  <c r="A5" i="17"/>
  <c r="A3" i="17"/>
  <c r="A29" i="16"/>
  <c r="H28" i="16"/>
  <c r="A28" i="16"/>
  <c r="I27" i="16"/>
  <c r="H27" i="16"/>
  <c r="G27" i="16"/>
  <c r="C9" i="13" s="1"/>
  <c r="I26" i="16"/>
  <c r="A26" i="16"/>
  <c r="I25" i="16"/>
  <c r="A25" i="16"/>
  <c r="I24" i="16"/>
  <c r="A24" i="16"/>
  <c r="I23" i="16"/>
  <c r="A23" i="16"/>
  <c r="I22" i="16"/>
  <c r="A22" i="16"/>
  <c r="I21" i="16"/>
  <c r="A21" i="16"/>
  <c r="I20" i="16"/>
  <c r="A20" i="16"/>
  <c r="I19" i="16"/>
  <c r="A19" i="16"/>
  <c r="I18" i="16"/>
  <c r="A18" i="16"/>
  <c r="I17" i="16"/>
  <c r="A17" i="16"/>
  <c r="I16" i="16"/>
  <c r="A16" i="16"/>
  <c r="I15" i="16"/>
  <c r="A15" i="16"/>
  <c r="I14" i="16"/>
  <c r="A14" i="16"/>
  <c r="I13" i="16"/>
  <c r="A13" i="16"/>
  <c r="I12" i="16"/>
  <c r="A12" i="16"/>
  <c r="I11" i="16"/>
  <c r="A11" i="16"/>
  <c r="I10" i="16"/>
  <c r="A10" i="16"/>
  <c r="I9" i="16"/>
  <c r="A9" i="16"/>
  <c r="I8" i="16"/>
  <c r="A8" i="16"/>
  <c r="I7" i="16"/>
  <c r="A7" i="16"/>
  <c r="A5" i="16"/>
  <c r="A3" i="16"/>
  <c r="A29" i="15"/>
  <c r="H28" i="15"/>
  <c r="A28" i="15"/>
  <c r="I27" i="15"/>
  <c r="H27" i="15"/>
  <c r="G27" i="15"/>
  <c r="C8" i="13" s="1"/>
  <c r="I26" i="15"/>
  <c r="A26" i="15"/>
  <c r="I25" i="15"/>
  <c r="A25" i="15"/>
  <c r="I24" i="15"/>
  <c r="A24" i="15"/>
  <c r="I23" i="15"/>
  <c r="A23" i="15"/>
  <c r="I22" i="15"/>
  <c r="A22" i="15"/>
  <c r="I21" i="15"/>
  <c r="A21" i="15"/>
  <c r="I20" i="15"/>
  <c r="A20" i="15"/>
  <c r="I19" i="15"/>
  <c r="A19" i="15"/>
  <c r="I18" i="15"/>
  <c r="A18" i="15"/>
  <c r="I17" i="15"/>
  <c r="A17" i="15"/>
  <c r="I16" i="15"/>
  <c r="A16" i="15"/>
  <c r="I15" i="15"/>
  <c r="A15" i="15"/>
  <c r="I14" i="15"/>
  <c r="A14" i="15"/>
  <c r="I13" i="15"/>
  <c r="A13" i="15"/>
  <c r="I12" i="15"/>
  <c r="A12" i="15"/>
  <c r="I11" i="15"/>
  <c r="A11" i="15"/>
  <c r="I10" i="15"/>
  <c r="A10" i="15"/>
  <c r="I9" i="15"/>
  <c r="A9" i="15"/>
  <c r="I8" i="15"/>
  <c r="A8" i="15"/>
  <c r="I7" i="15"/>
  <c r="A7" i="15"/>
  <c r="A5" i="15"/>
  <c r="A3" i="15"/>
  <c r="A24" i="14"/>
  <c r="G23" i="14"/>
  <c r="A23" i="14"/>
  <c r="H22" i="14"/>
  <c r="G22" i="14"/>
  <c r="D7" i="13" s="1"/>
  <c r="D27" i="13" s="1"/>
  <c r="F22" i="14"/>
  <c r="H21" i="14"/>
  <c r="A21" i="14"/>
  <c r="H20" i="14"/>
  <c r="A20" i="14"/>
  <c r="H19" i="14"/>
  <c r="A19" i="14"/>
  <c r="H18" i="14"/>
  <c r="A18" i="14"/>
  <c r="H17" i="14"/>
  <c r="A17" i="14"/>
  <c r="H16" i="14"/>
  <c r="A16" i="14"/>
  <c r="H15" i="14"/>
  <c r="A15" i="14"/>
  <c r="H14" i="14"/>
  <c r="A14" i="14"/>
  <c r="H13" i="14"/>
  <c r="A13" i="14"/>
  <c r="H12" i="14"/>
  <c r="H11" i="14"/>
  <c r="H10" i="14"/>
  <c r="H9" i="14"/>
  <c r="H8" i="14"/>
  <c r="H7" i="14"/>
  <c r="A5" i="14"/>
  <c r="A3" i="14"/>
  <c r="E28" i="13"/>
  <c r="D9" i="13"/>
  <c r="D8" i="13"/>
  <c r="F7" i="13"/>
  <c r="E7" i="13"/>
  <c r="C7" i="13"/>
  <c r="A5" i="13"/>
  <c r="A3" i="13"/>
  <c r="F330" i="126"/>
  <c r="E330" i="126"/>
  <c r="D330" i="126"/>
  <c r="C330" i="126"/>
  <c r="B330" i="126"/>
  <c r="F329" i="126"/>
  <c r="E329" i="126"/>
  <c r="D329" i="126"/>
  <c r="C329" i="126"/>
  <c r="B329" i="126"/>
  <c r="F328" i="126"/>
  <c r="E328" i="126"/>
  <c r="D328" i="126"/>
  <c r="C328" i="126"/>
  <c r="B328" i="126"/>
  <c r="F327" i="126"/>
  <c r="E327" i="126"/>
  <c r="D327" i="126"/>
  <c r="C327" i="126"/>
  <c r="B327" i="126"/>
  <c r="F326" i="126"/>
  <c r="E326" i="126"/>
  <c r="D326" i="126"/>
  <c r="C326" i="126"/>
  <c r="B326" i="126"/>
  <c r="F325" i="126"/>
  <c r="E325" i="126"/>
  <c r="D325" i="126"/>
  <c r="C325" i="126"/>
  <c r="B325" i="126"/>
  <c r="F324" i="126"/>
  <c r="E324" i="126"/>
  <c r="D324" i="126"/>
  <c r="C324" i="126"/>
  <c r="B324" i="126"/>
  <c r="F323" i="126"/>
  <c r="E323" i="126"/>
  <c r="D323" i="126"/>
  <c r="C323" i="126"/>
  <c r="B323" i="126"/>
  <c r="F322" i="126"/>
  <c r="E322" i="126"/>
  <c r="D322" i="126"/>
  <c r="C322" i="126"/>
  <c r="B322" i="126"/>
  <c r="F321" i="126"/>
  <c r="E321" i="126"/>
  <c r="D321" i="126"/>
  <c r="C321" i="126"/>
  <c r="B321" i="126"/>
  <c r="F320" i="126"/>
  <c r="E320" i="126"/>
  <c r="D320" i="126"/>
  <c r="C320" i="126"/>
  <c r="B320" i="126"/>
  <c r="F319" i="126"/>
  <c r="E319" i="126"/>
  <c r="D319" i="126"/>
  <c r="C319" i="126"/>
  <c r="B319" i="126"/>
  <c r="F318" i="126"/>
  <c r="E318" i="126"/>
  <c r="D318" i="126"/>
  <c r="C318" i="126"/>
  <c r="B318" i="126"/>
  <c r="F317" i="126"/>
  <c r="E317" i="126"/>
  <c r="D317" i="126"/>
  <c r="C317" i="126"/>
  <c r="B317" i="126"/>
  <c r="F316" i="126"/>
  <c r="E316" i="126"/>
  <c r="D316" i="126"/>
  <c r="C316" i="126"/>
  <c r="B316" i="126"/>
  <c r="F315" i="126"/>
  <c r="E315" i="126"/>
  <c r="D315" i="126"/>
  <c r="C315" i="126"/>
  <c r="B315" i="126"/>
  <c r="F314" i="126"/>
  <c r="E314" i="126"/>
  <c r="D314" i="126"/>
  <c r="C314" i="126"/>
  <c r="B314" i="126"/>
  <c r="F313" i="126"/>
  <c r="E313" i="126"/>
  <c r="D313" i="126"/>
  <c r="C313" i="126"/>
  <c r="B313" i="126"/>
  <c r="F312" i="126"/>
  <c r="E312" i="126"/>
  <c r="D312" i="126"/>
  <c r="C312" i="126"/>
  <c r="B312" i="126"/>
  <c r="F311" i="126"/>
  <c r="E311" i="126"/>
  <c r="D311" i="126"/>
  <c r="C311" i="126"/>
  <c r="B311" i="126"/>
  <c r="F310" i="126"/>
  <c r="E310" i="126"/>
  <c r="D310" i="126"/>
  <c r="C310" i="126"/>
  <c r="B310" i="126"/>
  <c r="F309" i="126"/>
  <c r="E309" i="126"/>
  <c r="D309" i="126"/>
  <c r="C309" i="126"/>
  <c r="B309" i="126"/>
  <c r="F308" i="126"/>
  <c r="E308" i="126"/>
  <c r="D308" i="126"/>
  <c r="C308" i="126"/>
  <c r="B308" i="126"/>
  <c r="F307" i="126"/>
  <c r="E307" i="126"/>
  <c r="D307" i="126"/>
  <c r="C307" i="126"/>
  <c r="B307" i="126"/>
  <c r="F306" i="126"/>
  <c r="E306" i="126"/>
  <c r="D306" i="126"/>
  <c r="C306" i="126"/>
  <c r="B306" i="126"/>
  <c r="F305" i="126"/>
  <c r="E305" i="126"/>
  <c r="D305" i="126"/>
  <c r="C305" i="126"/>
  <c r="B305" i="126"/>
  <c r="F304" i="126"/>
  <c r="E304" i="126"/>
  <c r="D304" i="126"/>
  <c r="C304" i="126"/>
  <c r="B304" i="126"/>
  <c r="F303" i="126"/>
  <c r="E303" i="126"/>
  <c r="D303" i="126"/>
  <c r="C303" i="126"/>
  <c r="B303" i="126"/>
  <c r="F302" i="126"/>
  <c r="E302" i="126"/>
  <c r="D302" i="126"/>
  <c r="C302" i="126"/>
  <c r="B302" i="126"/>
  <c r="F301" i="126"/>
  <c r="E301" i="126"/>
  <c r="D301" i="126"/>
  <c r="C301" i="126"/>
  <c r="B301" i="126"/>
  <c r="F300" i="126"/>
  <c r="E300" i="126"/>
  <c r="D300" i="126"/>
  <c r="C300" i="126"/>
  <c r="B300" i="126"/>
  <c r="F299" i="126"/>
  <c r="E299" i="126"/>
  <c r="D299" i="126"/>
  <c r="C299" i="126"/>
  <c r="B299" i="126"/>
  <c r="F298" i="126"/>
  <c r="E298" i="126"/>
  <c r="D298" i="126"/>
  <c r="C298" i="126"/>
  <c r="B298" i="126"/>
  <c r="F297" i="126"/>
  <c r="E297" i="126"/>
  <c r="D297" i="126"/>
  <c r="C297" i="126"/>
  <c r="B297" i="126"/>
  <c r="F296" i="126"/>
  <c r="E296" i="126"/>
  <c r="D296" i="126"/>
  <c r="C296" i="126"/>
  <c r="B296" i="126"/>
  <c r="F295" i="126"/>
  <c r="E295" i="126"/>
  <c r="D295" i="126"/>
  <c r="C295" i="126"/>
  <c r="B295" i="126"/>
  <c r="F294" i="126"/>
  <c r="E294" i="126"/>
  <c r="D294" i="126"/>
  <c r="C294" i="126"/>
  <c r="B294" i="126"/>
  <c r="F293" i="126"/>
  <c r="E293" i="126"/>
  <c r="D293" i="126"/>
  <c r="C293" i="126"/>
  <c r="B293" i="126"/>
  <c r="F292" i="126"/>
  <c r="E292" i="126"/>
  <c r="D292" i="126"/>
  <c r="C292" i="126"/>
  <c r="B292" i="126"/>
  <c r="F291" i="126"/>
  <c r="E291" i="126"/>
  <c r="D291" i="126"/>
  <c r="C291" i="126"/>
  <c r="B291" i="126"/>
  <c r="F290" i="126"/>
  <c r="E290" i="126"/>
  <c r="D290" i="126"/>
  <c r="C290" i="126"/>
  <c r="B290" i="126"/>
  <c r="F289" i="126"/>
  <c r="E289" i="126"/>
  <c r="D289" i="126"/>
  <c r="C289" i="126"/>
  <c r="B289" i="126"/>
  <c r="F288" i="126"/>
  <c r="E288" i="126"/>
  <c r="D288" i="126"/>
  <c r="C288" i="126"/>
  <c r="B288" i="126"/>
  <c r="F287" i="126"/>
  <c r="E287" i="126"/>
  <c r="D287" i="126"/>
  <c r="C287" i="126"/>
  <c r="B287" i="126"/>
  <c r="F286" i="126"/>
  <c r="E286" i="126"/>
  <c r="D286" i="126"/>
  <c r="C286" i="126"/>
  <c r="B286" i="126"/>
  <c r="F285" i="126"/>
  <c r="E285" i="126"/>
  <c r="D285" i="126"/>
  <c r="C285" i="126"/>
  <c r="B285" i="126"/>
  <c r="F284" i="126"/>
  <c r="E284" i="126"/>
  <c r="D284" i="126"/>
  <c r="C284" i="126"/>
  <c r="B284" i="126"/>
  <c r="F283" i="126"/>
  <c r="E283" i="126"/>
  <c r="D283" i="126"/>
  <c r="C283" i="126"/>
  <c r="B283" i="126"/>
  <c r="F282" i="126"/>
  <c r="E282" i="126"/>
  <c r="D282" i="126"/>
  <c r="C282" i="126"/>
  <c r="B282" i="126"/>
  <c r="F281" i="126"/>
  <c r="E281" i="126"/>
  <c r="D281" i="126"/>
  <c r="C281" i="126"/>
  <c r="B281" i="126"/>
  <c r="F280" i="126"/>
  <c r="E280" i="126"/>
  <c r="D280" i="126"/>
  <c r="C280" i="126"/>
  <c r="B280" i="126"/>
  <c r="F279" i="126"/>
  <c r="E279" i="126"/>
  <c r="D279" i="126"/>
  <c r="C279" i="126"/>
  <c r="B279" i="126"/>
  <c r="F278" i="126"/>
  <c r="E278" i="126"/>
  <c r="D278" i="126"/>
  <c r="C278" i="126"/>
  <c r="B278" i="126"/>
  <c r="F277" i="126"/>
  <c r="E277" i="126"/>
  <c r="D277" i="126"/>
  <c r="C277" i="126"/>
  <c r="B277" i="126"/>
  <c r="F276" i="126"/>
  <c r="E276" i="126"/>
  <c r="D276" i="126"/>
  <c r="C276" i="126"/>
  <c r="B276" i="126"/>
  <c r="F275" i="126"/>
  <c r="E275" i="126"/>
  <c r="D275" i="126"/>
  <c r="C275" i="126"/>
  <c r="B275" i="126"/>
  <c r="F274" i="126"/>
  <c r="E274" i="126"/>
  <c r="D274" i="126"/>
  <c r="C274" i="126"/>
  <c r="B274" i="126"/>
  <c r="F273" i="126"/>
  <c r="E273" i="126"/>
  <c r="D273" i="126"/>
  <c r="C273" i="126"/>
  <c r="B273" i="126"/>
  <c r="F272" i="126"/>
  <c r="E272" i="126"/>
  <c r="D272" i="126"/>
  <c r="C272" i="126"/>
  <c r="B272" i="126"/>
  <c r="F271" i="126"/>
  <c r="E271" i="126"/>
  <c r="D271" i="126"/>
  <c r="C271" i="126"/>
  <c r="B271" i="126"/>
  <c r="F270" i="126"/>
  <c r="E270" i="126"/>
  <c r="D270" i="126"/>
  <c r="C270" i="126"/>
  <c r="B270" i="126"/>
  <c r="F269" i="126"/>
  <c r="E269" i="126"/>
  <c r="D269" i="126"/>
  <c r="C269" i="126"/>
  <c r="B269" i="126"/>
  <c r="F268" i="126"/>
  <c r="E268" i="126"/>
  <c r="D268" i="126"/>
  <c r="C268" i="126"/>
  <c r="B268" i="126"/>
  <c r="F267" i="126"/>
  <c r="E267" i="126"/>
  <c r="D267" i="126"/>
  <c r="C267" i="126"/>
  <c r="B267" i="126"/>
  <c r="F266" i="126"/>
  <c r="E266" i="126"/>
  <c r="D266" i="126"/>
  <c r="C266" i="126"/>
  <c r="B266" i="126"/>
  <c r="F265" i="126"/>
  <c r="E265" i="126"/>
  <c r="D265" i="126"/>
  <c r="C265" i="126"/>
  <c r="B265" i="126"/>
  <c r="F264" i="126"/>
  <c r="E264" i="126"/>
  <c r="D264" i="126"/>
  <c r="C264" i="126"/>
  <c r="B264" i="126"/>
  <c r="F263" i="126"/>
  <c r="E263" i="126"/>
  <c r="D263" i="126"/>
  <c r="C263" i="126"/>
  <c r="B263" i="126"/>
  <c r="F262" i="126"/>
  <c r="E262" i="126"/>
  <c r="D262" i="126"/>
  <c r="C262" i="126"/>
  <c r="B262" i="126"/>
  <c r="F261" i="126"/>
  <c r="E261" i="126"/>
  <c r="D261" i="126"/>
  <c r="C261" i="126"/>
  <c r="B261" i="126"/>
  <c r="F260" i="126"/>
  <c r="E260" i="126"/>
  <c r="D260" i="126"/>
  <c r="C260" i="126"/>
  <c r="B260" i="126"/>
  <c r="J256" i="126"/>
  <c r="H256" i="126"/>
  <c r="G256" i="126"/>
  <c r="F256" i="126"/>
  <c r="E256" i="126"/>
  <c r="K256" i="126" s="1"/>
  <c r="D256" i="126"/>
  <c r="C256" i="126"/>
  <c r="D255" i="126"/>
  <c r="J254" i="126"/>
  <c r="H254" i="126"/>
  <c r="G254" i="126"/>
  <c r="F254" i="126"/>
  <c r="E254" i="126"/>
  <c r="K254" i="126" s="1"/>
  <c r="D254" i="126"/>
  <c r="C254" i="126"/>
  <c r="J253" i="126"/>
  <c r="H253" i="126"/>
  <c r="G253" i="126"/>
  <c r="F253" i="126"/>
  <c r="E253" i="126"/>
  <c r="K253" i="126" s="1"/>
  <c r="D253" i="126"/>
  <c r="C253" i="126"/>
  <c r="G252" i="126"/>
  <c r="F252" i="126"/>
  <c r="C252" i="126"/>
  <c r="J251" i="126"/>
  <c r="H251" i="126"/>
  <c r="G251" i="126"/>
  <c r="F251" i="126"/>
  <c r="E251" i="126"/>
  <c r="K251" i="126" s="1"/>
  <c r="D251" i="126"/>
  <c r="C251" i="126"/>
  <c r="J250" i="126"/>
  <c r="H250" i="126"/>
  <c r="G250" i="126"/>
  <c r="F250" i="126"/>
  <c r="E250" i="126"/>
  <c r="K250" i="126" s="1"/>
  <c r="D250" i="126"/>
  <c r="C250" i="126"/>
  <c r="G249" i="126"/>
  <c r="F249" i="126"/>
  <c r="D249" i="126"/>
  <c r="C249" i="126"/>
  <c r="H244" i="126"/>
  <c r="G244" i="126"/>
  <c r="F244" i="126"/>
  <c r="E244" i="126"/>
  <c r="K244" i="126" s="1"/>
  <c r="D244" i="126"/>
  <c r="C244" i="126"/>
  <c r="G243" i="126"/>
  <c r="F243" i="126"/>
  <c r="D243" i="126"/>
  <c r="C243" i="126"/>
  <c r="H242" i="126"/>
  <c r="G242" i="126"/>
  <c r="F242" i="126"/>
  <c r="E242" i="126"/>
  <c r="K242" i="126" s="1"/>
  <c r="D242" i="126"/>
  <c r="C242" i="126"/>
  <c r="D241" i="126"/>
  <c r="G240" i="126"/>
  <c r="F240" i="126"/>
  <c r="D240" i="126"/>
  <c r="C240" i="126"/>
  <c r="D239" i="126"/>
  <c r="H238" i="126"/>
  <c r="G238" i="126"/>
  <c r="F238" i="126"/>
  <c r="E238" i="126"/>
  <c r="K238" i="126" s="1"/>
  <c r="D238" i="126"/>
  <c r="C238" i="126"/>
  <c r="H237" i="126"/>
  <c r="G237" i="126"/>
  <c r="F237" i="126"/>
  <c r="E237" i="126"/>
  <c r="K237" i="126" s="1"/>
  <c r="D237" i="126"/>
  <c r="C237" i="126"/>
  <c r="H236" i="126"/>
  <c r="G236" i="126"/>
  <c r="F236" i="126"/>
  <c r="E236" i="126"/>
  <c r="K236" i="126" s="1"/>
  <c r="D236" i="126"/>
  <c r="C236" i="126"/>
  <c r="G235" i="126"/>
  <c r="F235" i="126"/>
  <c r="D235" i="126"/>
  <c r="C235" i="126"/>
  <c r="H234" i="126"/>
  <c r="G234" i="126"/>
  <c r="F234" i="126"/>
  <c r="E234" i="126"/>
  <c r="K234" i="126" s="1"/>
  <c r="D234" i="126"/>
  <c r="C234" i="126"/>
  <c r="G233" i="126"/>
  <c r="F233" i="126"/>
  <c r="D233" i="126"/>
  <c r="C233" i="126"/>
  <c r="H232" i="126"/>
  <c r="G232" i="126"/>
  <c r="F232" i="126"/>
  <c r="E232" i="126"/>
  <c r="K232" i="126" s="1"/>
  <c r="D232" i="126"/>
  <c r="C232" i="126"/>
  <c r="J227" i="126"/>
  <c r="I227" i="126"/>
  <c r="G227" i="126"/>
  <c r="D226" i="126"/>
  <c r="D225" i="126"/>
  <c r="D224" i="126"/>
  <c r="D223" i="126"/>
  <c r="O218" i="126"/>
  <c r="H218" i="126"/>
  <c r="R218" i="126" s="1"/>
  <c r="F218" i="126"/>
  <c r="E218" i="126"/>
  <c r="D218" i="126"/>
  <c r="J217" i="126"/>
  <c r="H217" i="126"/>
  <c r="F217" i="126"/>
  <c r="E217" i="126"/>
  <c r="D217" i="126"/>
  <c r="J216" i="126"/>
  <c r="I216" i="126"/>
  <c r="F216" i="126"/>
  <c r="E216" i="126"/>
  <c r="D216" i="126"/>
  <c r="C216" i="126"/>
  <c r="C210" i="126"/>
  <c r="D209" i="126"/>
  <c r="D208" i="126"/>
  <c r="D207" i="126"/>
  <c r="C207" i="126"/>
  <c r="E203" i="126"/>
  <c r="M202" i="126"/>
  <c r="K202" i="126"/>
  <c r="J202" i="126"/>
  <c r="I202" i="126"/>
  <c r="G202" i="126"/>
  <c r="N202" i="126" s="1"/>
  <c r="F202" i="126"/>
  <c r="E202" i="126"/>
  <c r="C202" i="126"/>
  <c r="N201" i="126"/>
  <c r="J201" i="126"/>
  <c r="I201" i="126"/>
  <c r="M201" i="126" s="1"/>
  <c r="H201" i="126"/>
  <c r="R201" i="126" s="1"/>
  <c r="G201" i="126"/>
  <c r="K201" i="126" s="1"/>
  <c r="F201" i="126"/>
  <c r="E201" i="126"/>
  <c r="D201" i="126"/>
  <c r="C201" i="126"/>
  <c r="G200" i="126"/>
  <c r="F200" i="126"/>
  <c r="E200" i="126"/>
  <c r="D200" i="126"/>
  <c r="C200" i="126"/>
  <c r="N199" i="126"/>
  <c r="K199" i="126"/>
  <c r="I199" i="126"/>
  <c r="M199" i="126" s="1"/>
  <c r="G199" i="126"/>
  <c r="F199" i="126"/>
  <c r="E199" i="126"/>
  <c r="D199" i="126"/>
  <c r="C199" i="126"/>
  <c r="C192" i="126"/>
  <c r="D191" i="126"/>
  <c r="C191" i="126"/>
  <c r="D190" i="126"/>
  <c r="C190" i="126"/>
  <c r="D189" i="126"/>
  <c r="C189" i="126"/>
  <c r="D185" i="126"/>
  <c r="F184" i="126"/>
  <c r="D184" i="126"/>
  <c r="E184" i="126" s="1"/>
  <c r="C184" i="126"/>
  <c r="B184" i="126"/>
  <c r="F183" i="126"/>
  <c r="D183" i="126"/>
  <c r="E183" i="126" s="1"/>
  <c r="C183" i="126"/>
  <c r="B183" i="126"/>
  <c r="F182" i="126"/>
  <c r="E182" i="126"/>
  <c r="D182" i="126"/>
  <c r="C182" i="126"/>
  <c r="B182" i="126"/>
  <c r="F181" i="126"/>
  <c r="E181" i="126"/>
  <c r="D181" i="126"/>
  <c r="C181" i="126"/>
  <c r="B181" i="126"/>
  <c r="F180" i="126"/>
  <c r="D180" i="126"/>
  <c r="C180" i="126"/>
  <c r="E180" i="126" s="1"/>
  <c r="B180" i="126"/>
  <c r="F179" i="126"/>
  <c r="D179" i="126"/>
  <c r="C179" i="126"/>
  <c r="E179" i="126" s="1"/>
  <c r="B179" i="126"/>
  <c r="F178" i="126"/>
  <c r="D178" i="126"/>
  <c r="E178" i="126" s="1"/>
  <c r="C178" i="126"/>
  <c r="B178" i="126"/>
  <c r="F177" i="126"/>
  <c r="E177" i="126"/>
  <c r="D177" i="126"/>
  <c r="C177" i="126"/>
  <c r="B177" i="126"/>
  <c r="F176" i="126"/>
  <c r="D176" i="126"/>
  <c r="C176" i="126"/>
  <c r="B176" i="126"/>
  <c r="F175" i="126"/>
  <c r="D175" i="126"/>
  <c r="C175" i="126"/>
  <c r="B175" i="126"/>
  <c r="F174" i="126"/>
  <c r="D174" i="126"/>
  <c r="E174" i="126" s="1"/>
  <c r="C174" i="126"/>
  <c r="B174" i="126"/>
  <c r="F173" i="126"/>
  <c r="E173" i="126"/>
  <c r="D173" i="126"/>
  <c r="C173" i="126"/>
  <c r="B173" i="126"/>
  <c r="F172" i="126"/>
  <c r="D172" i="126"/>
  <c r="C172" i="126"/>
  <c r="E172" i="126" s="1"/>
  <c r="B172" i="126"/>
  <c r="E168" i="126"/>
  <c r="D168" i="126"/>
  <c r="C168" i="126"/>
  <c r="B168" i="126"/>
  <c r="E167" i="126"/>
  <c r="D167" i="126"/>
  <c r="C167" i="126"/>
  <c r="B167" i="126"/>
  <c r="E166" i="126"/>
  <c r="D166" i="126"/>
  <c r="C166" i="126"/>
  <c r="B166" i="126"/>
  <c r="E165" i="126"/>
  <c r="D165" i="126"/>
  <c r="C165" i="126"/>
  <c r="B165" i="126"/>
  <c r="E164" i="126"/>
  <c r="D164" i="126"/>
  <c r="C164" i="126"/>
  <c r="B164" i="126"/>
  <c r="E163" i="126"/>
  <c r="D163" i="126"/>
  <c r="C163" i="126"/>
  <c r="B163" i="126"/>
  <c r="E162" i="126"/>
  <c r="D162" i="126"/>
  <c r="C162" i="126"/>
  <c r="B162" i="126"/>
  <c r="E161" i="126"/>
  <c r="D161" i="126"/>
  <c r="C161" i="126"/>
  <c r="B161" i="126"/>
  <c r="E160" i="126"/>
  <c r="D160" i="126"/>
  <c r="C160" i="126"/>
  <c r="B160" i="126"/>
  <c r="E159" i="126"/>
  <c r="D159" i="126"/>
  <c r="C159" i="126"/>
  <c r="B159" i="126"/>
  <c r="E158" i="126"/>
  <c r="D158" i="126"/>
  <c r="C158" i="126"/>
  <c r="B158" i="126"/>
  <c r="E157" i="126"/>
  <c r="D157" i="126"/>
  <c r="C157" i="126"/>
  <c r="B157" i="126"/>
  <c r="E156" i="126"/>
  <c r="D156" i="126"/>
  <c r="C156" i="126"/>
  <c r="B156" i="126"/>
  <c r="D152" i="126"/>
  <c r="D151" i="126"/>
  <c r="C151" i="126"/>
  <c r="D150" i="126"/>
  <c r="C150" i="126"/>
  <c r="D146" i="126"/>
  <c r="J145" i="126"/>
  <c r="I145" i="126"/>
  <c r="G145" i="126"/>
  <c r="F145" i="126"/>
  <c r="E145" i="126"/>
  <c r="D145" i="126"/>
  <c r="C145" i="126"/>
  <c r="G144" i="126"/>
  <c r="F144" i="126"/>
  <c r="I144" i="126" s="1"/>
  <c r="E144" i="126"/>
  <c r="J144" i="126" s="1"/>
  <c r="D144" i="126"/>
  <c r="C144" i="126"/>
  <c r="J143" i="126"/>
  <c r="G143" i="126"/>
  <c r="F143" i="126"/>
  <c r="E143" i="126"/>
  <c r="D143" i="126"/>
  <c r="C143" i="126"/>
  <c r="J142" i="126"/>
  <c r="F142" i="126"/>
  <c r="E142" i="126"/>
  <c r="G142" i="126" s="1"/>
  <c r="D142" i="126"/>
  <c r="C142" i="126"/>
  <c r="F141" i="126"/>
  <c r="C141" i="126"/>
  <c r="D140" i="126"/>
  <c r="D139" i="126"/>
  <c r="D138" i="126"/>
  <c r="J135" i="126"/>
  <c r="G135" i="126"/>
  <c r="F135" i="126"/>
  <c r="E135" i="126"/>
  <c r="D135" i="126"/>
  <c r="C135" i="126"/>
  <c r="D134" i="126"/>
  <c r="G133" i="126"/>
  <c r="F133" i="126"/>
  <c r="E133" i="126"/>
  <c r="J133" i="126" s="1"/>
  <c r="D133" i="126"/>
  <c r="C133" i="126"/>
  <c r="D132" i="126"/>
  <c r="D128" i="126"/>
  <c r="D127" i="126"/>
  <c r="C127" i="126"/>
  <c r="D126" i="126"/>
  <c r="C126" i="126"/>
  <c r="F121" i="126"/>
  <c r="E121" i="126"/>
  <c r="C121" i="126"/>
  <c r="F120" i="126"/>
  <c r="C120" i="126"/>
  <c r="H119" i="126"/>
  <c r="G119" i="126"/>
  <c r="I119" i="126" s="1"/>
  <c r="F119" i="126"/>
  <c r="E119" i="126"/>
  <c r="D119" i="126"/>
  <c r="C119" i="126"/>
  <c r="H118" i="126"/>
  <c r="G118" i="126"/>
  <c r="K118" i="126" s="1"/>
  <c r="F118" i="126"/>
  <c r="D118" i="126"/>
  <c r="C118" i="126"/>
  <c r="D117" i="126"/>
  <c r="C117" i="126"/>
  <c r="F116" i="126"/>
  <c r="C116" i="126"/>
  <c r="F115" i="126"/>
  <c r="D115" i="126"/>
  <c r="C115" i="126"/>
  <c r="G114" i="126"/>
  <c r="L114" i="126" s="1"/>
  <c r="F114" i="126"/>
  <c r="E114" i="126"/>
  <c r="D114" i="126"/>
  <c r="C114" i="126"/>
  <c r="F113" i="126"/>
  <c r="C113" i="126"/>
  <c r="I112" i="126"/>
  <c r="H112" i="126"/>
  <c r="G112" i="126"/>
  <c r="L112" i="126" s="1"/>
  <c r="F112" i="126"/>
  <c r="E112" i="126"/>
  <c r="D112" i="126"/>
  <c r="C112" i="126"/>
  <c r="C111" i="126"/>
  <c r="F110" i="126"/>
  <c r="C110" i="126"/>
  <c r="C122" i="126" s="1"/>
  <c r="C106" i="126"/>
  <c r="C105" i="126"/>
  <c r="D104" i="126"/>
  <c r="C104" i="126"/>
  <c r="D99" i="126"/>
  <c r="C99" i="126"/>
  <c r="D98" i="126"/>
  <c r="C98" i="126"/>
  <c r="D94" i="126"/>
  <c r="D93" i="126"/>
  <c r="D92" i="126"/>
  <c r="C92" i="126"/>
  <c r="K88" i="126"/>
  <c r="J88" i="126"/>
  <c r="F88" i="126"/>
  <c r="E88" i="126"/>
  <c r="H88" i="126" s="1"/>
  <c r="D88" i="126"/>
  <c r="C88" i="126"/>
  <c r="K87" i="126"/>
  <c r="J87" i="126"/>
  <c r="H87" i="126"/>
  <c r="F87" i="126"/>
  <c r="E87" i="126"/>
  <c r="D87" i="126"/>
  <c r="C87" i="126"/>
  <c r="G87" i="126" s="1"/>
  <c r="K86" i="126"/>
  <c r="J86" i="126"/>
  <c r="H86" i="126"/>
  <c r="F86" i="126"/>
  <c r="E86" i="126"/>
  <c r="D86" i="126"/>
  <c r="C86" i="126"/>
  <c r="G86" i="126" s="1"/>
  <c r="K85" i="126"/>
  <c r="J85" i="126"/>
  <c r="H85" i="126"/>
  <c r="F85" i="126"/>
  <c r="E85" i="126"/>
  <c r="D85" i="126"/>
  <c r="C85" i="126"/>
  <c r="G85" i="126" s="1"/>
  <c r="K84" i="126"/>
  <c r="J84" i="126"/>
  <c r="H84" i="126"/>
  <c r="F84" i="126"/>
  <c r="E84" i="126"/>
  <c r="D84" i="126"/>
  <c r="C84" i="126"/>
  <c r="G84" i="126" s="1"/>
  <c r="K83" i="126"/>
  <c r="J83" i="126"/>
  <c r="H83" i="126"/>
  <c r="F83" i="126"/>
  <c r="E83" i="126"/>
  <c r="D83" i="126"/>
  <c r="C83" i="126"/>
  <c r="G83" i="126" s="1"/>
  <c r="K82" i="126"/>
  <c r="J82" i="126"/>
  <c r="H82" i="126"/>
  <c r="F82" i="126"/>
  <c r="E82" i="126"/>
  <c r="D82" i="126"/>
  <c r="C82" i="126"/>
  <c r="G82" i="126" s="1"/>
  <c r="K81" i="126"/>
  <c r="J81" i="126"/>
  <c r="H81" i="126"/>
  <c r="F81" i="126"/>
  <c r="E81" i="126"/>
  <c r="D81" i="126"/>
  <c r="C81" i="126"/>
  <c r="G81" i="126" s="1"/>
  <c r="K80" i="126"/>
  <c r="J80" i="126"/>
  <c r="H80" i="126"/>
  <c r="F80" i="126"/>
  <c r="E80" i="126"/>
  <c r="D80" i="126"/>
  <c r="C80" i="126"/>
  <c r="G80" i="126" s="1"/>
  <c r="K79" i="126"/>
  <c r="J79" i="126"/>
  <c r="H79" i="126"/>
  <c r="F79" i="126"/>
  <c r="E79" i="126"/>
  <c r="D79" i="126"/>
  <c r="C79" i="126"/>
  <c r="G79" i="126" s="1"/>
  <c r="K78" i="126"/>
  <c r="J78" i="126"/>
  <c r="H78" i="126"/>
  <c r="F78" i="126"/>
  <c r="E78" i="126"/>
  <c r="D78" i="126"/>
  <c r="C78" i="126"/>
  <c r="G78" i="126" s="1"/>
  <c r="K77" i="126"/>
  <c r="J77" i="126"/>
  <c r="H77" i="126"/>
  <c r="F77" i="126"/>
  <c r="E77" i="126"/>
  <c r="D77" i="126"/>
  <c r="C77" i="126"/>
  <c r="G77" i="126" s="1"/>
  <c r="K76" i="126"/>
  <c r="J76" i="126"/>
  <c r="H76" i="126"/>
  <c r="F76" i="126"/>
  <c r="E76" i="126"/>
  <c r="D76" i="126"/>
  <c r="C76" i="126"/>
  <c r="G76" i="126" s="1"/>
  <c r="K75" i="126"/>
  <c r="J75" i="126"/>
  <c r="H75" i="126"/>
  <c r="F75" i="126"/>
  <c r="E75" i="126"/>
  <c r="D75" i="126"/>
  <c r="C75" i="126"/>
  <c r="G75" i="126" s="1"/>
  <c r="F67" i="126"/>
  <c r="F61" i="126"/>
  <c r="D61" i="126"/>
  <c r="D67" i="126" s="1"/>
  <c r="J58" i="126"/>
  <c r="F58" i="126"/>
  <c r="E58" i="126"/>
  <c r="K58" i="126" s="1"/>
  <c r="D58" i="126"/>
  <c r="C58" i="126"/>
  <c r="H58" i="126" s="1"/>
  <c r="K57" i="126"/>
  <c r="J57" i="126"/>
  <c r="H57" i="126"/>
  <c r="F57" i="126"/>
  <c r="E57" i="126"/>
  <c r="D57" i="126"/>
  <c r="C57" i="126"/>
  <c r="G56" i="126"/>
  <c r="F56" i="126"/>
  <c r="E56" i="126"/>
  <c r="D56" i="126"/>
  <c r="C56" i="126"/>
  <c r="F55" i="126"/>
  <c r="E55" i="126"/>
  <c r="D55" i="126"/>
  <c r="C55" i="126"/>
  <c r="G55" i="126" s="1"/>
  <c r="C15" i="126" s="1"/>
  <c r="K54" i="126"/>
  <c r="J54" i="126"/>
  <c r="F54" i="126"/>
  <c r="E54" i="126"/>
  <c r="D54" i="126"/>
  <c r="C54" i="126"/>
  <c r="H54" i="126" s="1"/>
  <c r="G53" i="126"/>
  <c r="F53" i="126"/>
  <c r="E53" i="126"/>
  <c r="D53" i="126"/>
  <c r="C53" i="126"/>
  <c r="F52" i="126"/>
  <c r="E52" i="126"/>
  <c r="D52" i="126"/>
  <c r="C52" i="126"/>
  <c r="G51" i="126"/>
  <c r="F51" i="126"/>
  <c r="E51" i="126"/>
  <c r="D51" i="126"/>
  <c r="C51" i="126"/>
  <c r="F50" i="126"/>
  <c r="E50" i="126"/>
  <c r="D50" i="126"/>
  <c r="C50" i="126"/>
  <c r="G50" i="126" s="1"/>
  <c r="F49" i="126"/>
  <c r="E49" i="126"/>
  <c r="D49" i="126"/>
  <c r="C49" i="126"/>
  <c r="G49" i="126" s="1"/>
  <c r="G48" i="126"/>
  <c r="F48" i="126"/>
  <c r="E48" i="126"/>
  <c r="D48" i="126"/>
  <c r="C48" i="126"/>
  <c r="F47" i="126"/>
  <c r="E47" i="126"/>
  <c r="D47" i="126"/>
  <c r="C47" i="126"/>
  <c r="G47" i="126" s="1"/>
  <c r="G46" i="126"/>
  <c r="F46" i="126"/>
  <c r="E46" i="126"/>
  <c r="D46" i="126"/>
  <c r="C46" i="126"/>
  <c r="F45" i="126"/>
  <c r="E45" i="126"/>
  <c r="D45" i="126"/>
  <c r="C45" i="126"/>
  <c r="F44" i="126"/>
  <c r="E44" i="126"/>
  <c r="D44" i="126"/>
  <c r="C44" i="126"/>
  <c r="G44" i="126" s="1"/>
  <c r="C39" i="126"/>
  <c r="C38" i="126"/>
  <c r="C37" i="126"/>
  <c r="C36" i="126"/>
  <c r="C35" i="126"/>
  <c r="C34" i="126"/>
  <c r="C25" i="126"/>
  <c r="C24" i="126"/>
  <c r="C31" i="126" s="1"/>
  <c r="C23" i="126"/>
  <c r="C22" i="126"/>
  <c r="C13" i="126"/>
  <c r="C11" i="126"/>
  <c r="C9" i="126"/>
  <c r="L43" i="7"/>
  <c r="F64" i="126" s="1"/>
  <c r="K43" i="7"/>
  <c r="E64" i="126" s="1"/>
  <c r="J43" i="7"/>
  <c r="D64" i="126" s="1"/>
  <c r="I43" i="7"/>
  <c r="C64" i="126" s="1"/>
  <c r="F40" i="7"/>
  <c r="E40" i="7"/>
  <c r="D40" i="7"/>
  <c r="C40" i="7"/>
  <c r="L30" i="7"/>
  <c r="K30" i="7"/>
  <c r="J30" i="7"/>
  <c r="I30" i="7"/>
  <c r="L20" i="7"/>
  <c r="L31" i="7" s="1"/>
  <c r="K20" i="7"/>
  <c r="K31" i="7" s="1"/>
  <c r="J20" i="7"/>
  <c r="J31" i="7" s="1"/>
  <c r="I20" i="7"/>
  <c r="I31" i="7" s="1"/>
  <c r="F20" i="7"/>
  <c r="F44" i="7" s="1"/>
  <c r="F62" i="126" s="1"/>
  <c r="E20" i="7"/>
  <c r="E44" i="7" s="1"/>
  <c r="E62" i="126" s="1"/>
  <c r="D20" i="7"/>
  <c r="D44" i="7" s="1"/>
  <c r="D62" i="126" s="1"/>
  <c r="C20" i="7"/>
  <c r="C44" i="7" s="1"/>
  <c r="C62" i="126" s="1"/>
  <c r="K5" i="7"/>
  <c r="J5" i="7"/>
  <c r="I5" i="7"/>
  <c r="E5" i="7"/>
  <c r="E61" i="126" s="1"/>
  <c r="E67" i="126" s="1"/>
  <c r="D5" i="7"/>
  <c r="C5" i="7"/>
  <c r="C61" i="126" s="1"/>
  <c r="C67" i="126" s="1"/>
  <c r="A4" i="7"/>
  <c r="A3" i="7"/>
  <c r="A2" i="5"/>
  <c r="A27" i="119"/>
  <c r="A26" i="119"/>
  <c r="A25" i="119"/>
  <c r="A24" i="119"/>
  <c r="A23" i="119"/>
  <c r="A22" i="119"/>
  <c r="A21" i="119"/>
  <c r="A20" i="119"/>
  <c r="A19" i="119"/>
  <c r="A18" i="119"/>
  <c r="A17" i="119"/>
  <c r="A16" i="119"/>
  <c r="A15" i="119"/>
  <c r="A14" i="119"/>
  <c r="A13" i="119"/>
  <c r="A12" i="119"/>
  <c r="A11" i="119"/>
  <c r="A10" i="119"/>
  <c r="A9" i="119"/>
  <c r="A8" i="119"/>
  <c r="A6" i="119"/>
  <c r="A3" i="119"/>
  <c r="J203" i="123"/>
  <c r="D203" i="123"/>
  <c r="J202" i="123"/>
  <c r="D202" i="123"/>
  <c r="J201" i="123"/>
  <c r="D201" i="123"/>
  <c r="D198" i="123"/>
  <c r="J197" i="123"/>
  <c r="D197" i="123"/>
  <c r="J196" i="123"/>
  <c r="D196" i="123"/>
  <c r="J193" i="123"/>
  <c r="J192" i="123"/>
  <c r="D192" i="123"/>
  <c r="J191" i="123"/>
  <c r="D191" i="123"/>
  <c r="J188" i="123"/>
  <c r="J187" i="123"/>
  <c r="D187" i="123"/>
  <c r="J186" i="123"/>
  <c r="D186" i="123"/>
  <c r="J183" i="123"/>
  <c r="J182" i="123"/>
  <c r="D182" i="123"/>
  <c r="J181" i="123"/>
  <c r="D181" i="123"/>
  <c r="J178" i="123"/>
  <c r="E178" i="123"/>
  <c r="D178" i="123"/>
  <c r="C178" i="123"/>
  <c r="J177" i="123"/>
  <c r="E177" i="123"/>
  <c r="D177" i="123"/>
  <c r="C177" i="123"/>
  <c r="J176" i="123"/>
  <c r="E176" i="123"/>
  <c r="D176" i="123"/>
  <c r="C176" i="123"/>
  <c r="J173" i="123"/>
  <c r="E173" i="123"/>
  <c r="C173" i="123"/>
  <c r="J172" i="123"/>
  <c r="E172" i="123"/>
  <c r="D172" i="123"/>
  <c r="C172" i="123"/>
  <c r="J171" i="123"/>
  <c r="E171" i="123"/>
  <c r="D171" i="123"/>
  <c r="C171" i="123"/>
  <c r="J168" i="123"/>
  <c r="J167" i="123"/>
  <c r="D167" i="123"/>
  <c r="J166" i="123"/>
  <c r="D166" i="123"/>
  <c r="J163" i="123"/>
  <c r="D163" i="123"/>
  <c r="J162" i="123"/>
  <c r="D162" i="123"/>
  <c r="J161" i="123"/>
  <c r="D161" i="123"/>
  <c r="J158" i="123"/>
  <c r="J157" i="123"/>
  <c r="D157" i="123"/>
  <c r="J156" i="123"/>
  <c r="D156" i="123"/>
  <c r="J153" i="123"/>
  <c r="E153" i="123"/>
  <c r="D153" i="123"/>
  <c r="C153" i="123"/>
  <c r="J152" i="123"/>
  <c r="E152" i="123"/>
  <c r="D152" i="123"/>
  <c r="C152" i="123"/>
  <c r="J151" i="123"/>
  <c r="E151" i="123"/>
  <c r="D151" i="123"/>
  <c r="C151" i="123"/>
  <c r="J148" i="123"/>
  <c r="E148" i="123"/>
  <c r="D148" i="123"/>
  <c r="J147" i="123"/>
  <c r="E147" i="123"/>
  <c r="D147" i="123"/>
  <c r="C147" i="123"/>
  <c r="J146" i="123"/>
  <c r="E146" i="123"/>
  <c r="D146" i="123"/>
  <c r="C146" i="123"/>
  <c r="J143" i="123"/>
  <c r="E143" i="123"/>
  <c r="D143" i="123"/>
  <c r="J142" i="123"/>
  <c r="E142" i="123"/>
  <c r="D142" i="123"/>
  <c r="C142" i="123"/>
  <c r="J141" i="123"/>
  <c r="E141" i="123"/>
  <c r="D141" i="123"/>
  <c r="C141" i="123"/>
  <c r="J138" i="123"/>
  <c r="E138" i="123"/>
  <c r="D138" i="123"/>
  <c r="C138" i="123"/>
  <c r="J137" i="123"/>
  <c r="E137" i="123"/>
  <c r="D137" i="123"/>
  <c r="C137" i="123"/>
  <c r="J136" i="123"/>
  <c r="E136" i="123"/>
  <c r="D136" i="123"/>
  <c r="C136" i="123"/>
  <c r="J133" i="123"/>
  <c r="E133" i="123"/>
  <c r="C133" i="123"/>
  <c r="J132" i="123"/>
  <c r="E132" i="123"/>
  <c r="C132" i="123"/>
  <c r="J131" i="123"/>
  <c r="E131" i="123"/>
  <c r="D131" i="123"/>
  <c r="C131" i="123"/>
  <c r="J128" i="123"/>
  <c r="E128" i="123"/>
  <c r="D128" i="123"/>
  <c r="C128" i="123"/>
  <c r="J127" i="123"/>
  <c r="E127" i="123"/>
  <c r="D127" i="123"/>
  <c r="C127" i="123"/>
  <c r="J126" i="123"/>
  <c r="E126" i="123"/>
  <c r="D126" i="123"/>
  <c r="C126" i="123"/>
  <c r="J123" i="123"/>
  <c r="E123" i="123"/>
  <c r="C123" i="123"/>
  <c r="J122" i="123"/>
  <c r="E122" i="123"/>
  <c r="C122" i="123"/>
  <c r="J121" i="123"/>
  <c r="E121" i="123"/>
  <c r="D121" i="123"/>
  <c r="C121" i="123"/>
  <c r="J118" i="123"/>
  <c r="E118" i="123"/>
  <c r="D118" i="123"/>
  <c r="C118" i="123"/>
  <c r="J117" i="123"/>
  <c r="E117" i="123"/>
  <c r="D117" i="123"/>
  <c r="C117" i="123"/>
  <c r="J116" i="123"/>
  <c r="E116" i="123"/>
  <c r="D116" i="123"/>
  <c r="C116" i="123"/>
  <c r="J113" i="123"/>
  <c r="J112" i="123"/>
  <c r="D112" i="123"/>
  <c r="J111" i="123"/>
  <c r="D111" i="123"/>
  <c r="E108" i="123"/>
  <c r="C108" i="123"/>
  <c r="B108" i="123"/>
  <c r="J107" i="123"/>
  <c r="E107" i="123"/>
  <c r="C107" i="123"/>
  <c r="B107" i="123"/>
  <c r="J106" i="123"/>
  <c r="E106" i="123"/>
  <c r="D106" i="123"/>
  <c r="C106" i="123"/>
  <c r="B106" i="123"/>
  <c r="J103" i="123"/>
  <c r="J102" i="123"/>
  <c r="D102" i="123"/>
  <c r="J101" i="123"/>
  <c r="D101" i="123"/>
  <c r="J98" i="123"/>
  <c r="D98" i="123"/>
  <c r="J97" i="123"/>
  <c r="D97" i="123"/>
  <c r="J96" i="123"/>
  <c r="D96" i="123"/>
  <c r="J93" i="123"/>
  <c r="J92" i="123"/>
  <c r="D92" i="123"/>
  <c r="J91" i="123"/>
  <c r="D91" i="123"/>
  <c r="J88" i="123"/>
  <c r="J87" i="123"/>
  <c r="D87" i="123"/>
  <c r="J86" i="123"/>
  <c r="D86" i="123"/>
  <c r="J83" i="123"/>
  <c r="D83" i="123"/>
  <c r="J82" i="123"/>
  <c r="D82" i="123"/>
  <c r="J81" i="123"/>
  <c r="D81" i="123"/>
  <c r="J78" i="123"/>
  <c r="J77" i="123"/>
  <c r="D77" i="123"/>
  <c r="J76" i="123"/>
  <c r="D76" i="123"/>
  <c r="J73" i="123"/>
  <c r="J72" i="123"/>
  <c r="D72" i="123"/>
  <c r="J71" i="123"/>
  <c r="D71" i="123"/>
  <c r="J68" i="123"/>
  <c r="J67" i="123"/>
  <c r="J66" i="123"/>
  <c r="D66" i="123"/>
  <c r="J63" i="123"/>
  <c r="J62" i="123"/>
  <c r="D62" i="123"/>
  <c r="J61" i="123"/>
  <c r="D61" i="123"/>
  <c r="J58" i="123"/>
  <c r="D58" i="123"/>
  <c r="J57" i="123"/>
  <c r="D57" i="123"/>
  <c r="J56" i="123"/>
  <c r="D56" i="123"/>
  <c r="J53" i="123"/>
  <c r="J52" i="123"/>
  <c r="J51" i="123"/>
  <c r="D51" i="123"/>
  <c r="J48" i="123"/>
  <c r="D48" i="123"/>
  <c r="J47" i="123"/>
  <c r="D47" i="123"/>
  <c r="J46" i="123"/>
  <c r="D46" i="123"/>
  <c r="J42" i="123"/>
  <c r="D42" i="123"/>
  <c r="D41" i="123"/>
  <c r="J38" i="123"/>
  <c r="J37" i="123"/>
  <c r="J36" i="123"/>
  <c r="D36" i="123"/>
  <c r="D33" i="123"/>
  <c r="D32" i="123"/>
  <c r="J31" i="123"/>
  <c r="D31" i="123"/>
  <c r="J30" i="123"/>
  <c r="D30" i="123"/>
  <c r="J27" i="123"/>
  <c r="D27" i="123"/>
  <c r="J26" i="123"/>
  <c r="D26" i="123"/>
  <c r="J25" i="123"/>
  <c r="D25" i="123"/>
  <c r="J22" i="123"/>
  <c r="B22" i="123"/>
  <c r="J21" i="123"/>
  <c r="D21" i="123"/>
  <c r="B21" i="123"/>
  <c r="J20" i="123"/>
  <c r="D20" i="123"/>
  <c r="B20" i="123"/>
  <c r="J16" i="123"/>
  <c r="F16" i="123"/>
  <c r="D16" i="123"/>
  <c r="J15" i="123"/>
  <c r="D15" i="123"/>
  <c r="J14" i="123"/>
  <c r="F14" i="123"/>
  <c r="F17" i="123" s="1"/>
  <c r="D14" i="123"/>
  <c r="J11" i="123"/>
  <c r="D11" i="123"/>
  <c r="J10" i="123"/>
  <c r="D10" i="123"/>
  <c r="J9" i="123"/>
  <c r="D9" i="123"/>
  <c r="J8" i="123"/>
  <c r="D8" i="123"/>
  <c r="A5" i="123"/>
  <c r="A3" i="123"/>
  <c r="A2" i="131"/>
  <c r="K44" i="7" l="1"/>
  <c r="E63" i="126"/>
  <c r="L44" i="7"/>
  <c r="F63" i="126"/>
  <c r="C14" i="126"/>
  <c r="J44" i="7"/>
  <c r="D63" i="126"/>
  <c r="C16" i="126"/>
  <c r="I44" i="7"/>
  <c r="C63" i="126"/>
  <c r="C32" i="126"/>
  <c r="D105" i="126"/>
  <c r="Q217" i="126"/>
  <c r="O217" i="126"/>
  <c r="E10" i="97"/>
  <c r="E252" i="126" s="1"/>
  <c r="D252" i="126"/>
  <c r="F13" i="97"/>
  <c r="F255" i="126" s="1"/>
  <c r="C255" i="126"/>
  <c r="G255" i="126" s="1"/>
  <c r="C18" i="126" s="1"/>
  <c r="E175" i="126"/>
  <c r="N200" i="126"/>
  <c r="F16" i="83"/>
  <c r="F241" i="126" s="1"/>
  <c r="C241" i="126"/>
  <c r="G241" i="126" s="1"/>
  <c r="F8" i="13"/>
  <c r="C27" i="13"/>
  <c r="F27" i="13" s="1"/>
  <c r="F14" i="83"/>
  <c r="F239" i="126" s="1"/>
  <c r="C239" i="126"/>
  <c r="G239" i="126" s="1"/>
  <c r="C17" i="126" s="1"/>
  <c r="I133" i="126"/>
  <c r="I135" i="126"/>
  <c r="I143" i="126"/>
  <c r="E27" i="13"/>
  <c r="I27" i="50"/>
  <c r="L25" i="50"/>
  <c r="D136" i="126"/>
  <c r="E9" i="13"/>
  <c r="C94" i="126"/>
  <c r="C28" i="126"/>
  <c r="C93" i="126"/>
  <c r="I118" i="126"/>
  <c r="K119" i="126"/>
  <c r="K200" i="126"/>
  <c r="F7" i="17"/>
  <c r="C27" i="17"/>
  <c r="F27" i="17" s="1"/>
  <c r="E7" i="17"/>
  <c r="F117" i="126"/>
  <c r="I114" i="126"/>
  <c r="C29" i="126"/>
  <c r="L118" i="126"/>
  <c r="L119" i="126"/>
  <c r="E176" i="126"/>
  <c r="R217" i="126"/>
  <c r="G27" i="34"/>
  <c r="L26" i="34"/>
  <c r="D13" i="27"/>
  <c r="F9" i="17"/>
  <c r="E9" i="17"/>
  <c r="C30" i="126"/>
  <c r="F9" i="13"/>
  <c r="K112" i="126"/>
  <c r="I142" i="126"/>
  <c r="K25" i="22"/>
  <c r="H28" i="22"/>
  <c r="AK29" i="29"/>
  <c r="M29" i="29" s="1"/>
  <c r="E10" i="17"/>
  <c r="E7" i="51"/>
  <c r="W27" i="52"/>
  <c r="J108" i="123" s="1"/>
  <c r="D12" i="56"/>
  <c r="Y25" i="60"/>
  <c r="J232" i="126"/>
  <c r="J234" i="126"/>
  <c r="J236" i="126"/>
  <c r="J237" i="126"/>
  <c r="J238" i="126"/>
  <c r="J242" i="126"/>
  <c r="J244" i="126"/>
  <c r="C8" i="17"/>
  <c r="F8" i="17" s="1"/>
  <c r="J28" i="22"/>
  <c r="F28" i="28"/>
  <c r="C7" i="27"/>
  <c r="AK105" i="29"/>
  <c r="M105" i="29" s="1"/>
  <c r="G152" i="29"/>
  <c r="F28" i="33"/>
  <c r="C12" i="27"/>
  <c r="L26" i="33"/>
  <c r="T28" i="36"/>
  <c r="I28" i="38"/>
  <c r="E35" i="43"/>
  <c r="E146" i="126" s="1"/>
  <c r="E8" i="13"/>
  <c r="E8" i="17"/>
  <c r="K27" i="18"/>
  <c r="K27" i="20"/>
  <c r="I29" i="24"/>
  <c r="L27" i="24"/>
  <c r="D7" i="27"/>
  <c r="F27" i="28"/>
  <c r="D37" i="123" s="1"/>
  <c r="AK9" i="29"/>
  <c r="M9" i="29" s="1"/>
  <c r="AK20" i="29"/>
  <c r="M20" i="29" s="1"/>
  <c r="AK67" i="29"/>
  <c r="M67" i="29" s="1"/>
  <c r="AK74" i="29"/>
  <c r="M74" i="29" s="1"/>
  <c r="AK81" i="29"/>
  <c r="M81" i="29" s="1"/>
  <c r="AK88" i="29"/>
  <c r="M88" i="29" s="1"/>
  <c r="AK138" i="29"/>
  <c r="M138" i="29" s="1"/>
  <c r="AK145" i="29"/>
  <c r="M145" i="29" s="1"/>
  <c r="N150" i="29"/>
  <c r="D8" i="27"/>
  <c r="D111" i="126" s="1"/>
  <c r="D17" i="27"/>
  <c r="I27" i="38"/>
  <c r="C7" i="43"/>
  <c r="I27" i="46"/>
  <c r="E10" i="66"/>
  <c r="E226" i="126" s="1"/>
  <c r="S30" i="75"/>
  <c r="C7" i="74"/>
  <c r="C25" i="74"/>
  <c r="P32" i="75"/>
  <c r="AK27" i="29"/>
  <c r="M27" i="29" s="1"/>
  <c r="AK36" i="29"/>
  <c r="M36" i="29" s="1"/>
  <c r="AK43" i="29"/>
  <c r="M43" i="29" s="1"/>
  <c r="AK50" i="29"/>
  <c r="M50" i="29" s="1"/>
  <c r="AK53" i="29"/>
  <c r="M53" i="29" s="1"/>
  <c r="AK84" i="29"/>
  <c r="M84" i="29" s="1"/>
  <c r="AK114" i="29"/>
  <c r="M114" i="29" s="1"/>
  <c r="AK121" i="29"/>
  <c r="M121" i="29" s="1"/>
  <c r="AK124" i="29"/>
  <c r="M124" i="29" s="1"/>
  <c r="E7" i="43"/>
  <c r="E132" i="126" s="1"/>
  <c r="Q27" i="64"/>
  <c r="D19" i="56"/>
  <c r="O201" i="126"/>
  <c r="Q218" i="126"/>
  <c r="J28" i="26"/>
  <c r="G13" i="27"/>
  <c r="H116" i="126" s="1"/>
  <c r="G18" i="27"/>
  <c r="H121" i="126" s="1"/>
  <c r="F18" i="27"/>
  <c r="G121" i="126" s="1"/>
  <c r="AK8" i="29"/>
  <c r="AK12" i="29"/>
  <c r="M12" i="29" s="1"/>
  <c r="AK90" i="29"/>
  <c r="M90" i="29" s="1"/>
  <c r="AK97" i="29"/>
  <c r="M97" i="29" s="1"/>
  <c r="AK100" i="29"/>
  <c r="M100" i="29" s="1"/>
  <c r="AK104" i="29"/>
  <c r="M104" i="29" s="1"/>
  <c r="G28" i="31"/>
  <c r="G28" i="35"/>
  <c r="C14" i="27"/>
  <c r="G14" i="27" s="1"/>
  <c r="H117" i="126" s="1"/>
  <c r="M26" i="35"/>
  <c r="M25" i="72"/>
  <c r="H27" i="72"/>
  <c r="O27" i="73"/>
  <c r="C27" i="43"/>
  <c r="F7" i="74"/>
  <c r="Q201" i="126"/>
  <c r="AK19" i="29"/>
  <c r="M19" i="29" s="1"/>
  <c r="AK22" i="29"/>
  <c r="M22" i="29" s="1"/>
  <c r="AK26" i="29"/>
  <c r="M26" i="29" s="1"/>
  <c r="AK59" i="29"/>
  <c r="M59" i="29" s="1"/>
  <c r="AK66" i="29"/>
  <c r="M66" i="29" s="1"/>
  <c r="AK130" i="29"/>
  <c r="M130" i="29" s="1"/>
  <c r="AK137" i="29"/>
  <c r="M137" i="29" s="1"/>
  <c r="AK140" i="29"/>
  <c r="M140" i="29" s="1"/>
  <c r="G27" i="31"/>
  <c r="D52" i="123" s="1"/>
  <c r="D10" i="27"/>
  <c r="D113" i="126" s="1"/>
  <c r="J27" i="45"/>
  <c r="M25" i="45"/>
  <c r="AQ185" i="61"/>
  <c r="G14" i="56"/>
  <c r="I15" i="56"/>
  <c r="H216" i="126" s="1"/>
  <c r="C17" i="56"/>
  <c r="M291" i="63"/>
  <c r="C148" i="123" s="1"/>
  <c r="G8" i="27"/>
  <c r="H111" i="126" s="1"/>
  <c r="G11" i="27"/>
  <c r="H114" i="126" s="1"/>
  <c r="K114" i="126" s="1"/>
  <c r="AK11" i="29"/>
  <c r="M11" i="29" s="1"/>
  <c r="AK35" i="29"/>
  <c r="M35" i="29" s="1"/>
  <c r="AK42" i="29"/>
  <c r="M42" i="29" s="1"/>
  <c r="AK49" i="29"/>
  <c r="M49" i="29" s="1"/>
  <c r="AK69" i="29"/>
  <c r="M69" i="29" s="1"/>
  <c r="AK106" i="29"/>
  <c r="M106" i="29" s="1"/>
  <c r="AK113" i="29"/>
  <c r="M113" i="29" s="1"/>
  <c r="AK120" i="29"/>
  <c r="M120" i="29" s="1"/>
  <c r="AC25" i="39"/>
  <c r="AB25" i="39"/>
  <c r="D15" i="43"/>
  <c r="I19" i="56"/>
  <c r="F19" i="56"/>
  <c r="D22" i="43"/>
  <c r="AQ25" i="61"/>
  <c r="AQ57" i="61"/>
  <c r="AQ89" i="61"/>
  <c r="AQ121" i="61"/>
  <c r="AQ153" i="61"/>
  <c r="I27" i="42"/>
  <c r="F10" i="51"/>
  <c r="C9" i="66"/>
  <c r="G27" i="69"/>
  <c r="E13" i="97"/>
  <c r="E255" i="126" s="1"/>
  <c r="H25" i="49"/>
  <c r="K9" i="56"/>
  <c r="J199" i="126" s="1"/>
  <c r="D8" i="56"/>
  <c r="R25" i="58"/>
  <c r="L25" i="70"/>
  <c r="C10" i="66"/>
  <c r="E10" i="83"/>
  <c r="E235" i="126" s="1"/>
  <c r="E14" i="83"/>
  <c r="E239" i="126" s="1"/>
  <c r="E18" i="83"/>
  <c r="E243" i="126" s="1"/>
  <c r="Q31" i="54"/>
  <c r="C9" i="51"/>
  <c r="G9" i="51" s="1"/>
  <c r="N33" i="54"/>
  <c r="F14" i="56"/>
  <c r="F22" i="56" s="1"/>
  <c r="H15" i="56"/>
  <c r="G216" i="126" s="1"/>
  <c r="K17" i="56"/>
  <c r="J218" i="126" s="1"/>
  <c r="D14" i="56"/>
  <c r="M26" i="58"/>
  <c r="E10" i="56"/>
  <c r="AQ18" i="61"/>
  <c r="AQ50" i="61"/>
  <c r="AQ82" i="61"/>
  <c r="AQ114" i="61"/>
  <c r="AQ146" i="61"/>
  <c r="AQ178" i="61"/>
  <c r="P27" i="62"/>
  <c r="C143" i="123" s="1"/>
  <c r="C16" i="56"/>
  <c r="L30" i="76"/>
  <c r="P28" i="76"/>
  <c r="D29" i="83"/>
  <c r="E8" i="83"/>
  <c r="E233" i="126" s="1"/>
  <c r="E15" i="83"/>
  <c r="E240" i="126" s="1"/>
  <c r="C7" i="51"/>
  <c r="I9" i="56"/>
  <c r="H199" i="126" s="1"/>
  <c r="G8" i="56"/>
  <c r="C26" i="66"/>
  <c r="C227" i="126" s="1"/>
  <c r="N27" i="67"/>
  <c r="E27" i="49"/>
  <c r="AQ8" i="61"/>
  <c r="AQ17" i="61"/>
  <c r="AQ40" i="61"/>
  <c r="AQ49" i="61"/>
  <c r="AQ72" i="61"/>
  <c r="AQ81" i="61"/>
  <c r="AQ104" i="61"/>
  <c r="AQ113" i="61"/>
  <c r="AQ136" i="61"/>
  <c r="AQ145" i="61"/>
  <c r="AQ168" i="61"/>
  <c r="AQ177" i="61"/>
  <c r="D25" i="66"/>
  <c r="G27" i="70"/>
  <c r="C35" i="43"/>
  <c r="G27" i="82"/>
  <c r="E16" i="83"/>
  <c r="E241" i="126" s="1"/>
  <c r="C27" i="97"/>
  <c r="J10" i="56"/>
  <c r="I200" i="126" s="1"/>
  <c r="M200" i="126" s="1"/>
  <c r="C8" i="56"/>
  <c r="H8" i="56" s="1"/>
  <c r="G203" i="126" s="1"/>
  <c r="U25" i="68"/>
  <c r="C8" i="66"/>
  <c r="E8" i="66" s="1"/>
  <c r="E224" i="126" s="1"/>
  <c r="G27" i="71"/>
  <c r="O28" i="76"/>
  <c r="L27" i="77"/>
  <c r="M25" i="77"/>
  <c r="F27" i="82"/>
  <c r="C29" i="83"/>
  <c r="E7" i="97"/>
  <c r="E249" i="126" s="1"/>
  <c r="F25" i="79"/>
  <c r="J25" i="71"/>
  <c r="D8" i="74"/>
  <c r="F8" i="74" s="1"/>
  <c r="D27" i="97"/>
  <c r="S26" i="52"/>
  <c r="D107" i="123" s="1"/>
  <c r="T26" i="60"/>
  <c r="D132" i="123" s="1"/>
  <c r="C7" i="66"/>
  <c r="E7" i="66" s="1"/>
  <c r="E223" i="126" s="1"/>
  <c r="D7" i="74"/>
  <c r="K203" i="126" l="1"/>
  <c r="N203" i="126"/>
  <c r="F24" i="56"/>
  <c r="D14" i="43"/>
  <c r="J223" i="126"/>
  <c r="G223" i="126"/>
  <c r="J224" i="126"/>
  <c r="G224" i="126"/>
  <c r="G22" i="56"/>
  <c r="D20" i="43"/>
  <c r="F203" i="126"/>
  <c r="L28" i="31"/>
  <c r="E113" i="126"/>
  <c r="D53" i="123"/>
  <c r="K252" i="126"/>
  <c r="J252" i="126"/>
  <c r="H252" i="126"/>
  <c r="E27" i="97"/>
  <c r="E257" i="126" s="1"/>
  <c r="D257" i="126"/>
  <c r="M27" i="77"/>
  <c r="E9" i="74"/>
  <c r="D141" i="126"/>
  <c r="E141" i="126" s="1"/>
  <c r="J198" i="123"/>
  <c r="F9" i="51"/>
  <c r="Q199" i="126"/>
  <c r="R199" i="126"/>
  <c r="O199" i="126"/>
  <c r="J16" i="56"/>
  <c r="I217" i="126" s="1"/>
  <c r="C14" i="56"/>
  <c r="C208" i="126"/>
  <c r="H16" i="56"/>
  <c r="G217" i="126" s="1"/>
  <c r="C217" i="126"/>
  <c r="E8" i="56"/>
  <c r="K10" i="56"/>
  <c r="J200" i="126" s="1"/>
  <c r="F27" i="43"/>
  <c r="F139" i="126" s="1"/>
  <c r="C139" i="126"/>
  <c r="G226" i="126"/>
  <c r="J226" i="126"/>
  <c r="E25" i="51"/>
  <c r="F7" i="51"/>
  <c r="F14" i="27"/>
  <c r="G117" i="126" s="1"/>
  <c r="F27" i="97"/>
  <c r="F257" i="126" s="1"/>
  <c r="C257" i="126"/>
  <c r="M27" i="58"/>
  <c r="D122" i="123"/>
  <c r="G146" i="126"/>
  <c r="J146" i="126"/>
  <c r="C25" i="27"/>
  <c r="G7" i="27"/>
  <c r="H110" i="126" s="1"/>
  <c r="C21" i="43"/>
  <c r="F21" i="43" s="1"/>
  <c r="D219" i="126"/>
  <c r="D211" i="126"/>
  <c r="K14" i="56"/>
  <c r="J219" i="126" s="1"/>
  <c r="D27" i="66"/>
  <c r="P30" i="76"/>
  <c r="O30" i="76"/>
  <c r="D193" i="123"/>
  <c r="D22" i="56"/>
  <c r="K8" i="56"/>
  <c r="J203" i="126" s="1"/>
  <c r="D203" i="126"/>
  <c r="D194" i="126"/>
  <c r="C20" i="43"/>
  <c r="F20" i="43" s="1"/>
  <c r="M27" i="45"/>
  <c r="C12" i="43"/>
  <c r="D103" i="123"/>
  <c r="C25" i="51"/>
  <c r="G7" i="51"/>
  <c r="K243" i="126"/>
  <c r="J243" i="126"/>
  <c r="H243" i="126"/>
  <c r="D106" i="126"/>
  <c r="J33" i="123"/>
  <c r="D25" i="27"/>
  <c r="D110" i="126"/>
  <c r="F7" i="27"/>
  <c r="G110" i="126" s="1"/>
  <c r="N28" i="38"/>
  <c r="E120" i="126"/>
  <c r="F8" i="66"/>
  <c r="F224" i="126" s="1"/>
  <c r="I224" i="126" s="1"/>
  <c r="C224" i="126"/>
  <c r="AQ193" i="61"/>
  <c r="AQ194" i="61" s="1"/>
  <c r="R216" i="126"/>
  <c r="O216" i="126"/>
  <c r="Q216" i="126"/>
  <c r="E27" i="17"/>
  <c r="E27" i="43"/>
  <c r="E139" i="126" s="1"/>
  <c r="L29" i="24"/>
  <c r="D22" i="123"/>
  <c r="X28" i="36"/>
  <c r="D78" i="123"/>
  <c r="D100" i="126"/>
  <c r="J17" i="123"/>
  <c r="C33" i="126"/>
  <c r="E33" i="126"/>
  <c r="D33" i="126"/>
  <c r="D32" i="126"/>
  <c r="C28" i="43"/>
  <c r="J27" i="71"/>
  <c r="D183" i="123"/>
  <c r="K241" i="126"/>
  <c r="J241" i="126"/>
  <c r="H241" i="126"/>
  <c r="S27" i="52"/>
  <c r="K239" i="126"/>
  <c r="J239" i="126"/>
  <c r="H239" i="126"/>
  <c r="K255" i="126"/>
  <c r="H255" i="126"/>
  <c r="J255" i="126"/>
  <c r="J17" i="56"/>
  <c r="I218" i="126" s="1"/>
  <c r="H17" i="56"/>
  <c r="G218" i="126" s="1"/>
  <c r="C218" i="126"/>
  <c r="C209" i="126"/>
  <c r="M27" i="72"/>
  <c r="C26" i="43"/>
  <c r="D173" i="123"/>
  <c r="F7" i="43"/>
  <c r="F132" i="126" s="1"/>
  <c r="C132" i="126"/>
  <c r="K28" i="28"/>
  <c r="E110" i="126"/>
  <c r="D38" i="123"/>
  <c r="K240" i="126"/>
  <c r="J240" i="126"/>
  <c r="H240" i="126"/>
  <c r="K235" i="126"/>
  <c r="J235" i="126"/>
  <c r="H235" i="126"/>
  <c r="D24" i="74"/>
  <c r="C26" i="74" s="1"/>
  <c r="K249" i="126"/>
  <c r="J249" i="126"/>
  <c r="H249" i="126"/>
  <c r="F35" i="43"/>
  <c r="F146" i="126" s="1"/>
  <c r="I146" i="126" s="1"/>
  <c r="C146" i="126"/>
  <c r="C9" i="43"/>
  <c r="H27" i="49"/>
  <c r="D88" i="123"/>
  <c r="K233" i="126"/>
  <c r="J233" i="126"/>
  <c r="H233" i="126"/>
  <c r="N216" i="126"/>
  <c r="M216" i="126"/>
  <c r="K216" i="126"/>
  <c r="F10" i="66"/>
  <c r="F226" i="126" s="1"/>
  <c r="I226" i="126" s="1"/>
  <c r="C226" i="126"/>
  <c r="F9" i="66"/>
  <c r="F225" i="126" s="1"/>
  <c r="C225" i="126"/>
  <c r="I10" i="56"/>
  <c r="H200" i="126" s="1"/>
  <c r="I14" i="56"/>
  <c r="H219" i="126" s="1"/>
  <c r="D21" i="43"/>
  <c r="E21" i="43" s="1"/>
  <c r="F219" i="126"/>
  <c r="G10" i="27"/>
  <c r="H113" i="126" s="1"/>
  <c r="G8" i="74"/>
  <c r="S32" i="75"/>
  <c r="D188" i="123"/>
  <c r="K28" i="22"/>
  <c r="D17" i="123"/>
  <c r="C100" i="126"/>
  <c r="F13" i="27"/>
  <c r="G116" i="126" s="1"/>
  <c r="D116" i="126"/>
  <c r="J132" i="126"/>
  <c r="I132" i="126"/>
  <c r="G132" i="126"/>
  <c r="N152" i="29"/>
  <c r="E111" i="126"/>
  <c r="D43" i="123"/>
  <c r="F29" i="83"/>
  <c r="F245" i="126" s="1"/>
  <c r="C245" i="126"/>
  <c r="Q27" i="67"/>
  <c r="D158" i="123"/>
  <c r="D245" i="126"/>
  <c r="E29" i="83"/>
  <c r="E245" i="126" s="1"/>
  <c r="H14" i="56"/>
  <c r="G219" i="126" s="1"/>
  <c r="D16" i="43"/>
  <c r="E219" i="126"/>
  <c r="AK146" i="29"/>
  <c r="AK147" i="29" s="1"/>
  <c r="M8" i="29"/>
  <c r="M150" i="29" s="1"/>
  <c r="G17" i="27"/>
  <c r="H120" i="126" s="1"/>
  <c r="D120" i="126"/>
  <c r="F17" i="27"/>
  <c r="G120" i="126" s="1"/>
  <c r="G12" i="27"/>
  <c r="H115" i="126" s="1"/>
  <c r="F12" i="27"/>
  <c r="G115" i="126" s="1"/>
  <c r="I12" i="56"/>
  <c r="H202" i="126" s="1"/>
  <c r="D192" i="126"/>
  <c r="D202" i="126"/>
  <c r="C25" i="66"/>
  <c r="F7" i="66"/>
  <c r="F223" i="126" s="1"/>
  <c r="I223" i="126" s="1"/>
  <c r="C223" i="126"/>
  <c r="K19" i="56"/>
  <c r="C19" i="56"/>
  <c r="C22" i="43"/>
  <c r="F22" i="43" s="1"/>
  <c r="C22" i="56"/>
  <c r="H22" i="56" s="1"/>
  <c r="C15" i="43"/>
  <c r="F15" i="43" s="1"/>
  <c r="J8" i="56"/>
  <c r="I203" i="126" s="1"/>
  <c r="M203" i="126" s="1"/>
  <c r="C203" i="126"/>
  <c r="C194" i="126"/>
  <c r="L27" i="70"/>
  <c r="D168" i="123"/>
  <c r="Q33" i="54"/>
  <c r="D113" i="123"/>
  <c r="L27" i="42"/>
  <c r="C128" i="126"/>
  <c r="D17" i="43"/>
  <c r="H19" i="56"/>
  <c r="F10" i="27"/>
  <c r="G113" i="126" s="1"/>
  <c r="M28" i="35"/>
  <c r="D73" i="123"/>
  <c r="E117" i="126"/>
  <c r="L121" i="126"/>
  <c r="K121" i="126"/>
  <c r="I121" i="126"/>
  <c r="C24" i="74"/>
  <c r="G7" i="74"/>
  <c r="C30" i="43"/>
  <c r="L28" i="33"/>
  <c r="E115" i="126"/>
  <c r="D63" i="123"/>
  <c r="T27" i="60"/>
  <c r="G28" i="34"/>
  <c r="D67" i="123"/>
  <c r="E9" i="66"/>
  <c r="E225" i="126" s="1"/>
  <c r="L27" i="50"/>
  <c r="F185" i="126" s="1"/>
  <c r="C10" i="43"/>
  <c r="C152" i="126"/>
  <c r="D93" i="123"/>
  <c r="C185" i="126"/>
  <c r="E185" i="126" s="1"/>
  <c r="F25" i="66" l="1"/>
  <c r="C27" i="66"/>
  <c r="F10" i="43"/>
  <c r="E10" i="43"/>
  <c r="G25" i="27"/>
  <c r="F30" i="43"/>
  <c r="E30" i="43"/>
  <c r="R202" i="126"/>
  <c r="O202" i="126"/>
  <c r="Q202" i="126"/>
  <c r="E22" i="43"/>
  <c r="M218" i="126"/>
  <c r="N218" i="126"/>
  <c r="K218" i="126"/>
  <c r="X27" i="52"/>
  <c r="D108" i="123"/>
  <c r="E25" i="66"/>
  <c r="L117" i="126"/>
  <c r="K117" i="126"/>
  <c r="I117" i="126"/>
  <c r="H257" i="126"/>
  <c r="K257" i="126"/>
  <c r="J257" i="126"/>
  <c r="E20" i="43"/>
  <c r="G225" i="126"/>
  <c r="J225" i="126"/>
  <c r="I225" i="126"/>
  <c r="J19" i="56"/>
  <c r="C17" i="43"/>
  <c r="F17" i="43" s="1"/>
  <c r="I115" i="126"/>
  <c r="L115" i="126"/>
  <c r="K115" i="126"/>
  <c r="K116" i="126"/>
  <c r="I116" i="126"/>
  <c r="L116" i="126"/>
  <c r="F9" i="43"/>
  <c r="F134" i="126" s="1"/>
  <c r="C134" i="126"/>
  <c r="E9" i="43"/>
  <c r="E134" i="126" s="1"/>
  <c r="I139" i="126"/>
  <c r="G139" i="126"/>
  <c r="J139" i="126"/>
  <c r="E27" i="66"/>
  <c r="E228" i="126" s="1"/>
  <c r="D25" i="43"/>
  <c r="D228" i="126"/>
  <c r="E22" i="56"/>
  <c r="D23" i="56" s="1"/>
  <c r="C193" i="126"/>
  <c r="I22" i="56"/>
  <c r="G24" i="56"/>
  <c r="C27" i="74"/>
  <c r="G24" i="74"/>
  <c r="E27" i="51"/>
  <c r="F25" i="51"/>
  <c r="I8" i="56"/>
  <c r="H203" i="126" s="1"/>
  <c r="L28" i="34"/>
  <c r="E116" i="126"/>
  <c r="D68" i="123"/>
  <c r="L120" i="126"/>
  <c r="I120" i="126"/>
  <c r="K120" i="126"/>
  <c r="K110" i="126"/>
  <c r="I110" i="126"/>
  <c r="L110" i="126"/>
  <c r="E15" i="43"/>
  <c r="N217" i="126"/>
  <c r="M217" i="126"/>
  <c r="K217" i="126"/>
  <c r="J41" i="123"/>
  <c r="M152" i="29"/>
  <c r="C24" i="56"/>
  <c r="J24" i="56" s="1"/>
  <c r="J22" i="56"/>
  <c r="C14" i="43"/>
  <c r="L113" i="126"/>
  <c r="K113" i="126"/>
  <c r="I113" i="126"/>
  <c r="K219" i="126"/>
  <c r="N219" i="126"/>
  <c r="O219" i="126"/>
  <c r="R219" i="126"/>
  <c r="Q219" i="126"/>
  <c r="J185" i="126"/>
  <c r="G185" i="126"/>
  <c r="I185" i="126"/>
  <c r="Y27" i="60"/>
  <c r="D133" i="123"/>
  <c r="E17" i="43"/>
  <c r="K245" i="126"/>
  <c r="J245" i="126"/>
  <c r="H245" i="126"/>
  <c r="O200" i="126"/>
  <c r="R200" i="126"/>
  <c r="Q200" i="126"/>
  <c r="F26" i="43"/>
  <c r="F138" i="126" s="1"/>
  <c r="C138" i="126"/>
  <c r="E26" i="43"/>
  <c r="E138" i="126" s="1"/>
  <c r="C27" i="51"/>
  <c r="G25" i="51"/>
  <c r="K22" i="56"/>
  <c r="C19" i="43"/>
  <c r="D24" i="56"/>
  <c r="K24" i="56" s="1"/>
  <c r="J141" i="126"/>
  <c r="I141" i="126"/>
  <c r="G141" i="126"/>
  <c r="C26" i="27"/>
  <c r="C27" i="27" s="1"/>
  <c r="D122" i="126"/>
  <c r="R27" i="58"/>
  <c r="D123" i="123"/>
  <c r="J14" i="56"/>
  <c r="I219" i="126" s="1"/>
  <c r="M219" i="126" s="1"/>
  <c r="C16" i="43"/>
  <c r="F16" i="43" s="1"/>
  <c r="C219" i="126"/>
  <c r="C211" i="126"/>
  <c r="F9" i="74"/>
  <c r="F24" i="74" s="1"/>
  <c r="E24" i="74"/>
  <c r="E27" i="74" s="1"/>
  <c r="F28" i="43"/>
  <c r="F140" i="126" s="1"/>
  <c r="C140" i="126"/>
  <c r="E28" i="43"/>
  <c r="E140" i="126" s="1"/>
  <c r="F12" i="43"/>
  <c r="F136" i="126" s="1"/>
  <c r="C136" i="126"/>
  <c r="E12" i="43"/>
  <c r="E136" i="126" s="1"/>
  <c r="G27" i="27" l="1"/>
  <c r="E122" i="126"/>
  <c r="E16" i="43"/>
  <c r="K23" i="56"/>
  <c r="I23" i="56"/>
  <c r="C23" i="43"/>
  <c r="C24" i="43"/>
  <c r="F24" i="43" s="1"/>
  <c r="F19" i="43"/>
  <c r="F27" i="51"/>
  <c r="D13" i="43"/>
  <c r="J140" i="126"/>
  <c r="I140" i="126"/>
  <c r="G140" i="126"/>
  <c r="G134" i="126"/>
  <c r="I134" i="126"/>
  <c r="J134" i="126"/>
  <c r="F14" i="43"/>
  <c r="C18" i="43"/>
  <c r="F18" i="43" s="1"/>
  <c r="G27" i="74"/>
  <c r="C29" i="43"/>
  <c r="F29" i="43" s="1"/>
  <c r="F27" i="74"/>
  <c r="D29" i="43"/>
  <c r="E14" i="43"/>
  <c r="J228" i="126"/>
  <c r="I228" i="126"/>
  <c r="G228" i="126"/>
  <c r="G27" i="51"/>
  <c r="C13" i="43"/>
  <c r="J136" i="126"/>
  <c r="I136" i="126"/>
  <c r="G136" i="126"/>
  <c r="G138" i="126"/>
  <c r="I138" i="126"/>
  <c r="J138" i="126"/>
  <c r="H24" i="56"/>
  <c r="J43" i="123"/>
  <c r="E8" i="27"/>
  <c r="Q203" i="126"/>
  <c r="R203" i="126"/>
  <c r="O203" i="126"/>
  <c r="D19" i="43"/>
  <c r="I24" i="56"/>
  <c r="F27" i="66"/>
  <c r="F228" i="126" s="1"/>
  <c r="C25" i="43"/>
  <c r="F25" i="43" s="1"/>
  <c r="C228" i="126"/>
  <c r="E29" i="43" l="1"/>
  <c r="F23" i="43"/>
  <c r="E23" i="43"/>
  <c r="E19" i="43"/>
  <c r="D24" i="43"/>
  <c r="E24" i="43" s="1"/>
  <c r="D18" i="43"/>
  <c r="E18" i="43" s="1"/>
  <c r="F8" i="27"/>
  <c r="G111" i="126" s="1"/>
  <c r="F111" i="126"/>
  <c r="E25" i="27"/>
  <c r="F13" i="43"/>
  <c r="F137" i="126" s="1"/>
  <c r="C137" i="126"/>
  <c r="C39" i="43"/>
  <c r="F39" i="43" s="1"/>
  <c r="E25" i="43"/>
  <c r="E13" i="43"/>
  <c r="E137" i="126" s="1"/>
  <c r="D137" i="126"/>
  <c r="D39" i="43"/>
  <c r="E39" i="43" s="1"/>
  <c r="J137" i="126" l="1"/>
  <c r="I137" i="126"/>
  <c r="G137" i="126"/>
  <c r="L111" i="126"/>
  <c r="I111" i="126" s="1"/>
  <c r="K111" i="126"/>
  <c r="E27" i="27"/>
  <c r="F25" i="27"/>
  <c r="F27" i="27" l="1"/>
  <c r="F122" i="1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蒙平珍</author>
  </authors>
  <commentList>
    <comment ref="N7" authorId="0" shapeId="0" xr:uid="{00000000-0006-0000-2300-000001000000}">
      <text>
        <r>
          <rPr>
            <sz val="12"/>
            <rFont val="宋体"/>
            <family val="3"/>
            <charset val="134"/>
          </rPr>
          <t>安全生产费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蒙平珍</author>
  </authors>
  <commentList>
    <comment ref="P6" authorId="0" shapeId="0" xr:uid="{00000000-0006-0000-3D00-000001000000}">
      <text>
        <r>
          <rPr>
            <sz val="12"/>
            <rFont val="Times New Roman"/>
            <family val="1"/>
          </rPr>
          <t>蒙平珍:
近海还是远海</t>
        </r>
      </text>
    </comment>
  </commentList>
</comments>
</file>

<file path=xl/sharedStrings.xml><?xml version="1.0" encoding="utf-8"?>
<sst xmlns="http://schemas.openxmlformats.org/spreadsheetml/2006/main" count="11670" uniqueCount="4611">
  <si>
    <t>返回索引目录</t>
  </si>
  <si>
    <t>减值准备及风险损失汇总表</t>
  </si>
  <si>
    <t xml:space="preserve">    表9</t>
  </si>
  <si>
    <r>
      <rPr>
        <sz val="10"/>
        <rFont val="宋体"/>
        <family val="3"/>
        <charset val="134"/>
      </rPr>
      <t>金额单位：人民币元</t>
    </r>
  </si>
  <si>
    <t>序号</t>
  </si>
  <si>
    <t>科目名称</t>
  </si>
  <si>
    <t>账面价值</t>
  </si>
  <si>
    <t>评估价值</t>
  </si>
  <si>
    <t>增值额</t>
  </si>
  <si>
    <t>增值率</t>
  </si>
  <si>
    <t>原值</t>
  </si>
  <si>
    <t>净值</t>
  </si>
  <si>
    <t>应收票据评估明细表</t>
  </si>
  <si>
    <r>
      <rPr>
        <sz val="10"/>
        <color indexed="8"/>
        <rFont val="宋体"/>
        <family val="3"/>
        <charset val="134"/>
      </rPr>
      <t>应收票据合计</t>
    </r>
  </si>
  <si>
    <r>
      <rPr>
        <sz val="10"/>
        <color indexed="8"/>
        <rFont val="宋体"/>
        <family val="3"/>
        <charset val="134"/>
      </rPr>
      <t>减：应收票据坏账准备</t>
    </r>
  </si>
  <si>
    <r>
      <rPr>
        <sz val="10"/>
        <rFont val="宋体"/>
        <family val="3"/>
        <charset val="134"/>
      </rPr>
      <t>应收票据净额</t>
    </r>
  </si>
  <si>
    <t>应收账款评估明细表</t>
  </si>
  <si>
    <r>
      <rPr>
        <sz val="10"/>
        <color indexed="8"/>
        <rFont val="宋体"/>
        <family val="3"/>
        <charset val="134"/>
      </rPr>
      <t>应收账款合计</t>
    </r>
  </si>
  <si>
    <r>
      <rPr>
        <sz val="10"/>
        <color indexed="8"/>
        <rFont val="宋体"/>
        <family val="3"/>
        <charset val="134"/>
      </rPr>
      <t>减：坏账准备</t>
    </r>
  </si>
  <si>
    <r>
      <rPr>
        <sz val="10"/>
        <color indexed="8"/>
        <rFont val="宋体"/>
        <family val="3"/>
        <charset val="134"/>
      </rPr>
      <t>减：评估风险损失</t>
    </r>
  </si>
  <si>
    <r>
      <rPr>
        <sz val="10"/>
        <rFont val="宋体"/>
        <family val="3"/>
        <charset val="134"/>
      </rPr>
      <t>应收账款净额</t>
    </r>
  </si>
  <si>
    <t>应收账款融资评估明细表</t>
  </si>
  <si>
    <t>预付款项评估明细表</t>
  </si>
  <si>
    <r>
      <rPr>
        <sz val="10"/>
        <color indexed="8"/>
        <rFont val="宋体"/>
        <family val="3"/>
        <charset val="134"/>
      </rPr>
      <t>预付款项合计</t>
    </r>
  </si>
  <si>
    <r>
      <rPr>
        <sz val="10"/>
        <color indexed="8"/>
        <rFont val="宋体"/>
        <family val="3"/>
        <charset val="134"/>
      </rPr>
      <t>减：预付款项坏账准备</t>
    </r>
  </si>
  <si>
    <r>
      <rPr>
        <sz val="10"/>
        <rFont val="宋体"/>
        <family val="3"/>
        <charset val="134"/>
      </rPr>
      <t>预付款项净额</t>
    </r>
  </si>
  <si>
    <t>其他应收款评估明细表</t>
  </si>
  <si>
    <r>
      <rPr>
        <sz val="10"/>
        <color indexed="8"/>
        <rFont val="宋体"/>
        <family val="3"/>
        <charset val="134"/>
      </rPr>
      <t>其他应收款合计</t>
    </r>
  </si>
  <si>
    <r>
      <rPr>
        <sz val="10"/>
        <rFont val="宋体"/>
        <family val="3"/>
        <charset val="134"/>
      </rPr>
      <t>其他应收款净额</t>
    </r>
  </si>
  <si>
    <t>存货—材料采购（在途物资）评估明细表</t>
  </si>
  <si>
    <r>
      <rPr>
        <sz val="10"/>
        <color indexed="8"/>
        <rFont val="宋体"/>
        <family val="3"/>
        <charset val="134"/>
      </rPr>
      <t>材料采购（在途物资）合计</t>
    </r>
  </si>
  <si>
    <r>
      <rPr>
        <sz val="10"/>
        <color indexed="8"/>
        <rFont val="宋体"/>
        <family val="3"/>
        <charset val="134"/>
      </rPr>
      <t>减：材料采购（在途物资）跌价准备</t>
    </r>
  </si>
  <si>
    <r>
      <rPr>
        <sz val="10"/>
        <rFont val="宋体"/>
        <family val="3"/>
        <charset val="134"/>
      </rPr>
      <t>材料采购（在途物资）净额</t>
    </r>
  </si>
  <si>
    <t>存货—原材料评估明细表</t>
  </si>
  <si>
    <r>
      <rPr>
        <sz val="10"/>
        <color indexed="8"/>
        <rFont val="宋体"/>
        <family val="3"/>
        <charset val="134"/>
      </rPr>
      <t>原材料合计</t>
    </r>
  </si>
  <si>
    <r>
      <rPr>
        <sz val="10"/>
        <color indexed="8"/>
        <rFont val="宋体"/>
        <family val="3"/>
        <charset val="134"/>
      </rPr>
      <t>减：原材料跌价准备</t>
    </r>
  </si>
  <si>
    <r>
      <rPr>
        <sz val="10"/>
        <rFont val="宋体"/>
        <family val="3"/>
        <charset val="134"/>
      </rPr>
      <t>原材料净额</t>
    </r>
  </si>
  <si>
    <t>存货—在库周转材料评估明细表</t>
  </si>
  <si>
    <r>
      <rPr>
        <sz val="10"/>
        <color indexed="8"/>
        <rFont val="宋体"/>
        <family val="3"/>
        <charset val="134"/>
      </rPr>
      <t>在用周转材料合计</t>
    </r>
  </si>
  <si>
    <r>
      <rPr>
        <sz val="10"/>
        <color indexed="8"/>
        <rFont val="宋体"/>
        <family val="3"/>
        <charset val="134"/>
      </rPr>
      <t>减：在用周转材料跌价准备</t>
    </r>
  </si>
  <si>
    <r>
      <rPr>
        <sz val="10"/>
        <rFont val="宋体"/>
        <family val="3"/>
        <charset val="134"/>
      </rPr>
      <t>在用周转材料净额</t>
    </r>
  </si>
  <si>
    <t>存货—委托加工物资评估明细表</t>
  </si>
  <si>
    <r>
      <rPr>
        <sz val="10"/>
        <color indexed="8"/>
        <rFont val="宋体"/>
        <family val="3"/>
        <charset val="134"/>
      </rPr>
      <t>委托加工物资合计</t>
    </r>
  </si>
  <si>
    <r>
      <rPr>
        <sz val="10"/>
        <color indexed="8"/>
        <rFont val="宋体"/>
        <family val="3"/>
        <charset val="134"/>
      </rPr>
      <t>减：委托加工物资跌价准备</t>
    </r>
  </si>
  <si>
    <r>
      <rPr>
        <sz val="10"/>
        <rFont val="宋体"/>
        <family val="3"/>
        <charset val="134"/>
      </rPr>
      <t>委托加工物资净额</t>
    </r>
  </si>
  <si>
    <t>存货—产成品（库存商品、开发产品、农产品）评估明细表</t>
  </si>
  <si>
    <r>
      <rPr>
        <sz val="10"/>
        <color indexed="8"/>
        <rFont val="宋体"/>
        <family val="3"/>
        <charset val="134"/>
      </rPr>
      <t>产成品（库存商品）合计</t>
    </r>
  </si>
  <si>
    <r>
      <rPr>
        <sz val="10"/>
        <color indexed="8"/>
        <rFont val="宋体"/>
        <family val="3"/>
        <charset val="134"/>
      </rPr>
      <t>减：产成品（库存商品）跌价准备</t>
    </r>
  </si>
  <si>
    <r>
      <rPr>
        <sz val="10"/>
        <rFont val="宋体"/>
        <family val="3"/>
        <charset val="134"/>
      </rPr>
      <t>产成品（库存商品）净额</t>
    </r>
  </si>
  <si>
    <t>存货—在产品（自制半成品）评估明细表</t>
  </si>
  <si>
    <r>
      <rPr>
        <sz val="10"/>
        <color indexed="8"/>
        <rFont val="宋体"/>
        <family val="3"/>
        <charset val="134"/>
      </rPr>
      <t>在产品（自制半成品）合计</t>
    </r>
  </si>
  <si>
    <r>
      <rPr>
        <sz val="10"/>
        <color indexed="8"/>
        <rFont val="宋体"/>
        <family val="3"/>
        <charset val="134"/>
      </rPr>
      <t>减：在产品（自制半成品）跌价准备</t>
    </r>
  </si>
  <si>
    <r>
      <rPr>
        <sz val="10"/>
        <rFont val="宋体"/>
        <family val="3"/>
        <charset val="134"/>
      </rPr>
      <t>在产品（自制半成品）净额</t>
    </r>
  </si>
  <si>
    <t>存货—发出商品评估明细表</t>
  </si>
  <si>
    <r>
      <rPr>
        <sz val="10"/>
        <color indexed="8"/>
        <rFont val="宋体"/>
        <family val="3"/>
        <charset val="134"/>
      </rPr>
      <t>发出商品合计</t>
    </r>
  </si>
  <si>
    <r>
      <rPr>
        <sz val="10"/>
        <color indexed="8"/>
        <rFont val="宋体"/>
        <family val="3"/>
        <charset val="134"/>
      </rPr>
      <t>减：发出商品跌价准备</t>
    </r>
  </si>
  <si>
    <r>
      <rPr>
        <sz val="10"/>
        <rFont val="宋体"/>
        <family val="3"/>
        <charset val="134"/>
      </rPr>
      <t>发出商品净额</t>
    </r>
  </si>
  <si>
    <t>存货—在用周转材料评估明细表</t>
  </si>
  <si>
    <t>存货—开发产品评估明细表</t>
  </si>
  <si>
    <r>
      <rPr>
        <sz val="10"/>
        <color indexed="8"/>
        <rFont val="宋体"/>
        <family val="3"/>
        <charset val="134"/>
      </rPr>
      <t>开发产品合计</t>
    </r>
  </si>
  <si>
    <r>
      <rPr>
        <sz val="10"/>
        <color indexed="8"/>
        <rFont val="宋体"/>
        <family val="3"/>
        <charset val="134"/>
      </rPr>
      <t>减：开发产品跌价准备</t>
    </r>
  </si>
  <si>
    <r>
      <rPr>
        <sz val="10"/>
        <rFont val="宋体"/>
        <family val="3"/>
        <charset val="134"/>
      </rPr>
      <t>开发产品净额</t>
    </r>
  </si>
  <si>
    <t>存货—开发成本评估明细表</t>
  </si>
  <si>
    <r>
      <rPr>
        <sz val="10"/>
        <color indexed="8"/>
        <rFont val="宋体"/>
        <family val="3"/>
        <charset val="134"/>
      </rPr>
      <t>开发成本合计</t>
    </r>
  </si>
  <si>
    <r>
      <rPr>
        <sz val="10"/>
        <color indexed="8"/>
        <rFont val="宋体"/>
        <family val="3"/>
        <charset val="134"/>
      </rPr>
      <t>减：跌价准备</t>
    </r>
  </si>
  <si>
    <r>
      <rPr>
        <sz val="10"/>
        <color indexed="8"/>
        <rFont val="宋体"/>
        <family val="3"/>
        <charset val="134"/>
      </rPr>
      <t>开发成本净额</t>
    </r>
  </si>
  <si>
    <t>长期应收款评估明细表</t>
  </si>
  <si>
    <r>
      <rPr>
        <sz val="10"/>
        <color indexed="8"/>
        <rFont val="宋体"/>
        <family val="3"/>
        <charset val="134"/>
      </rPr>
      <t>长期应收款合计</t>
    </r>
  </si>
  <si>
    <r>
      <rPr>
        <sz val="10"/>
        <color indexed="8"/>
        <rFont val="宋体"/>
        <family val="3"/>
        <charset val="134"/>
      </rPr>
      <t>减：长期应收款坏账准备</t>
    </r>
  </si>
  <si>
    <r>
      <rPr>
        <sz val="10"/>
        <rFont val="宋体"/>
        <family val="3"/>
        <charset val="134"/>
      </rPr>
      <t>长期应收款净额</t>
    </r>
  </si>
  <si>
    <t>长期股权投资评估明细表</t>
  </si>
  <si>
    <r>
      <rPr>
        <sz val="10"/>
        <color indexed="8"/>
        <rFont val="宋体"/>
        <family val="3"/>
        <charset val="134"/>
      </rPr>
      <t>长期股权投资合计</t>
    </r>
  </si>
  <si>
    <r>
      <rPr>
        <sz val="10"/>
        <color indexed="8"/>
        <rFont val="宋体"/>
        <family val="3"/>
        <charset val="134"/>
      </rPr>
      <t>减：长期股权投资减值准备</t>
    </r>
  </si>
  <si>
    <r>
      <rPr>
        <sz val="10"/>
        <rFont val="宋体"/>
        <family val="3"/>
        <charset val="134"/>
      </rPr>
      <t>长期股权投资净额</t>
    </r>
  </si>
  <si>
    <t>其他权益工具投资评估明细表</t>
  </si>
  <si>
    <r>
      <rPr>
        <sz val="10"/>
        <color indexed="8"/>
        <rFont val="宋体"/>
        <family val="3"/>
        <charset val="134"/>
      </rPr>
      <t>其他权益工具投资合计</t>
    </r>
  </si>
  <si>
    <r>
      <rPr>
        <sz val="10"/>
        <color indexed="8"/>
        <rFont val="宋体"/>
        <family val="3"/>
        <charset val="134"/>
      </rPr>
      <t>减：其他权益工具投资减值准备</t>
    </r>
  </si>
  <si>
    <r>
      <rPr>
        <sz val="10"/>
        <rFont val="宋体"/>
        <family val="3"/>
        <charset val="134"/>
      </rPr>
      <t>其他权益工具投资净额</t>
    </r>
  </si>
  <si>
    <t>其他非流动金融资产评估明细表</t>
  </si>
  <si>
    <r>
      <rPr>
        <sz val="10"/>
        <color indexed="8"/>
        <rFont val="宋体"/>
        <family val="3"/>
        <charset val="134"/>
      </rPr>
      <t>其他非流动金融资产合计</t>
    </r>
  </si>
  <si>
    <r>
      <rPr>
        <sz val="10"/>
        <color indexed="8"/>
        <rFont val="宋体"/>
        <family val="3"/>
        <charset val="134"/>
      </rPr>
      <t>减：其他非流动金融资产减值准备</t>
    </r>
  </si>
  <si>
    <r>
      <rPr>
        <sz val="10"/>
        <rFont val="宋体"/>
        <family val="3"/>
        <charset val="134"/>
      </rPr>
      <t>其他非流动金融资产净额</t>
    </r>
  </si>
  <si>
    <t>投资性房地产——房屋评估明细表（采用成本模式计量）</t>
  </si>
  <si>
    <t>投资性房地产——土地使用权评估明细表（采用成本模式计量）</t>
  </si>
  <si>
    <r>
      <rPr>
        <sz val="10"/>
        <color indexed="8"/>
        <rFont val="宋体"/>
        <family val="3"/>
        <charset val="134"/>
      </rPr>
      <t>投资性地产合计</t>
    </r>
  </si>
  <si>
    <r>
      <rPr>
        <sz val="10"/>
        <color indexed="8"/>
        <rFont val="宋体"/>
        <family val="3"/>
        <charset val="134"/>
      </rPr>
      <t>减：投资性房地产减值准备</t>
    </r>
  </si>
  <si>
    <r>
      <rPr>
        <sz val="10"/>
        <rFont val="宋体"/>
        <family val="3"/>
        <charset val="134"/>
      </rPr>
      <t>投资性地产净额</t>
    </r>
  </si>
  <si>
    <t>固定资产—房屋建筑物评估明细表</t>
  </si>
  <si>
    <r>
      <rPr>
        <sz val="10"/>
        <color indexed="8"/>
        <rFont val="宋体"/>
        <family val="3"/>
        <charset val="134"/>
      </rPr>
      <t>房屋建筑物合计</t>
    </r>
  </si>
  <si>
    <r>
      <rPr>
        <sz val="10"/>
        <color indexed="8"/>
        <rFont val="宋体"/>
        <family val="3"/>
        <charset val="134"/>
      </rPr>
      <t>减：房屋建筑物减值准备</t>
    </r>
  </si>
  <si>
    <r>
      <rPr>
        <sz val="10"/>
        <rFont val="宋体"/>
        <family val="3"/>
        <charset val="134"/>
      </rPr>
      <t>房屋建筑物净额</t>
    </r>
  </si>
  <si>
    <t>固定资产—构筑物及其他辅助设施评估明细表</t>
  </si>
  <si>
    <r>
      <rPr>
        <sz val="10"/>
        <color indexed="8"/>
        <rFont val="宋体"/>
        <family val="3"/>
        <charset val="134"/>
      </rPr>
      <t>构筑物合计</t>
    </r>
  </si>
  <si>
    <r>
      <rPr>
        <sz val="10"/>
        <color indexed="8"/>
        <rFont val="宋体"/>
        <family val="3"/>
        <charset val="134"/>
      </rPr>
      <t>减：构筑物及其他辅助设施减值准备</t>
    </r>
  </si>
  <si>
    <r>
      <rPr>
        <sz val="10"/>
        <rFont val="宋体"/>
        <family val="3"/>
        <charset val="134"/>
      </rPr>
      <t>构筑物净额</t>
    </r>
  </si>
  <si>
    <t>固定资产—管道和沟槽评估明细表</t>
  </si>
  <si>
    <r>
      <rPr>
        <sz val="10"/>
        <color indexed="8"/>
        <rFont val="宋体"/>
        <family val="3"/>
        <charset val="134"/>
      </rPr>
      <t>管道沟槽合计</t>
    </r>
  </si>
  <si>
    <r>
      <rPr>
        <sz val="10"/>
        <color indexed="8"/>
        <rFont val="宋体"/>
        <family val="3"/>
        <charset val="134"/>
      </rPr>
      <t>减：管道和沟槽减值准备</t>
    </r>
  </si>
  <si>
    <r>
      <rPr>
        <sz val="10"/>
        <rFont val="宋体"/>
        <family val="3"/>
        <charset val="134"/>
      </rPr>
      <t>管道沟槽净额</t>
    </r>
  </si>
  <si>
    <t>固定资产——井巷工程评估明细表</t>
  </si>
  <si>
    <r>
      <rPr>
        <sz val="10"/>
        <color indexed="8"/>
        <rFont val="宋体"/>
        <family val="3"/>
        <charset val="134"/>
      </rPr>
      <t>井巷工程合计</t>
    </r>
  </si>
  <si>
    <r>
      <rPr>
        <sz val="10"/>
        <color indexed="8"/>
        <rFont val="宋体"/>
        <family val="3"/>
        <charset val="134"/>
      </rPr>
      <t>减：井巷工程减值准备</t>
    </r>
  </si>
  <si>
    <r>
      <rPr>
        <sz val="10"/>
        <rFont val="宋体"/>
        <family val="3"/>
        <charset val="134"/>
      </rPr>
      <t>井巷工程净额</t>
    </r>
  </si>
  <si>
    <t>固定资产—机器设备评估明细表</t>
  </si>
  <si>
    <r>
      <rPr>
        <sz val="10"/>
        <color indexed="8"/>
        <rFont val="宋体"/>
        <family val="3"/>
        <charset val="134"/>
      </rPr>
      <t>机器设备合计</t>
    </r>
  </si>
  <si>
    <r>
      <rPr>
        <sz val="10"/>
        <color indexed="8"/>
        <rFont val="宋体"/>
        <family val="3"/>
        <charset val="134"/>
      </rPr>
      <t>减：机器设备减值准备</t>
    </r>
  </si>
  <si>
    <r>
      <rPr>
        <sz val="10"/>
        <rFont val="宋体"/>
        <family val="3"/>
        <charset val="134"/>
      </rPr>
      <t>机器设备净额</t>
    </r>
  </si>
  <si>
    <t>固定资产—车辆评估明细表</t>
  </si>
  <si>
    <r>
      <rPr>
        <sz val="10"/>
        <color indexed="8"/>
        <rFont val="宋体"/>
        <family val="3"/>
        <charset val="134"/>
      </rPr>
      <t>车辆合计</t>
    </r>
  </si>
  <si>
    <r>
      <rPr>
        <sz val="10"/>
        <color indexed="8"/>
        <rFont val="宋体"/>
        <family val="3"/>
        <charset val="134"/>
      </rPr>
      <t>减：车辆减值准备</t>
    </r>
  </si>
  <si>
    <r>
      <rPr>
        <sz val="10"/>
        <rFont val="宋体"/>
        <family val="3"/>
        <charset val="134"/>
      </rPr>
      <t>车辆净额</t>
    </r>
  </si>
  <si>
    <t>固定资产—电子设备评估明细表</t>
  </si>
  <si>
    <r>
      <rPr>
        <sz val="10"/>
        <color indexed="8"/>
        <rFont val="宋体"/>
        <family val="3"/>
        <charset val="134"/>
      </rPr>
      <t>电子设备合计</t>
    </r>
  </si>
  <si>
    <r>
      <rPr>
        <sz val="10"/>
        <color indexed="8"/>
        <rFont val="宋体"/>
        <family val="3"/>
        <charset val="134"/>
      </rPr>
      <t>减：电子设备减值准备</t>
    </r>
  </si>
  <si>
    <r>
      <rPr>
        <sz val="10"/>
        <rFont val="宋体"/>
        <family val="3"/>
        <charset val="134"/>
      </rPr>
      <t>电子设备净额</t>
    </r>
  </si>
  <si>
    <t>固定资产－船舶清查评估明细表</t>
  </si>
  <si>
    <r>
      <rPr>
        <sz val="10"/>
        <color indexed="8"/>
        <rFont val="宋体"/>
        <family val="3"/>
        <charset val="134"/>
      </rPr>
      <t>船舶合计</t>
    </r>
  </si>
  <si>
    <r>
      <rPr>
        <sz val="10"/>
        <color indexed="8"/>
        <rFont val="宋体"/>
        <family val="3"/>
        <charset val="134"/>
      </rPr>
      <t>减：船舶减值准备</t>
    </r>
  </si>
  <si>
    <r>
      <rPr>
        <sz val="10"/>
        <rFont val="宋体"/>
        <family val="3"/>
        <charset val="134"/>
      </rPr>
      <t>船舶净额</t>
    </r>
  </si>
  <si>
    <t>在建工程—土建工程评估明细表</t>
  </si>
  <si>
    <r>
      <rPr>
        <sz val="10"/>
        <color indexed="8"/>
        <rFont val="宋体"/>
        <family val="3"/>
        <charset val="134"/>
      </rPr>
      <t>在建工程－土建工程合计</t>
    </r>
  </si>
  <si>
    <r>
      <rPr>
        <sz val="10"/>
        <color indexed="8"/>
        <rFont val="宋体"/>
        <family val="3"/>
        <charset val="134"/>
      </rPr>
      <t>减：在建土建工程减值准备</t>
    </r>
  </si>
  <si>
    <r>
      <rPr>
        <sz val="10"/>
        <rFont val="宋体"/>
        <family val="3"/>
        <charset val="134"/>
      </rPr>
      <t>在建工程－土建工程净额</t>
    </r>
  </si>
  <si>
    <t>在建工程—设备安装工程评估明细表</t>
  </si>
  <si>
    <r>
      <rPr>
        <sz val="10"/>
        <color indexed="8"/>
        <rFont val="宋体"/>
        <family val="3"/>
        <charset val="134"/>
      </rPr>
      <t>在建工程－设备在建工程合计</t>
    </r>
  </si>
  <si>
    <r>
      <rPr>
        <sz val="10"/>
        <color indexed="8"/>
        <rFont val="宋体"/>
        <family val="3"/>
        <charset val="134"/>
      </rPr>
      <t>减：在建设备安装工程减值准备</t>
    </r>
  </si>
  <si>
    <r>
      <rPr>
        <sz val="10"/>
        <rFont val="宋体"/>
        <family val="3"/>
        <charset val="134"/>
      </rPr>
      <t>在建工程－设备在建工程净额</t>
    </r>
  </si>
  <si>
    <t>在建工程-工程物资评估明细表</t>
  </si>
  <si>
    <r>
      <rPr>
        <sz val="10"/>
        <color indexed="8"/>
        <rFont val="宋体"/>
        <family val="3"/>
        <charset val="134"/>
      </rPr>
      <t>工程物资合计</t>
    </r>
  </si>
  <si>
    <r>
      <rPr>
        <sz val="10"/>
        <color indexed="8"/>
        <rFont val="宋体"/>
        <family val="3"/>
        <charset val="134"/>
      </rPr>
      <t>减：工程物资减值准备</t>
    </r>
  </si>
  <si>
    <r>
      <rPr>
        <sz val="10"/>
        <rFont val="宋体"/>
        <family val="3"/>
        <charset val="134"/>
      </rPr>
      <t>工程物资净额</t>
    </r>
  </si>
  <si>
    <t>生产性生物资产评估明细表</t>
  </si>
  <si>
    <r>
      <rPr>
        <sz val="10"/>
        <color indexed="8"/>
        <rFont val="宋体"/>
        <family val="3"/>
        <charset val="134"/>
      </rPr>
      <t>生产性生物资产合计</t>
    </r>
  </si>
  <si>
    <r>
      <rPr>
        <sz val="10"/>
        <color indexed="8"/>
        <rFont val="宋体"/>
        <family val="3"/>
        <charset val="134"/>
      </rPr>
      <t>减：生产性生物资产减值准备</t>
    </r>
  </si>
  <si>
    <r>
      <rPr>
        <sz val="10"/>
        <rFont val="宋体"/>
        <family val="3"/>
        <charset val="134"/>
      </rPr>
      <t>生产性生物资产净额</t>
    </r>
  </si>
  <si>
    <t>油气资产评估明细表</t>
  </si>
  <si>
    <r>
      <rPr>
        <sz val="10"/>
        <color indexed="8"/>
        <rFont val="宋体"/>
        <family val="3"/>
        <charset val="134"/>
      </rPr>
      <t>油气资产合计</t>
    </r>
  </si>
  <si>
    <r>
      <rPr>
        <sz val="10"/>
        <color indexed="8"/>
        <rFont val="宋体"/>
        <family val="3"/>
        <charset val="134"/>
      </rPr>
      <t>减：油气资产减值准备</t>
    </r>
  </si>
  <si>
    <r>
      <rPr>
        <sz val="10"/>
        <rFont val="宋体"/>
        <family val="3"/>
        <charset val="134"/>
      </rPr>
      <t>油气资产净额</t>
    </r>
  </si>
  <si>
    <t>使用权资产评估明细表</t>
  </si>
  <si>
    <r>
      <rPr>
        <sz val="10"/>
        <rFont val="宋体"/>
        <family val="3"/>
        <charset val="134"/>
      </rPr>
      <t>使用权资产合计</t>
    </r>
  </si>
  <si>
    <r>
      <rPr>
        <sz val="10"/>
        <rFont val="宋体"/>
        <family val="3"/>
        <charset val="134"/>
      </rPr>
      <t>减：使用权资产减值准备</t>
    </r>
  </si>
  <si>
    <r>
      <rPr>
        <sz val="10"/>
        <rFont val="宋体"/>
        <family val="3"/>
        <charset val="134"/>
      </rPr>
      <t>使用权资产净额</t>
    </r>
  </si>
  <si>
    <t>无形资产—土地使用权评估明细表</t>
  </si>
  <si>
    <r>
      <rPr>
        <sz val="10"/>
        <color indexed="8"/>
        <rFont val="宋体"/>
        <family val="3"/>
        <charset val="134"/>
      </rPr>
      <t>无形</t>
    </r>
    <r>
      <rPr>
        <sz val="10"/>
        <color indexed="8"/>
        <rFont val="Times New Roman"/>
        <family val="1"/>
      </rPr>
      <t>-</t>
    </r>
    <r>
      <rPr>
        <sz val="10"/>
        <color indexed="8"/>
        <rFont val="宋体"/>
        <family val="3"/>
        <charset val="134"/>
      </rPr>
      <t>土地合计</t>
    </r>
  </si>
  <si>
    <r>
      <rPr>
        <sz val="10"/>
        <color indexed="8"/>
        <rFont val="宋体"/>
        <family val="3"/>
        <charset val="134"/>
      </rPr>
      <t>减：无形</t>
    </r>
    <r>
      <rPr>
        <sz val="10"/>
        <color indexed="8"/>
        <rFont val="Times New Roman"/>
        <family val="1"/>
      </rPr>
      <t>-</t>
    </r>
    <r>
      <rPr>
        <sz val="10"/>
        <color indexed="8"/>
        <rFont val="宋体"/>
        <family val="3"/>
        <charset val="134"/>
      </rPr>
      <t>土地减值准备</t>
    </r>
  </si>
  <si>
    <r>
      <rPr>
        <sz val="10"/>
        <rFont val="宋体"/>
        <family val="3"/>
        <charset val="134"/>
      </rPr>
      <t>无形</t>
    </r>
    <r>
      <rPr>
        <sz val="10"/>
        <rFont val="Times New Roman"/>
        <family val="1"/>
      </rPr>
      <t>-</t>
    </r>
    <r>
      <rPr>
        <sz val="10"/>
        <rFont val="宋体"/>
        <family val="3"/>
        <charset val="134"/>
      </rPr>
      <t>土地净额</t>
    </r>
  </si>
  <si>
    <t>无形资产—矿业权评估明细表</t>
  </si>
  <si>
    <r>
      <rPr>
        <sz val="10"/>
        <color indexed="8"/>
        <rFont val="宋体"/>
        <family val="3"/>
        <charset val="134"/>
      </rPr>
      <t>无形</t>
    </r>
    <r>
      <rPr>
        <sz val="10"/>
        <color indexed="8"/>
        <rFont val="Times New Roman"/>
        <family val="1"/>
      </rPr>
      <t>-</t>
    </r>
    <r>
      <rPr>
        <sz val="10"/>
        <color indexed="8"/>
        <rFont val="宋体"/>
        <family val="3"/>
        <charset val="134"/>
      </rPr>
      <t>矿业权合计</t>
    </r>
  </si>
  <si>
    <r>
      <rPr>
        <sz val="10"/>
        <color indexed="8"/>
        <rFont val="宋体"/>
        <family val="3"/>
        <charset val="134"/>
      </rPr>
      <t>减：无形</t>
    </r>
    <r>
      <rPr>
        <sz val="10"/>
        <color indexed="8"/>
        <rFont val="Times New Roman"/>
        <family val="1"/>
      </rPr>
      <t>-</t>
    </r>
    <r>
      <rPr>
        <sz val="10"/>
        <color indexed="8"/>
        <rFont val="宋体"/>
        <family val="3"/>
        <charset val="134"/>
      </rPr>
      <t>矿业权减值准备</t>
    </r>
  </si>
  <si>
    <r>
      <rPr>
        <sz val="10"/>
        <rFont val="宋体"/>
        <family val="3"/>
        <charset val="134"/>
      </rPr>
      <t>无形</t>
    </r>
    <r>
      <rPr>
        <sz val="10"/>
        <rFont val="Times New Roman"/>
        <family val="1"/>
      </rPr>
      <t>-</t>
    </r>
    <r>
      <rPr>
        <sz val="10"/>
        <rFont val="宋体"/>
        <family val="3"/>
        <charset val="134"/>
      </rPr>
      <t>矿业权净额</t>
    </r>
  </si>
  <si>
    <t>无形资产—其他无形资产评估明细表</t>
  </si>
  <si>
    <r>
      <rPr>
        <sz val="10"/>
        <color indexed="8"/>
        <rFont val="宋体"/>
        <family val="3"/>
        <charset val="134"/>
      </rPr>
      <t>无形</t>
    </r>
    <r>
      <rPr>
        <sz val="10"/>
        <color indexed="8"/>
        <rFont val="Times New Roman"/>
        <family val="1"/>
      </rPr>
      <t>-</t>
    </r>
    <r>
      <rPr>
        <sz val="10"/>
        <color indexed="8"/>
        <rFont val="宋体"/>
        <family val="3"/>
        <charset val="134"/>
      </rPr>
      <t>其他合计</t>
    </r>
  </si>
  <si>
    <r>
      <rPr>
        <sz val="10"/>
        <color indexed="8"/>
        <rFont val="宋体"/>
        <family val="3"/>
        <charset val="134"/>
      </rPr>
      <t>减：无形</t>
    </r>
    <r>
      <rPr>
        <sz val="10"/>
        <color indexed="8"/>
        <rFont val="Times New Roman"/>
        <family val="1"/>
      </rPr>
      <t>-</t>
    </r>
    <r>
      <rPr>
        <sz val="10"/>
        <color indexed="8"/>
        <rFont val="宋体"/>
        <family val="3"/>
        <charset val="134"/>
      </rPr>
      <t>其他减值准备</t>
    </r>
  </si>
  <si>
    <r>
      <rPr>
        <sz val="10"/>
        <rFont val="宋体"/>
        <family val="3"/>
        <charset val="134"/>
      </rPr>
      <t>无形</t>
    </r>
    <r>
      <rPr>
        <sz val="10"/>
        <rFont val="Times New Roman"/>
        <family val="1"/>
      </rPr>
      <t>-</t>
    </r>
    <r>
      <rPr>
        <sz val="10"/>
        <rFont val="宋体"/>
        <family val="3"/>
        <charset val="134"/>
      </rPr>
      <t>其他净额</t>
    </r>
  </si>
  <si>
    <t>商誉评估明细表</t>
  </si>
  <si>
    <r>
      <rPr>
        <sz val="10"/>
        <color indexed="8"/>
        <rFont val="宋体"/>
        <family val="3"/>
        <charset val="134"/>
      </rPr>
      <t>商誉合计</t>
    </r>
  </si>
  <si>
    <r>
      <rPr>
        <sz val="10"/>
        <color indexed="8"/>
        <rFont val="宋体"/>
        <family val="3"/>
        <charset val="134"/>
      </rPr>
      <t>减：商誉减值准备</t>
    </r>
  </si>
  <si>
    <r>
      <rPr>
        <sz val="10"/>
        <rFont val="宋体"/>
        <family val="3"/>
        <charset val="134"/>
      </rPr>
      <t>商誉净额</t>
    </r>
  </si>
  <si>
    <t>&lt;END&gt;</t>
  </si>
  <si>
    <t>资产基础法评估贴数用表</t>
  </si>
  <si>
    <t>文字1</t>
  </si>
  <si>
    <t>文字2</t>
  </si>
  <si>
    <t>文字3</t>
  </si>
  <si>
    <t>文字4</t>
  </si>
  <si>
    <t>日期1</t>
  </si>
  <si>
    <t>日期2</t>
  </si>
  <si>
    <t>数字1</t>
  </si>
  <si>
    <t>数字2</t>
  </si>
  <si>
    <t>账面原值</t>
  </si>
  <si>
    <t>账面净值</t>
  </si>
  <si>
    <t>评估原值</t>
  </si>
  <si>
    <t>成新率</t>
  </si>
  <si>
    <t>评估净值</t>
  </si>
  <si>
    <t>增减额</t>
  </si>
  <si>
    <t>增减率%</t>
  </si>
  <si>
    <t>备注</t>
  </si>
  <si>
    <t>房屋案例</t>
  </si>
  <si>
    <t>机器设备案例</t>
  </si>
  <si>
    <t>电子设备案例</t>
  </si>
  <si>
    <t>车辆案例</t>
  </si>
  <si>
    <r>
      <rPr>
        <sz val="18"/>
        <color theme="0"/>
        <rFont val="DengXian"/>
        <charset val="134"/>
        <scheme val="minor"/>
      </rPr>
      <t>资产基础法操作导航图（点击并完成各模块的任务）</t>
    </r>
    <r>
      <rPr>
        <sz val="18"/>
        <color theme="0"/>
        <rFont val="Times New Roman"/>
        <family val="1"/>
      </rPr>
      <t> </t>
    </r>
    <r>
      <rPr>
        <sz val="18"/>
        <color theme="0"/>
        <rFont val="等线"/>
        <family val="3"/>
        <charset val="134"/>
      </rPr>
      <t>V1.0.1.2</t>
    </r>
  </si>
  <si>
    <t>01</t>
  </si>
  <si>
    <t>02</t>
  </si>
  <si>
    <t>03</t>
  </si>
  <si>
    <t>04</t>
  </si>
  <si>
    <t>05</t>
  </si>
  <si>
    <t>阅读填表说明</t>
  </si>
  <si>
    <t>数据输入</t>
  </si>
  <si>
    <t>核对资料</t>
  </si>
  <si>
    <t>方法确定</t>
  </si>
  <si>
    <t>结果分析</t>
  </si>
  <si>
    <t>数据输入★</t>
  </si>
  <si>
    <t>报表核对</t>
  </si>
  <si>
    <t>履行调查核实程序</t>
  </si>
  <si>
    <t>取价方式</t>
  </si>
  <si>
    <t>评估调整</t>
  </si>
  <si>
    <t>报表核对★</t>
  </si>
  <si>
    <t>账实调查结果</t>
  </si>
  <si>
    <t>参数输入</t>
  </si>
  <si>
    <t>打印输出</t>
  </si>
  <si>
    <t>产权调查结果</t>
  </si>
  <si>
    <t>评估测算</t>
  </si>
  <si>
    <t>备注：每个科目按照以上程序完成</t>
  </si>
  <si>
    <t>资产评估申报表索引目录V1.0.1.2</t>
  </si>
  <si>
    <t>基本信息输入表</t>
  </si>
  <si>
    <t>填表说明（填表前请先阅读）</t>
  </si>
  <si>
    <t xml:space="preserve"> </t>
  </si>
  <si>
    <t>资产负债表</t>
  </si>
  <si>
    <t>汇总表</t>
  </si>
  <si>
    <t>分类汇总表</t>
  </si>
  <si>
    <t>货币汇总表</t>
  </si>
  <si>
    <t>流动资产</t>
  </si>
  <si>
    <t>货币资金</t>
  </si>
  <si>
    <t>现金</t>
  </si>
  <si>
    <t>流动负债</t>
  </si>
  <si>
    <t>短期借款</t>
  </si>
  <si>
    <t>银行存款</t>
  </si>
  <si>
    <t>交易性金融负债</t>
  </si>
  <si>
    <t>其他货币资金</t>
  </si>
  <si>
    <t>衍生金融负债</t>
  </si>
  <si>
    <t>交易性金融资产</t>
  </si>
  <si>
    <t>股票投资</t>
  </si>
  <si>
    <t>应付票据</t>
  </si>
  <si>
    <t>债券投资</t>
  </si>
  <si>
    <t>应付账款</t>
  </si>
  <si>
    <t>基金投资</t>
  </si>
  <si>
    <t>预收款项</t>
  </si>
  <si>
    <t>其他投资</t>
  </si>
  <si>
    <t>合同负债</t>
  </si>
  <si>
    <t>衍生金融资产</t>
  </si>
  <si>
    <t>应付职工薪酬</t>
  </si>
  <si>
    <t>应收票据</t>
  </si>
  <si>
    <t>应交税费</t>
  </si>
  <si>
    <t>应收账款</t>
  </si>
  <si>
    <t>其他应付款</t>
  </si>
  <si>
    <t>应收账款融资</t>
  </si>
  <si>
    <t>持有待售负债</t>
  </si>
  <si>
    <t>预付款项</t>
  </si>
  <si>
    <t>一年内到期的非流动负债</t>
  </si>
  <si>
    <t>其他应收款</t>
  </si>
  <si>
    <t>其他流动负债</t>
  </si>
  <si>
    <t>存货汇总</t>
  </si>
  <si>
    <t>材料采购（在途物资）</t>
  </si>
  <si>
    <t>原材料</t>
  </si>
  <si>
    <t>在库周转材料</t>
  </si>
  <si>
    <t>非流动负债</t>
  </si>
  <si>
    <t>长期借款</t>
  </si>
  <si>
    <t>委托加工物资</t>
  </si>
  <si>
    <t>应付债券</t>
  </si>
  <si>
    <t>产成品（库存商品）</t>
  </si>
  <si>
    <t>租赁负债</t>
  </si>
  <si>
    <t>在产品（自制半成品）</t>
  </si>
  <si>
    <t>长期应付款</t>
  </si>
  <si>
    <t>合同资产</t>
  </si>
  <si>
    <t>发出商品</t>
  </si>
  <si>
    <t>预计负债</t>
  </si>
  <si>
    <t>持有待售资产</t>
  </si>
  <si>
    <t>在用周转材料</t>
  </si>
  <si>
    <t>递延收益</t>
  </si>
  <si>
    <t>一年到期非流动资产</t>
  </si>
  <si>
    <t>开发产品</t>
  </si>
  <si>
    <t>递延所得税负债</t>
  </si>
  <si>
    <t>其他流动资产</t>
  </si>
  <si>
    <t>开发成本</t>
  </si>
  <si>
    <t>其他非流动负债</t>
  </si>
  <si>
    <t>消耗性生物资产</t>
  </si>
  <si>
    <t>工程施工</t>
  </si>
  <si>
    <t>债权投资</t>
  </si>
  <si>
    <t>其他债权投资</t>
  </si>
  <si>
    <t>长期应收</t>
  </si>
  <si>
    <t>长期股权投资</t>
  </si>
  <si>
    <t>其他权益工具投资</t>
  </si>
  <si>
    <t>其他非流动金融资产</t>
  </si>
  <si>
    <t>投资性房地产</t>
  </si>
  <si>
    <t>投资性房地产（成本计量）</t>
  </si>
  <si>
    <t>投资性房地产（公允计量）</t>
  </si>
  <si>
    <t>投资性地产（成本计量）</t>
  </si>
  <si>
    <t>投资性地产(公允计量）</t>
  </si>
  <si>
    <t>固定资产</t>
  </si>
  <si>
    <t>房屋建筑物</t>
  </si>
  <si>
    <t>构筑物及其他辅助设施</t>
  </si>
  <si>
    <t>管道及沟槽</t>
  </si>
  <si>
    <t>井巷工程</t>
  </si>
  <si>
    <t>机器设备</t>
  </si>
  <si>
    <t>车辆</t>
  </si>
  <si>
    <t>电子设备</t>
  </si>
  <si>
    <t>土地</t>
  </si>
  <si>
    <t>船舶</t>
  </si>
  <si>
    <t>在建工程</t>
  </si>
  <si>
    <t>在建工程-土建工程</t>
  </si>
  <si>
    <t>在建工程-设备安装工程</t>
  </si>
  <si>
    <t>在建工程－待摊投资</t>
  </si>
  <si>
    <t>工程物资</t>
  </si>
  <si>
    <t>生产性生物资产</t>
  </si>
  <si>
    <t>油气资产</t>
  </si>
  <si>
    <t>使用权资产</t>
  </si>
  <si>
    <t>无形资产</t>
  </si>
  <si>
    <t>无形－土地</t>
  </si>
  <si>
    <t>无形-矿业权</t>
  </si>
  <si>
    <t>无形－其他</t>
  </si>
  <si>
    <t>非流动资产</t>
  </si>
  <si>
    <t>开发支出</t>
  </si>
  <si>
    <t>商誉</t>
  </si>
  <si>
    <t>长期待摊费用</t>
  </si>
  <si>
    <t>递延所得税资产</t>
  </si>
  <si>
    <t>其他非流动资产</t>
  </si>
  <si>
    <t>企业基本情况表</t>
  </si>
  <si>
    <t>企业填写以下内容:</t>
  </si>
  <si>
    <t>被评估单位名称:</t>
  </si>
  <si>
    <t>中文</t>
  </si>
  <si>
    <t>法定代表人</t>
  </si>
  <si>
    <t>移动电话</t>
  </si>
  <si>
    <t>英文</t>
  </si>
  <si>
    <t>财务负责人</t>
  </si>
  <si>
    <t>固定电话</t>
  </si>
  <si>
    <t>法定地址</t>
  </si>
  <si>
    <t>邮政编码</t>
  </si>
  <si>
    <t>手机</t>
  </si>
  <si>
    <t>办公地址</t>
  </si>
  <si>
    <t>主要填表人</t>
  </si>
  <si>
    <t>联系人办公电话</t>
  </si>
  <si>
    <t>传真</t>
  </si>
  <si>
    <t>E-mail</t>
  </si>
  <si>
    <t>经营范围</t>
  </si>
  <si>
    <t>成立日期</t>
  </si>
  <si>
    <t xml:space="preserve">      年   月   日</t>
  </si>
  <si>
    <t>经营期限</t>
  </si>
  <si>
    <t xml:space="preserve">      年   月  日至    年   月  日</t>
  </si>
  <si>
    <t>企业股东名称</t>
  </si>
  <si>
    <t>注册资本</t>
  </si>
  <si>
    <t>实收资本</t>
  </si>
  <si>
    <t>金额（万元）</t>
  </si>
  <si>
    <t>出资比例%</t>
  </si>
  <si>
    <t>合计</t>
  </si>
  <si>
    <t>下属长期投资单位（或异地分支机构）名称</t>
  </si>
  <si>
    <t>地址</t>
  </si>
  <si>
    <t>注册资金%</t>
  </si>
  <si>
    <t>持股比例%</t>
  </si>
  <si>
    <t>核算方式</t>
  </si>
  <si>
    <t>评估明细表填表说明</t>
  </si>
  <si>
    <t>一、基本要求</t>
  </si>
  <si>
    <t xml:space="preserve">(一)填表范围： </t>
  </si>
  <si>
    <t xml:space="preserve">   对于纳入评估范围的各科目明细表余额要保证与评估基准日被评估单位的资产负债表（或模拟资产负债表）完全一致，如出现差异，请核对链接关系及所填报明细是否有误。</t>
  </si>
  <si>
    <t>(二)“评估基准日”、“被评估单位(或者产权持有单位)名称”、填表人、填表日期,统一在“基本信息输入表” 中填列，各明细表会自动生成。单位名称要与该单位的营业执照所列示的名称完全一致,如经检查各明细表与报表的余额数据完全一致，填表人员需与评估人员沟通无异议后再在打印好的A4纸每页明细表左上角单位名称处加盖单位公章上报。</t>
  </si>
  <si>
    <t>(三)对于企业财务核算中没有的会计科目不必填写相应的明细表，对应明细表可隐藏但不可删除。</t>
  </si>
  <si>
    <t>(四) 对于各科目明细表中“评估价值”一栏(不含本栏)左方的所有空白栏以及需要填写的备注栏项目请企业填写齐全。尤其对于实物类资产的评估作价密切相关信息需填报完整，不要出现空白项，该类信息往往包括规格、厂家、单位、数量、产权证号、产权人名称、车辆行驶里程、不良资产实际状态等，需要由资产管理相关部门协助财务人员进行填报。</t>
  </si>
  <si>
    <t xml:space="preserve">(五)明细表中填列金额单位为“人民币元”，精确到小数点后两位。 </t>
  </si>
  <si>
    <t>(六)明细表中日期根据要求填至月(如建成年月)或日(如出票日期)，填写日期格式为“2001-05”（不能写为2001.5）或 “2001-05-02”（不能填为2001.5.2）。</t>
  </si>
  <si>
    <t>(七)未指明月利率之处应指年利率，计量单位为“%”。若原始资料中为月利率或日利率,则换算为年利率。</t>
  </si>
  <si>
    <t>(八)明细表与各级汇总表之间的数据已建立链接关系，带“汇总”字样的各明细表中除个别项的减值准备外，其他项中不应直接录入数据。</t>
  </si>
  <si>
    <t>(九)每一张明细表内容超过表中行数时，可在电子表中间直接插入行。注意，不能在第一行和合计行插入行。</t>
  </si>
  <si>
    <t>(十)除本说明已明确提到的可修改之处外，请各填表人员不要对表进行其他任何修改，如删除和增加列等，对填报中出现的问题应及时与评估人员进行沟通，协商解决。</t>
  </si>
  <si>
    <t>(十一)请各被评估单位以法人为单位同时提供打印稿及电子版各一份(二者应完全一致，打印之前请与评估人员沟通以免浪费纸张)。委托方及资产占有方提供给评估师的书面资料一律以A4版面提供。</t>
  </si>
  <si>
    <t>二、评估明细表填表说明</t>
  </si>
  <si>
    <t>1.流动资产类填表说明(表3-1至表3-14)</t>
  </si>
  <si>
    <t>(1)表3-1-1 货币资金--现金</t>
  </si>
  <si>
    <t>“存放部门”要求填企业内部不同的现金存放部门，每一存放部门应分别填列，如“***财务处(科)”；</t>
  </si>
  <si>
    <t>现金表中的外币，应在“帐面价值”一栏填换算后的人民币价值。按币种、存放单位填列明细。</t>
  </si>
  <si>
    <t>(2)表3-1-2 货币资金--银行存款</t>
  </si>
  <si>
    <t>要按每一开户银行明细填写银行名称全称、帐号、金额等，对于同一开户行的不同货币种类存款、不同帐户存款也应分别一一列示，并在“外币帐面金额”栏中注明该外币币种的原始币值。</t>
  </si>
  <si>
    <t>(3)表3-1-3 货币资金--其他货币资金</t>
  </si>
  <si>
    <t>其他货币资金包含外埠存款、信用卡存款、信用证保证金存款等，要分类、分笔填写。对各种货币代值卡，要注明发行的金融单位。</t>
  </si>
  <si>
    <t>如为外埠存款或为信用卡存款，则名称及内容栏填写开户行的名称和帐号。</t>
  </si>
  <si>
    <r>
      <rPr>
        <b/>
        <sz val="12"/>
        <rFont val="Times New Roman"/>
        <family val="1"/>
      </rPr>
      <t>(4)</t>
    </r>
    <r>
      <rPr>
        <b/>
        <sz val="12"/>
        <rFont val="宋体"/>
        <family val="3"/>
        <charset val="134"/>
      </rPr>
      <t>表</t>
    </r>
    <r>
      <rPr>
        <b/>
        <sz val="12"/>
        <rFont val="Times New Roman"/>
        <family val="1"/>
      </rPr>
      <t xml:space="preserve">3-2-1 </t>
    </r>
    <r>
      <rPr>
        <b/>
        <sz val="12"/>
        <rFont val="宋体"/>
        <family val="3"/>
        <charset val="134"/>
      </rPr>
      <t>交易性金融资产</t>
    </r>
    <r>
      <rPr>
        <b/>
        <sz val="12"/>
        <rFont val="Times New Roman"/>
        <family val="1"/>
      </rPr>
      <t>—</t>
    </r>
    <r>
      <rPr>
        <b/>
        <sz val="12"/>
        <rFont val="宋体"/>
        <family val="3"/>
        <charset val="134"/>
      </rPr>
      <t>股票投资</t>
    </r>
    <r>
      <rPr>
        <b/>
        <sz val="12"/>
        <rFont val="Times New Roman"/>
        <family val="1"/>
      </rPr>
      <t>(</t>
    </r>
    <r>
      <rPr>
        <b/>
        <sz val="12"/>
        <rFont val="宋体"/>
        <family val="3"/>
        <charset val="134"/>
      </rPr>
      <t>指持有不超过一年</t>
    </r>
    <r>
      <rPr>
        <b/>
        <sz val="12"/>
        <rFont val="Times New Roman"/>
        <family val="1"/>
      </rPr>
      <t>)</t>
    </r>
  </si>
  <si>
    <t>①“被投资单位名称”指股票发行单位全称；</t>
  </si>
  <si>
    <t>②“股票名称”指该股票标准简称，包括代码，如太极集团600129；</t>
  </si>
  <si>
    <t>③“股票性质”指填列国家股、法人股或流通股；</t>
  </si>
  <si>
    <t>④“投资日期”指企业购买股票的日期或以其他方式(如非货币性交易换入、以债权换入等)取得股权的协议转让日期，非股票发行日期；</t>
  </si>
  <si>
    <t>⑤持股比例指所持股数量占发行总股本数的比例，如果少量购买，则不填此栏。</t>
  </si>
  <si>
    <r>
      <rPr>
        <b/>
        <sz val="12"/>
        <rFont val="Times New Roman"/>
        <family val="1"/>
      </rPr>
      <t>(5)</t>
    </r>
    <r>
      <rPr>
        <b/>
        <sz val="12"/>
        <rFont val="宋体"/>
        <family val="3"/>
        <charset val="134"/>
      </rPr>
      <t>表</t>
    </r>
    <r>
      <rPr>
        <b/>
        <sz val="12"/>
        <rFont val="Times New Roman"/>
        <family val="1"/>
      </rPr>
      <t xml:space="preserve">3-2-2 </t>
    </r>
    <r>
      <rPr>
        <b/>
        <sz val="12"/>
        <rFont val="宋体"/>
        <family val="3"/>
        <charset val="134"/>
      </rPr>
      <t>交易性金融资产</t>
    </r>
    <r>
      <rPr>
        <b/>
        <sz val="12"/>
        <rFont val="Times New Roman"/>
        <family val="1"/>
      </rPr>
      <t>—</t>
    </r>
    <r>
      <rPr>
        <b/>
        <sz val="12"/>
        <rFont val="宋体"/>
        <family val="3"/>
        <charset val="134"/>
      </rPr>
      <t>债券投资</t>
    </r>
  </si>
  <si>
    <t>债券种类可以按用途（分基建债券、电力债券、专项债券）填列，其他填表情况同表3-2-1。</t>
  </si>
  <si>
    <t>(6)表3-2-3 交易性金融资产－基金投资</t>
  </si>
  <si>
    <r>
      <rPr>
        <sz val="12"/>
        <rFont val="宋体"/>
        <family val="3"/>
        <charset val="134"/>
      </rPr>
      <t>参照表</t>
    </r>
    <r>
      <rPr>
        <sz val="12"/>
        <rFont val="Times New Roman"/>
        <family val="1"/>
      </rPr>
      <t>3-2-2</t>
    </r>
    <r>
      <rPr>
        <sz val="12"/>
        <rFont val="宋体"/>
        <family val="3"/>
        <charset val="134"/>
      </rPr>
      <t>。</t>
    </r>
  </si>
  <si>
    <t>(7) 表3-2-4 交易性金融资产－其他投资</t>
  </si>
  <si>
    <r>
      <rPr>
        <sz val="12"/>
        <rFont val="宋体"/>
        <family val="3"/>
        <charset val="134"/>
      </rPr>
      <t>参照表</t>
    </r>
    <r>
      <rPr>
        <sz val="12"/>
        <rFont val="Times New Roman"/>
        <family val="1"/>
      </rPr>
      <t>3-2-1</t>
    </r>
    <r>
      <rPr>
        <sz val="12"/>
        <rFont val="宋体"/>
        <family val="3"/>
        <charset val="134"/>
      </rPr>
      <t>。</t>
    </r>
  </si>
  <si>
    <t>(8)表3-3 衍生金融资产</t>
  </si>
  <si>
    <r>
      <rPr>
        <sz val="14"/>
        <rFont val="仿宋_GB2312"/>
        <family val="3"/>
        <charset val="134"/>
      </rPr>
      <t>参照表</t>
    </r>
    <r>
      <rPr>
        <b/>
        <sz val="12"/>
        <rFont val="Times New Roman"/>
        <family val="1"/>
      </rPr>
      <t>3-2-2</t>
    </r>
    <r>
      <rPr>
        <b/>
        <sz val="12"/>
        <rFont val="宋体"/>
        <family val="3"/>
        <charset val="134"/>
      </rPr>
      <t>。</t>
    </r>
  </si>
  <si>
    <t>(9)表3-4应收票据</t>
  </si>
  <si>
    <t>①“户名”指债务人的户名全称；
②“出票日期”指签发该票据的日期---年月日。
注意事项：对于逾期未收回的应收票据，请在“备注”栏中标明未收回的原因；“涉及法律诉讼”的款项、欠款单位为关联方或内部往来的款项、用于质押的应收票据等应分别在“备注”栏中予以说明。</t>
  </si>
  <si>
    <r>
      <rPr>
        <b/>
        <sz val="12"/>
        <rFont val="Times New Roman"/>
        <family val="1"/>
      </rPr>
      <t>(10)</t>
    </r>
    <r>
      <rPr>
        <b/>
        <sz val="12"/>
        <rFont val="宋体"/>
        <family val="3"/>
        <charset val="134"/>
      </rPr>
      <t>表</t>
    </r>
    <r>
      <rPr>
        <b/>
        <sz val="12"/>
        <rFont val="Times New Roman"/>
        <family val="1"/>
      </rPr>
      <t xml:space="preserve">3-5 </t>
    </r>
    <r>
      <rPr>
        <b/>
        <sz val="12"/>
        <rFont val="宋体"/>
        <family val="3"/>
        <charset val="134"/>
      </rPr>
      <t>应收账款</t>
    </r>
  </si>
  <si>
    <t>①“业务内容”：指发生应收帐款的相应业务名称，应收帐款不分金额大小一律按照债务人和业务内容逐笔填列，不能出现其他；
②“发生日期”：对滚动发生额可按照基准日前最后一次应收帐款发生额的月份月末余额填列；
③“帐龄”：按月数填列，如一年零4个月，则填列“16”即可，对应在1-2年账龄段内列示；
④欠款单位名称应填列全称，不应以地名或不明确的简称代替；
⑤欠款单位为关联方或内部单位的，分开填列。</t>
  </si>
  <si>
    <t>(11)表3-6 应收账款融资</t>
  </si>
  <si>
    <t>(12)表3-7 预付款项</t>
  </si>
  <si>
    <r>
      <rPr>
        <sz val="12"/>
        <rFont val="宋体"/>
        <family val="3"/>
        <charset val="134"/>
      </rPr>
      <t>参照表</t>
    </r>
    <r>
      <rPr>
        <sz val="12"/>
        <rFont val="Times New Roman"/>
        <family val="1"/>
      </rPr>
      <t>3-5</t>
    </r>
    <r>
      <rPr>
        <sz val="12"/>
        <rFont val="宋体"/>
        <family val="3"/>
        <charset val="134"/>
      </rPr>
      <t>。
对预付设备款所涉及的实物已到货安装、使用，在清查时应注意与实物管理部门核对，以免出现重复申报或资产非真实盘盈。</t>
    </r>
  </si>
  <si>
    <t>(13)表3-8 其他应收款</t>
  </si>
  <si>
    <t>参照表3-5。</t>
  </si>
  <si>
    <t>(14)表3-9-1至3-9-12 存货类</t>
  </si>
  <si>
    <t>①存货类原则上按名称或规格型号逐个填列，但如数量过多，则可按小类填列；</t>
  </si>
  <si>
    <t>②按类填列的存货“单价”指平均单价(为倒算值)，即“数量”乘以“单价”，应等于“金额”；</t>
  </si>
  <si>
    <t>③对于按计划成本入帐的存货，在该科目的倒数第二行填列材料成本差异；</t>
  </si>
  <si>
    <t>④对帐面已没有反映的在用低值易耗品，可根据实际情况填列对生产经营较重要的工具且价值量较大的物品，如仪器仪表等。</t>
  </si>
  <si>
    <t>⑤如原材料存在损毁、变质现象，应在“备注”栏中注明，并说明库存时间；产成品及分期收款发出商品应按畅销、正常、勉强销售、滞销几种情况在适销程度栏打钩；已发出但未作帐务处理的，在备注栏注明产品去向；对残次、冷背、呆滞的产成品(库存商品)也在备注栏注明；低值易耗品不采用一次摊销法摊销时，在备注栏中作出说明。</t>
  </si>
  <si>
    <t>(15)表3-10 合同资产</t>
  </si>
  <si>
    <r>
      <rPr>
        <sz val="12"/>
        <rFont val="宋体"/>
        <family val="3"/>
        <charset val="134"/>
      </rPr>
      <t>参照表</t>
    </r>
    <r>
      <rPr>
        <sz val="12"/>
        <rFont val="Times New Roman"/>
        <family val="1"/>
      </rPr>
      <t>3-5</t>
    </r>
    <r>
      <rPr>
        <sz val="12"/>
        <rFont val="宋体"/>
        <family val="3"/>
        <charset val="134"/>
      </rPr>
      <t>。</t>
    </r>
  </si>
  <si>
    <r>
      <rPr>
        <b/>
        <sz val="12"/>
        <rFont val="Times New Roman"/>
        <family val="1"/>
      </rPr>
      <t>(16)</t>
    </r>
    <r>
      <rPr>
        <b/>
        <sz val="12"/>
        <rFont val="宋体"/>
        <family val="3"/>
        <charset val="134"/>
      </rPr>
      <t>表</t>
    </r>
    <r>
      <rPr>
        <b/>
        <sz val="12"/>
        <rFont val="Times New Roman"/>
        <family val="1"/>
      </rPr>
      <t>3</t>
    </r>
    <r>
      <rPr>
        <b/>
        <sz val="12"/>
        <rFont val="宋体"/>
        <family val="3"/>
        <charset val="134"/>
      </rPr>
      <t>－</t>
    </r>
    <r>
      <rPr>
        <b/>
        <sz val="12"/>
        <rFont val="Times New Roman"/>
        <family val="1"/>
      </rPr>
      <t xml:space="preserve">11 </t>
    </r>
    <r>
      <rPr>
        <b/>
        <sz val="12"/>
        <rFont val="宋体"/>
        <family val="3"/>
        <charset val="134"/>
      </rPr>
      <t>持有待售资产</t>
    </r>
  </si>
  <si>
    <t>按照合同内容填写。</t>
  </si>
  <si>
    <t>(17)表3--12 一年内到期的非流动资产</t>
  </si>
  <si>
    <t>按照不同的项目内容逐笔填写。</t>
  </si>
  <si>
    <t>(18)表3--11 其他流动资产</t>
  </si>
  <si>
    <t>2.非流动资产填表说明(表4--1至4--17)</t>
  </si>
  <si>
    <t>(1)表4--1 债权投资</t>
  </si>
  <si>
    <t>(2)表4--2 其他债权投资</t>
  </si>
  <si>
    <t>(3)表4--3 长期应收款</t>
  </si>
  <si>
    <t>******</t>
  </si>
  <si>
    <t>(4)表4--4 长期股权投资</t>
  </si>
  <si>
    <t>对于有特殊约定的长期投资，在备注栏简述约定的内容。</t>
  </si>
  <si>
    <t>(5)表4-5 其他权益工具投资</t>
  </si>
  <si>
    <t>按照不同的工具内容逐笔填写。</t>
  </si>
  <si>
    <t>(6)表4-6 其他非流动金融资产</t>
  </si>
  <si>
    <t>按照不同的资产内容逐笔填写。</t>
  </si>
  <si>
    <t>(7)表4--7 投资性房地产</t>
  </si>
  <si>
    <t>结合资产类别填报土地或房屋资产相关项目，具体填要求同5－1－1房屋建筑物或表5－3土地评估明细表相关要求。</t>
  </si>
  <si>
    <t>(8)表4--8 固定资产</t>
  </si>
  <si>
    <t>1)表4-8-1，固定资产—房屋建筑物清查评估明细表</t>
  </si>
  <si>
    <t>如因故几项建筑物无法分别标明帐面价值,可统一填写帐面价值,但实物需逐栋填列。</t>
  </si>
  <si>
    <t>“房产证号及对应土地证号”为房产证及土地证上标明的号码，应填写齐全；</t>
  </si>
  <si>
    <t>“建筑物名称”一栏是指该栋房屋现用名称；</t>
  </si>
  <si>
    <t>“用途”指该建筑物目前的用途，如用于生产、办公等；</t>
  </si>
  <si>
    <t>“建筑结构”一栏是指该栋建筑物的建筑结构形式，须填写与现在实际结构状况相一致的名称。</t>
  </si>
  <si>
    <t>现将各种类型结构含义分述如下：</t>
  </si>
  <si>
    <t>A.框架结构，指钢筋混凝土柱、梁、板整体浇注的结构，包括钢筋混凝土预制柱、梁、结点后浇的刚性结点框架结构；表中填写“框架“。</t>
  </si>
  <si>
    <t>B.框剪结构，指钢筋混凝土柱、梁、板、剪力墙现浇的整体结构；表中填写“框剪 “。</t>
  </si>
  <si>
    <t>C.排架结构，一般指预制钢筋混凝土柱、吊车梁、屋架或屋面斜梁的装配式结构，其中屋架可以是钢筋混凝土或钢屋架。表中填写“排架“。</t>
  </si>
  <si>
    <t>D.砖混结构，以砖砌体及钢筋混凝土梁、构造柱、楼板为混合承重体系的结构类型。以砖柱为竖向承重构件的砖排架结构并入“砖混结构”类型内。表中填写“砖混“。</t>
  </si>
  <si>
    <t>E.砖木结构，指砖墙、砖柱及木屋架为联合承重体的结构类型，屋面必须是木屋面板及挂瓦的作法。表中填写“砖木“。</t>
  </si>
  <si>
    <t>F.简易结构，指屋架为轻型钢架或简易木屋架上面直接安设玻璃钢瓦或瓦楞铁皮瓦的简易结构。表中填写“简易“。</t>
  </si>
  <si>
    <t>G.钢棚结构，指无围护墙，或半截围护墙，屋面为轻型钢架搁置的砖柱或轻钢支柱上的棚类结构。表中填写“钢棚“。</t>
  </si>
  <si>
    <t>对于上述结构中，“钢棚结构”属于临时建筑，一般不办理房产证，故该类型的项目一律填在“构筑物”评估表中。</t>
  </si>
  <si>
    <t>在填写结构类型时，一律以上述规定为准，原帐面填写的类型名称与本规定不一致时，应按本规定进行更改。</t>
  </si>
  <si>
    <t>“建筑面积”一栏是指纳入评估范围的建筑物的建筑面积，应同房产证或购房合同面积相一致，如无房产证，填写工程竣工决算书上的面积数，否则就需要重新丈量；对改建、扩建已改变了原有建筑面积，应以现在实有的建筑面积填报，但必须在备注中加以说明，应注意在增加面积的同时，应增加帐面原值及净值。如增加面积的价值未入帐，应在备注中注明未入帐部分的建筑面积。</t>
  </si>
  <si>
    <t>“建成年月”为竣工时间；</t>
  </si>
  <si>
    <t>“成本单价”一栏是指帐面原值与“建筑面积”的比值。
对于盘盈、盘亏、毁损、报废、闲置等非正常资产状况应在备注栏中说明！</t>
  </si>
  <si>
    <r>
      <rPr>
        <b/>
        <sz val="12"/>
        <rFont val="Times New Roman"/>
        <family val="1"/>
      </rPr>
      <t>2)</t>
    </r>
    <r>
      <rPr>
        <b/>
        <sz val="12"/>
        <rFont val="宋体"/>
        <family val="3"/>
        <charset val="134"/>
      </rPr>
      <t>表</t>
    </r>
    <r>
      <rPr>
        <b/>
        <sz val="12"/>
        <rFont val="Times New Roman"/>
        <family val="1"/>
      </rPr>
      <t>4-8-2</t>
    </r>
    <r>
      <rPr>
        <b/>
        <sz val="12"/>
        <rFont val="宋体"/>
        <family val="3"/>
        <charset val="134"/>
      </rPr>
      <t>，固定资产</t>
    </r>
    <r>
      <rPr>
        <b/>
        <sz val="12"/>
        <rFont val="Times New Roman"/>
        <family val="1"/>
      </rPr>
      <t>—</t>
    </r>
    <r>
      <rPr>
        <b/>
        <sz val="12"/>
        <rFont val="宋体"/>
        <family val="3"/>
        <charset val="134"/>
      </rPr>
      <t>构筑物及其他辅助设施清查评估明细表</t>
    </r>
  </si>
  <si>
    <t>构筑物指与建筑物相匹配的场地、水池、围墙、道路等设施。</t>
  </si>
  <si>
    <t>各项目填写要求如下：</t>
  </si>
  <si>
    <t>(1)水池：单位“个”，材质：砖、钢筋砼等，规格：外形”长l´宽b´高h(m)”，”容积m3”,有盖或无盖；例如15´55´30，22m3，有盖。</t>
  </si>
  <si>
    <t>(2)烟囱、水塔：单位：“座”，材质：“砖，钢筋砼”等，规格：“高h´上口直径(m)。”例： 60´2.5</t>
  </si>
  <si>
    <t>(3)框架：单位：“座”或“t”(用于钢框架)、材质：“钢筋砼”或“钢结构”等，规格：“长l´宽b´高h(m)”例：120´18´50</t>
  </si>
  <si>
    <t>(4)水井：单位：“口”、材质：“砖、钢筋砼”等，规格：深h´上口直径D(m)；例：60´2；</t>
  </si>
  <si>
    <t>(5)道路：单位“m”,材质:“砼面、沥青面、砖面”等，规格：“宽b(m)，δ厚(mm)”，例：b =6m，δ=200mm；</t>
  </si>
  <si>
    <t>(6)围墙：单位“m”，材质:“砖砌、砖铁栏杆”等，规格：“高h(m),例：h=2 m，对于砖墙还应填写墙厚，例：h=2m，δ=240(mm)；</t>
  </si>
  <si>
    <t>(7)地沟：单位“m”，材质：“砖、砼”等，规格：“宽b´深h(m)”,例：5´2；</t>
  </si>
  <si>
    <t>(8)挡土墙：单位“m3”，材质:“毛石、砼”等。</t>
  </si>
  <si>
    <r>
      <rPr>
        <b/>
        <sz val="12"/>
        <rFont val="Times New Roman"/>
        <family val="1"/>
      </rPr>
      <t xml:space="preserve">  3)</t>
    </r>
    <r>
      <rPr>
        <b/>
        <sz val="12"/>
        <rFont val="宋体"/>
        <family val="3"/>
        <charset val="134"/>
      </rPr>
      <t>表</t>
    </r>
    <r>
      <rPr>
        <b/>
        <sz val="12"/>
        <rFont val="Times New Roman"/>
        <family val="1"/>
      </rPr>
      <t>4-8-3</t>
    </r>
    <r>
      <rPr>
        <b/>
        <sz val="12"/>
        <rFont val="宋体"/>
        <family val="3"/>
        <charset val="134"/>
      </rPr>
      <t>，</t>
    </r>
    <r>
      <rPr>
        <b/>
        <sz val="12"/>
        <rFont val="Times New Roman"/>
        <family val="1"/>
      </rPr>
      <t xml:space="preserve"> </t>
    </r>
    <r>
      <rPr>
        <b/>
        <sz val="12"/>
        <rFont val="宋体"/>
        <family val="3"/>
        <charset val="134"/>
      </rPr>
      <t>管道沟槽</t>
    </r>
  </si>
  <si>
    <t>参照表4-8-2。</t>
  </si>
  <si>
    <t xml:space="preserve">  4)表4-8-4， 井巷工程</t>
  </si>
  <si>
    <t xml:space="preserve">  5)表4-8-5，机器设备清查评估明细表</t>
  </si>
  <si>
    <t xml:space="preserve">        机器设备原则上按单台(套)填列，即每行只填一台(套)，如有5台（套）相同设备，应填写5行(因为即使购置与启用日期相同，其使用状况或技术状况可能不同)，但当存在同批购入、相同规格型号且使用环境及状况基本相同的多台    （套）设备时，可合并填列,并将数量填入数量栏；</t>
  </si>
  <si>
    <t>如购置时为整套购入，可在该设备起始行相应列填写该设备的名称及帐面值（填写整套设备的价值），在其下面各行分别填列该套设备的明细项。</t>
  </si>
  <si>
    <t>对停用、不需用、待报废、淘汰、盘亏、盘盈、二手设备等应在备注栏标明。</t>
  </si>
  <si>
    <t>“设备名称”、“规格型号”、“生产厂家”要按设备铭牌填写。</t>
  </si>
  <si>
    <t>“启用年月”指机器设备的实际启用年月。</t>
  </si>
  <si>
    <t>“存放地点”填写最基层的单位。</t>
  </si>
  <si>
    <t>6)表4-8-6，车辆清查评估明细表</t>
  </si>
  <si>
    <t>车辆牌号指当地交管部门颁发的车辆牌照号；已行驶公里数可圆整至百位即可，如53441公里或申报为“53400”；仪表盘、发动机等发生更换的应在备注栏注明。</t>
  </si>
  <si>
    <r>
      <rPr>
        <b/>
        <sz val="12"/>
        <rFont val="Times New Roman"/>
        <family val="1"/>
      </rPr>
      <t>7)</t>
    </r>
    <r>
      <rPr>
        <b/>
        <sz val="12"/>
        <rFont val="宋体"/>
        <family val="3"/>
        <charset val="134"/>
      </rPr>
      <t>表</t>
    </r>
    <r>
      <rPr>
        <b/>
        <sz val="12"/>
        <rFont val="Times New Roman"/>
        <family val="1"/>
      </rPr>
      <t>4-8-7</t>
    </r>
    <r>
      <rPr>
        <b/>
        <sz val="12"/>
        <rFont val="宋体"/>
        <family val="3"/>
        <charset val="134"/>
      </rPr>
      <t>，电子设备清查评估明细表</t>
    </r>
  </si>
  <si>
    <t>电子设备是指自动化办公设备及家用电器，如计算机、打印机、复印机、传真机、空调、冰柜、碎纸机、手机、寻呼机、电视机、音响设备、摄像机、开水器等。</t>
  </si>
  <si>
    <t>规格型号应填写主要技术参数(配置)，如电脑应填写主频、内存、硬盘、显示器；</t>
  </si>
  <si>
    <t>其他可参照表5-2-1填写。</t>
  </si>
  <si>
    <t>8）表4-8-8， 土地</t>
  </si>
  <si>
    <r>
      <rPr>
        <sz val="12"/>
        <rFont val="宋体"/>
        <family val="3"/>
        <charset val="134"/>
      </rPr>
      <t>参照表</t>
    </r>
    <r>
      <rPr>
        <sz val="12"/>
        <rFont val="Times New Roman"/>
        <family val="1"/>
      </rPr>
      <t>4-7-3</t>
    </r>
    <r>
      <rPr>
        <sz val="12"/>
        <rFont val="宋体"/>
        <family val="3"/>
        <charset val="134"/>
      </rPr>
      <t>。</t>
    </r>
  </si>
  <si>
    <t>9）表4-8-9， 船舶</t>
  </si>
  <si>
    <t>(9)表4-9-1 在建工程—土建工程清查评估明细表</t>
  </si>
  <si>
    <t>“付款比例”是指该工程评估基准日时已付金额与概算总投资额之比；</t>
  </si>
  <si>
    <t>“形象进度”是指该工程评估基准日的实际完工程度；</t>
  </si>
  <si>
    <t>在备注栏标注在建工程的施工状况，比如：停工项目、竣工项目、施工项目；如已完工但尚未进行竣工决算，也请在备注中标明。</t>
  </si>
  <si>
    <t>(10)表4-9-2 在建工程—设备安装工程清查评估明细表</t>
  </si>
  <si>
    <t>“项目名称”应与安装合同所列示的项目名称一致；“设备名称”是指设备安装工程中包含设备的名称；</t>
  </si>
  <si>
    <t>“资金成本”指资本化的利息。</t>
  </si>
  <si>
    <r>
      <rPr>
        <sz val="12"/>
        <rFont val="Times New Roman"/>
        <family val="1"/>
      </rPr>
      <t xml:space="preserve"> </t>
    </r>
    <r>
      <rPr>
        <sz val="12"/>
        <rFont val="宋体"/>
        <family val="3"/>
        <charset val="134"/>
      </rPr>
      <t>请按照工程项目整理填列本表，不应按照财务入账时间顺序填列。</t>
    </r>
  </si>
  <si>
    <t>(11)表4-9-3 在建工程—待摊投资</t>
  </si>
  <si>
    <r>
      <rPr>
        <sz val="12"/>
        <rFont val="Times New Roman"/>
        <family val="1"/>
      </rPr>
      <t xml:space="preserve"> </t>
    </r>
    <r>
      <rPr>
        <sz val="12"/>
        <rFont val="宋体"/>
        <family val="3"/>
        <charset val="134"/>
      </rPr>
      <t>请按照项目及对应的费用内容填列本表</t>
    </r>
  </si>
  <si>
    <t xml:space="preserve">(12)表4-9-4 工程物资清查评估明细表
</t>
  </si>
  <si>
    <r>
      <rPr>
        <sz val="12"/>
        <rFont val="宋体"/>
        <family val="3"/>
        <charset val="134"/>
      </rPr>
      <t>工程物资的填列参照存货</t>
    </r>
    <r>
      <rPr>
        <sz val="12"/>
        <rFont val="Times New Roman"/>
        <family val="1"/>
      </rPr>
      <t>--</t>
    </r>
    <r>
      <rPr>
        <sz val="12"/>
        <rFont val="宋体"/>
        <family val="3"/>
        <charset val="134"/>
      </rPr>
      <t>原材料。</t>
    </r>
  </si>
  <si>
    <t>(13)表4-10 生产性生物资产</t>
  </si>
  <si>
    <t>按照具体资产种类逐笔填写。</t>
  </si>
  <si>
    <t>(14)表4-11 油气资产</t>
  </si>
  <si>
    <t>按照资产类别及所属矿区等逐笔填写。</t>
  </si>
  <si>
    <t>(15)表4-12 使用权资产</t>
  </si>
  <si>
    <t>按照租赁合同中标识的内容逐笔填写。</t>
  </si>
  <si>
    <t>(16)表4-13-1  无形资产－土地</t>
  </si>
  <si>
    <r>
      <rPr>
        <sz val="12"/>
        <rFont val="宋体"/>
        <family val="3"/>
        <charset val="134"/>
      </rPr>
      <t>参照表</t>
    </r>
    <r>
      <rPr>
        <b/>
        <sz val="12"/>
        <rFont val="Times New Roman"/>
        <family val="1"/>
      </rPr>
      <t>4-7-3</t>
    </r>
    <r>
      <rPr>
        <b/>
        <sz val="12"/>
        <rFont val="宋体"/>
        <family val="3"/>
        <charset val="134"/>
      </rPr>
      <t>。</t>
    </r>
  </si>
  <si>
    <t>(17)表4-13－2 无形资产－矿业权</t>
  </si>
  <si>
    <t>按照矿权证载内容逐笔填写。</t>
  </si>
  <si>
    <t>(18)表4-12-3  无形资产—其他无形资产清查评估明细表</t>
  </si>
  <si>
    <t>内容名称应与所对应的无形资产证书或其他证明文件(如发票)上的名称相符。</t>
  </si>
  <si>
    <t>(19)表4-14  开发支出清查评估明细表</t>
  </si>
  <si>
    <t>*********</t>
  </si>
  <si>
    <t>(20)表4-14  商誉清查评估明细表</t>
  </si>
  <si>
    <t>(21)表4-15 长期待摊费用清查评估明细表</t>
  </si>
  <si>
    <t>费用名称或内容应详细填列,如“**租入设备改良款”、“**设备大修费用“等。</t>
  </si>
  <si>
    <t>(22)表4-16 递延所得税清查评估明细表</t>
  </si>
  <si>
    <t>(23)表4-17 其他非流动资产清查评估明细表</t>
  </si>
  <si>
    <t>参照其他流动资产。</t>
  </si>
  <si>
    <t>3.负债类填表说明(表5-1至表6-8)</t>
  </si>
  <si>
    <t>(1)长、短期借款（表5-1，表6-1）</t>
  </si>
  <si>
    <t>“放款银行或机构名称”应填写全称；</t>
  </si>
  <si>
    <t>(2)交易性金融负债（表5-2）</t>
  </si>
  <si>
    <t>“金融机构名称”应填写全称；</t>
  </si>
  <si>
    <t>“发生日期”填列票据的签发日期；</t>
  </si>
  <si>
    <t>(3)衍生金融负债（表5-3）</t>
  </si>
  <si>
    <t>参照表3-2-2。</t>
  </si>
  <si>
    <t>(4)应付票据 （表5-4）</t>
  </si>
  <si>
    <t>(5)应付帐款（表5-5）、预收帐款（表5-6）</t>
  </si>
  <si>
    <t>(6)合同负债 （表5－7）</t>
  </si>
  <si>
    <t>(7)应付职工薪酬（表5-8）</t>
  </si>
  <si>
    <t>发生日期填写基准日前贷方最后一笔发生额的日期；备注中应注明计提依据(如：工效挂钩批准额度／年***万元)及基准日应付工资账面余额的滚存期间。</t>
  </si>
  <si>
    <t>(8)应交税费（表5-9）</t>
  </si>
  <si>
    <t>征税机关指被评估单位的专管税务机关，应填写全称；发生日期填写贷方最后一笔发生额的日期；税种指增值税、消费税、城建税等；备注中应注明税款所属期间。</t>
  </si>
  <si>
    <t>(9)其他应付款（表5-10）</t>
  </si>
  <si>
    <t>(10)持有待售负债 （表5-11）</t>
  </si>
  <si>
    <r>
      <rPr>
        <sz val="12"/>
        <rFont val="宋体"/>
        <family val="3"/>
        <charset val="134"/>
      </rPr>
      <t>参照表</t>
    </r>
    <r>
      <rPr>
        <sz val="12"/>
        <rFont val="Times New Roman"/>
        <family val="1"/>
      </rPr>
      <t>3-11</t>
    </r>
    <r>
      <rPr>
        <sz val="12"/>
        <rFont val="宋体"/>
        <family val="3"/>
        <charset val="134"/>
      </rPr>
      <t>。</t>
    </r>
  </si>
  <si>
    <t>(11)一年内到期的非流动负债（表5-12）</t>
  </si>
  <si>
    <t>参照长期借款</t>
  </si>
  <si>
    <t>(12)其他流动负债 （表5－13）</t>
  </si>
  <si>
    <t>(13)应付债券（表6-2）</t>
  </si>
  <si>
    <t>参照债券投资</t>
  </si>
  <si>
    <t>(14)租赁负债 （表6-3）</t>
  </si>
  <si>
    <t>(15)长期应付款 （表6-4）</t>
  </si>
  <si>
    <t>(16)预计负债 （表6-5）</t>
  </si>
  <si>
    <t>(17)递延收益 （表6-6）</t>
  </si>
  <si>
    <t>按照递延收益的项目逐笔填写。</t>
  </si>
  <si>
    <t>(18)递延所得税负债（表6-7）</t>
  </si>
  <si>
    <t>(19)其他非流动负债（表6-8）</t>
  </si>
  <si>
    <r>
      <rPr>
        <u/>
        <sz val="10"/>
        <color indexed="12"/>
        <rFont val="宋体"/>
        <family val="3"/>
        <charset val="134"/>
      </rPr>
      <t>返回索引页</t>
    </r>
  </si>
  <si>
    <t>资产</t>
  </si>
  <si>
    <t>注释</t>
  </si>
  <si>
    <r>
      <rPr>
        <sz val="10"/>
        <rFont val="宋体"/>
        <family val="3"/>
        <charset val="134"/>
      </rPr>
      <t>基准日审定数</t>
    </r>
  </si>
  <si>
    <t xml:space="preserve">负债和所有者权益 </t>
  </si>
  <si>
    <t>流动资产：</t>
  </si>
  <si>
    <t>流动负债：</t>
  </si>
  <si>
    <r>
      <rPr>
        <sz val="10"/>
        <color indexed="8"/>
        <rFont val="宋体"/>
        <family val="3"/>
        <charset val="134"/>
      </rPr>
      <t>货币资金</t>
    </r>
  </si>
  <si>
    <r>
      <rPr>
        <sz val="10"/>
        <color indexed="8"/>
        <rFont val="宋体"/>
        <family val="3"/>
        <charset val="134"/>
      </rPr>
      <t>交易性金融资产</t>
    </r>
  </si>
  <si>
    <r>
      <rPr>
        <sz val="10"/>
        <color indexed="8"/>
        <rFont val="宋体"/>
        <family val="3"/>
        <charset val="134"/>
      </rPr>
      <t>衍生金融资产</t>
    </r>
  </si>
  <si>
    <r>
      <rPr>
        <sz val="10"/>
        <color indexed="8"/>
        <rFont val="宋体"/>
        <family val="3"/>
        <charset val="134"/>
      </rPr>
      <t>应收票据</t>
    </r>
  </si>
  <si>
    <r>
      <rPr>
        <sz val="10"/>
        <color indexed="8"/>
        <rFont val="宋体"/>
        <family val="3"/>
        <charset val="134"/>
      </rPr>
      <t>应收账款</t>
    </r>
  </si>
  <si>
    <r>
      <rPr>
        <sz val="10"/>
        <color indexed="8"/>
        <rFont val="宋体"/>
        <family val="3"/>
        <charset val="134"/>
      </rPr>
      <t>应收款项融资</t>
    </r>
  </si>
  <si>
    <r>
      <rPr>
        <sz val="10"/>
        <color indexed="8"/>
        <rFont val="宋体"/>
        <family val="3"/>
        <charset val="134"/>
      </rPr>
      <t>预付款项</t>
    </r>
  </si>
  <si>
    <r>
      <rPr>
        <sz val="10"/>
        <color indexed="8"/>
        <rFont val="宋体"/>
        <family val="3"/>
        <charset val="134"/>
      </rPr>
      <t>其他应收款</t>
    </r>
  </si>
  <si>
    <r>
      <rPr>
        <sz val="10"/>
        <color indexed="8"/>
        <rFont val="宋体"/>
        <family val="3"/>
        <charset val="134"/>
      </rPr>
      <t>存货</t>
    </r>
  </si>
  <si>
    <r>
      <rPr>
        <sz val="10"/>
        <color indexed="8"/>
        <rFont val="宋体"/>
        <family val="3"/>
        <charset val="134"/>
      </rPr>
      <t>合同资产</t>
    </r>
  </si>
  <si>
    <r>
      <rPr>
        <sz val="10"/>
        <color indexed="8"/>
        <rFont val="宋体"/>
        <family val="3"/>
        <charset val="134"/>
      </rPr>
      <t>持有待售资产</t>
    </r>
  </si>
  <si>
    <r>
      <rPr>
        <sz val="10"/>
        <color indexed="8"/>
        <rFont val="宋体"/>
        <family val="3"/>
        <charset val="134"/>
      </rPr>
      <t>一年内到期的非流动资产</t>
    </r>
  </si>
  <si>
    <t>流动资产合计</t>
  </si>
  <si>
    <t>流动负债合计</t>
  </si>
  <si>
    <t>非流动资产：</t>
  </si>
  <si>
    <t>非流动负债：</t>
  </si>
  <si>
    <r>
      <rPr>
        <sz val="10"/>
        <color indexed="8"/>
        <rFont val="宋体"/>
        <family val="3"/>
        <charset val="134"/>
      </rPr>
      <t>债权投资</t>
    </r>
  </si>
  <si>
    <r>
      <rPr>
        <sz val="10"/>
        <color indexed="8"/>
        <rFont val="宋体"/>
        <family val="3"/>
        <charset val="134"/>
      </rPr>
      <t>其他债权投资</t>
    </r>
  </si>
  <si>
    <r>
      <rPr>
        <sz val="10"/>
        <color indexed="8"/>
        <rFont val="宋体"/>
        <family val="3"/>
        <charset val="134"/>
      </rPr>
      <t>长期应收款</t>
    </r>
  </si>
  <si>
    <r>
      <rPr>
        <sz val="10"/>
        <color indexed="8"/>
        <rFont val="宋体"/>
        <family val="3"/>
        <charset val="134"/>
      </rPr>
      <t>其他权益工具投资</t>
    </r>
  </si>
  <si>
    <r>
      <rPr>
        <sz val="10"/>
        <color indexed="8"/>
        <rFont val="宋体"/>
        <family val="3"/>
        <charset val="134"/>
      </rPr>
      <t>其他非流动金融资产</t>
    </r>
  </si>
  <si>
    <t>固定资产净额</t>
  </si>
  <si>
    <t>非流动负债合计</t>
  </si>
  <si>
    <t>负债合计</t>
  </si>
  <si>
    <r>
      <rPr>
        <b/>
        <sz val="10"/>
        <rFont val="宋体"/>
        <family val="3"/>
        <charset val="134"/>
      </rPr>
      <t>所有者权益（或股东权益）：</t>
    </r>
  </si>
  <si>
    <r>
      <rPr>
        <sz val="10"/>
        <color indexed="8"/>
        <rFont val="宋体"/>
        <family val="3"/>
        <charset val="134"/>
      </rPr>
      <t>使用权资产</t>
    </r>
  </si>
  <si>
    <t>实收资本（或股本）</t>
  </si>
  <si>
    <r>
      <rPr>
        <sz val="10"/>
        <rFont val="宋体"/>
        <family val="3"/>
        <charset val="134"/>
      </rPr>
      <t>其他权益工具</t>
    </r>
  </si>
  <si>
    <r>
      <rPr>
        <sz val="10"/>
        <rFont val="宋体"/>
        <family val="3"/>
        <charset val="134"/>
      </rPr>
      <t>其中：优先股</t>
    </r>
  </si>
  <si>
    <r>
      <rPr>
        <sz val="10"/>
        <rFont val="Times New Roman"/>
        <family val="1"/>
      </rPr>
      <t xml:space="preserve">      </t>
    </r>
    <r>
      <rPr>
        <sz val="10"/>
        <rFont val="宋体"/>
        <family val="3"/>
        <charset val="134"/>
      </rPr>
      <t>永续债</t>
    </r>
  </si>
  <si>
    <t>资本公积</t>
  </si>
  <si>
    <t>减：库存股</t>
  </si>
  <si>
    <r>
      <rPr>
        <sz val="10"/>
        <rFont val="宋体"/>
        <family val="3"/>
        <charset val="134"/>
      </rPr>
      <t>其他综合收益</t>
    </r>
  </si>
  <si>
    <t>非流动资产合计</t>
  </si>
  <si>
    <t>专项储备</t>
  </si>
  <si>
    <t>盈余公积</t>
  </si>
  <si>
    <t>未分配利润</t>
  </si>
  <si>
    <r>
      <rPr>
        <b/>
        <sz val="10"/>
        <rFont val="宋体"/>
        <family val="3"/>
        <charset val="134"/>
      </rPr>
      <t>所有者权益（或股东权益）合计</t>
    </r>
  </si>
  <si>
    <t>资产总计</t>
  </si>
  <si>
    <r>
      <rPr>
        <b/>
        <sz val="10"/>
        <rFont val="宋体"/>
        <family val="3"/>
        <charset val="134"/>
      </rPr>
      <t>负债和所有者权益（或股东权益）总计</t>
    </r>
  </si>
  <si>
    <t>Y</t>
  </si>
  <si>
    <r>
      <rPr>
        <b/>
        <sz val="12"/>
        <rFont val="宋体"/>
        <family val="3"/>
        <charset val="134"/>
      </rPr>
      <t>表</t>
    </r>
    <r>
      <rPr>
        <b/>
        <sz val="12"/>
        <rFont val="Times New Roman"/>
        <family val="1"/>
      </rPr>
      <t xml:space="preserve">1                              </t>
    </r>
    <r>
      <rPr>
        <b/>
        <sz val="12"/>
        <rFont val="宋体"/>
        <family val="3"/>
        <charset val="134"/>
      </rPr>
      <t>基本信息</t>
    </r>
    <r>
      <rPr>
        <b/>
        <sz val="12"/>
        <rFont val="Times New Roman"/>
        <family val="1"/>
      </rPr>
      <t xml:space="preserve">     </t>
    </r>
  </si>
  <si>
    <t>项目</t>
  </si>
  <si>
    <t>内容</t>
  </si>
  <si>
    <t>报告名称</t>
  </si>
  <si>
    <t>委托人全称</t>
  </si>
  <si>
    <t>被评估单位全称</t>
  </si>
  <si>
    <t>评估对象</t>
  </si>
  <si>
    <t>企业整体价值</t>
  </si>
  <si>
    <t>价值类型</t>
  </si>
  <si>
    <t>市场价值</t>
  </si>
  <si>
    <t>价值类型定义</t>
  </si>
  <si>
    <t>评估方法</t>
  </si>
  <si>
    <t>资产基础法、收益法</t>
  </si>
  <si>
    <t>评估基准日</t>
  </si>
  <si>
    <t>最终选取的评估方法</t>
  </si>
  <si>
    <t>资产基础法</t>
  </si>
  <si>
    <t>最终评估结果</t>
  </si>
  <si>
    <t>资产评估范围</t>
  </si>
  <si>
    <t>负债评估范围</t>
  </si>
  <si>
    <t>流动资产评估范围</t>
  </si>
  <si>
    <t>流动负债评估范围</t>
  </si>
  <si>
    <t>非流动负债评估范围</t>
  </si>
  <si>
    <r>
      <rPr>
        <b/>
        <sz val="12"/>
        <rFont val="Times New Roman"/>
        <family val="1"/>
      </rPr>
      <t>表2                             评估结果汇总表</t>
    </r>
  </si>
  <si>
    <t>总资产账面值</t>
  </si>
  <si>
    <t>总负债账面值</t>
  </si>
  <si>
    <t>所有者权益账面值</t>
  </si>
  <si>
    <t>资产基础法评估值</t>
  </si>
  <si>
    <t>收益法评估值</t>
  </si>
  <si>
    <t>市场法评估值</t>
  </si>
  <si>
    <t>资产基础法增值额</t>
  </si>
  <si>
    <t>资产基础法增值率</t>
  </si>
  <si>
    <t>收益法增值额</t>
  </si>
  <si>
    <t>收益法增值率</t>
  </si>
  <si>
    <t>市场法增值额</t>
  </si>
  <si>
    <t>无增减值变化</t>
  </si>
  <si>
    <t>市场法增值率</t>
  </si>
  <si>
    <t>（收益法-资产基础法）结果</t>
  </si>
  <si>
    <t>收-成差异率</t>
  </si>
  <si>
    <t>（收益法-市场法）结果</t>
  </si>
  <si>
    <t>收-市差异率</t>
  </si>
  <si>
    <r>
      <rPr>
        <sz val="10"/>
        <rFont val="宋体"/>
        <family val="3"/>
        <charset val="134"/>
      </rPr>
      <t>（资产基础法</t>
    </r>
    <r>
      <rPr>
        <sz val="10"/>
        <rFont val="Times New Roman"/>
        <family val="1"/>
      </rPr>
      <t>-</t>
    </r>
    <r>
      <rPr>
        <sz val="10"/>
        <rFont val="宋体"/>
        <family val="3"/>
        <charset val="134"/>
      </rPr>
      <t>市场法）结果</t>
    </r>
  </si>
  <si>
    <r>
      <rPr>
        <b/>
        <sz val="12"/>
        <rFont val="Times New Roman"/>
        <family val="1"/>
      </rPr>
      <t xml:space="preserve"> </t>
    </r>
    <r>
      <rPr>
        <b/>
        <sz val="12"/>
        <rFont val="宋体"/>
        <family val="3"/>
        <charset val="134"/>
      </rPr>
      <t>表</t>
    </r>
    <r>
      <rPr>
        <b/>
        <sz val="12"/>
        <rFont val="Times New Roman"/>
        <family val="1"/>
      </rPr>
      <t xml:space="preserve">3                                                        </t>
    </r>
    <r>
      <rPr>
        <b/>
        <sz val="12"/>
        <rFont val="宋体"/>
        <family val="3"/>
        <charset val="134"/>
      </rPr>
      <t>资产基础法评估结果汇总表</t>
    </r>
  </si>
  <si>
    <t>项            目</t>
  </si>
  <si>
    <t>增值率%</t>
  </si>
  <si>
    <t>评估范围</t>
  </si>
  <si>
    <t>A</t>
  </si>
  <si>
    <t>B</t>
  </si>
  <si>
    <t>C=B-A</t>
  </si>
  <si>
    <t>D=C/A×100%</t>
  </si>
  <si>
    <t>其中：长期股权投资</t>
  </si>
  <si>
    <r>
      <rPr>
        <sz val="10"/>
        <rFont val="Times New Roman"/>
        <family val="1"/>
      </rPr>
      <t xml:space="preserve">      </t>
    </r>
    <r>
      <rPr>
        <sz val="10"/>
        <rFont val="宋体"/>
        <family val="3"/>
        <charset val="134"/>
      </rPr>
      <t>投资性房地产</t>
    </r>
  </si>
  <si>
    <t xml:space="preserve">      固定资产</t>
  </si>
  <si>
    <r>
      <rPr>
        <sz val="10"/>
        <rFont val="Times New Roman"/>
        <family val="1"/>
      </rPr>
      <t xml:space="preserve">      </t>
    </r>
    <r>
      <rPr>
        <sz val="10"/>
        <rFont val="宋体"/>
        <family val="3"/>
        <charset val="134"/>
      </rPr>
      <t>在建工程</t>
    </r>
  </si>
  <si>
    <t xml:space="preserve">      油气资产</t>
  </si>
  <si>
    <t xml:space="preserve">      无形资产</t>
  </si>
  <si>
    <r>
      <rPr>
        <sz val="10"/>
        <rFont val="Times New Roman"/>
        <family val="1"/>
      </rPr>
      <t xml:space="preserve">      </t>
    </r>
    <r>
      <rPr>
        <sz val="10"/>
        <rFont val="宋体"/>
        <family val="3"/>
        <charset val="134"/>
      </rPr>
      <t>其中：土地使用权</t>
    </r>
  </si>
  <si>
    <t xml:space="preserve">      其他非流动资产</t>
  </si>
  <si>
    <t>负债总计</t>
  </si>
  <si>
    <t>净资产</t>
  </si>
  <si>
    <r>
      <rPr>
        <b/>
        <sz val="12"/>
        <rFont val="宋体"/>
        <family val="3"/>
        <charset val="134"/>
      </rPr>
      <t>表</t>
    </r>
    <r>
      <rPr>
        <b/>
        <sz val="12"/>
        <rFont val="Times New Roman"/>
        <family val="1"/>
      </rPr>
      <t xml:space="preserve">4-1                       </t>
    </r>
    <r>
      <rPr>
        <b/>
        <sz val="12"/>
        <rFont val="宋体"/>
        <family val="3"/>
        <charset val="134"/>
      </rPr>
      <t>被评估单位近三年一期的财务状况如下表</t>
    </r>
    <r>
      <rPr>
        <b/>
        <sz val="12"/>
        <color rgb="FFFF0000"/>
        <rFont val="宋体"/>
        <family val="3"/>
        <charset val="134"/>
      </rPr>
      <t>（母公司口径）</t>
    </r>
  </si>
  <si>
    <t>所有者权益</t>
  </si>
  <si>
    <r>
      <rPr>
        <b/>
        <sz val="12"/>
        <rFont val="宋体"/>
        <family val="3"/>
        <charset val="134"/>
      </rPr>
      <t>表</t>
    </r>
    <r>
      <rPr>
        <b/>
        <sz val="12"/>
        <rFont val="Times New Roman"/>
        <family val="1"/>
      </rPr>
      <t xml:space="preserve">4-2                       </t>
    </r>
    <r>
      <rPr>
        <b/>
        <sz val="12"/>
        <rFont val="宋体"/>
        <family val="3"/>
        <charset val="134"/>
      </rPr>
      <t>被评估单位近三年一期的经营状况如下表</t>
    </r>
    <r>
      <rPr>
        <b/>
        <sz val="12"/>
        <color rgb="FFFF0000"/>
        <rFont val="宋体"/>
        <family val="3"/>
        <charset val="134"/>
      </rPr>
      <t>（母公司口径）</t>
    </r>
  </si>
  <si>
    <t>营业收入</t>
  </si>
  <si>
    <t>利润总额</t>
  </si>
  <si>
    <t>净利润</t>
  </si>
  <si>
    <t>其中：归属母公司净利润</t>
  </si>
  <si>
    <r>
      <rPr>
        <b/>
        <sz val="12"/>
        <rFont val="宋体"/>
        <family val="3"/>
        <charset val="134"/>
      </rPr>
      <t>表</t>
    </r>
    <r>
      <rPr>
        <b/>
        <sz val="12"/>
        <rFont val="Times New Roman"/>
        <family val="1"/>
      </rPr>
      <t xml:space="preserve">5                                                                              </t>
    </r>
    <r>
      <rPr>
        <b/>
        <sz val="12"/>
        <rFont val="宋体"/>
        <family val="3"/>
        <charset val="134"/>
      </rPr>
      <t>流动资产评估汇总表</t>
    </r>
    <r>
      <rPr>
        <b/>
        <sz val="12"/>
        <rFont val="Times New Roman"/>
        <family val="1"/>
      </rPr>
      <t xml:space="preserve"> </t>
    </r>
  </si>
  <si>
    <r>
      <rPr>
        <sz val="10"/>
        <rFont val="仿宋_GB2312"/>
        <family val="3"/>
        <charset val="134"/>
      </rPr>
      <t>无增减值变化</t>
    </r>
  </si>
  <si>
    <t>应收款项融资</t>
  </si>
  <si>
    <t>存货</t>
  </si>
  <si>
    <t>一年内到期的非流动资产</t>
  </si>
  <si>
    <r>
      <rPr>
        <b/>
        <sz val="12"/>
        <rFont val="宋体"/>
        <family val="3"/>
        <charset val="134"/>
      </rPr>
      <t>表</t>
    </r>
    <r>
      <rPr>
        <b/>
        <sz val="12"/>
        <rFont val="Times New Roman"/>
        <family val="1"/>
      </rPr>
      <t xml:space="preserve">6                               </t>
    </r>
    <r>
      <rPr>
        <b/>
        <sz val="12"/>
        <rFont val="宋体"/>
        <family val="3"/>
        <charset val="134"/>
      </rPr>
      <t>货币资金评估汇总表</t>
    </r>
    <r>
      <rPr>
        <b/>
        <sz val="12"/>
        <rFont val="Times New Roman"/>
        <family val="1"/>
      </rPr>
      <t xml:space="preserve">   </t>
    </r>
  </si>
  <si>
    <r>
      <rPr>
        <b/>
        <sz val="12"/>
        <rFont val="宋体"/>
        <family val="3"/>
        <charset val="134"/>
      </rPr>
      <t>表</t>
    </r>
    <r>
      <rPr>
        <b/>
        <sz val="12"/>
        <rFont val="Times New Roman"/>
        <family val="1"/>
      </rPr>
      <t xml:space="preserve">7                               </t>
    </r>
    <r>
      <rPr>
        <b/>
        <sz val="12"/>
        <rFont val="宋体"/>
        <family val="3"/>
        <charset val="134"/>
      </rPr>
      <t>应收账款评估明细表</t>
    </r>
  </si>
  <si>
    <t>应收账款账面余额</t>
  </si>
  <si>
    <t>坏账准备</t>
  </si>
  <si>
    <t>应收账款净额</t>
  </si>
  <si>
    <r>
      <rPr>
        <b/>
        <sz val="12"/>
        <rFont val="宋体"/>
        <family val="3"/>
        <charset val="134"/>
      </rPr>
      <t>表</t>
    </r>
    <r>
      <rPr>
        <b/>
        <sz val="12"/>
        <rFont val="Times New Roman"/>
        <family val="1"/>
      </rPr>
      <t xml:space="preserve">8                             </t>
    </r>
    <r>
      <rPr>
        <b/>
        <sz val="12"/>
        <rFont val="宋体"/>
        <family val="3"/>
        <charset val="134"/>
      </rPr>
      <t>其他应收款评估明细表</t>
    </r>
  </si>
  <si>
    <t>其他应收款账面余额</t>
  </si>
  <si>
    <t>其他应收款净额</t>
  </si>
  <si>
    <r>
      <rPr>
        <b/>
        <sz val="12"/>
        <rFont val="宋体"/>
        <family val="3"/>
        <charset val="134"/>
      </rPr>
      <t>表</t>
    </r>
    <r>
      <rPr>
        <b/>
        <sz val="12"/>
        <rFont val="Times New Roman"/>
        <family val="1"/>
      </rPr>
      <t xml:space="preserve">9                                                                                                   </t>
    </r>
    <r>
      <rPr>
        <b/>
        <sz val="12"/>
        <rFont val="宋体"/>
        <family val="3"/>
        <charset val="134"/>
      </rPr>
      <t>存货评估汇总表</t>
    </r>
    <r>
      <rPr>
        <b/>
        <sz val="12"/>
        <rFont val="Times New Roman"/>
        <family val="1"/>
      </rPr>
      <t xml:space="preserve"> </t>
    </r>
  </si>
  <si>
    <t>账面余额</t>
  </si>
  <si>
    <t>减值准备金额</t>
  </si>
  <si>
    <r>
      <rPr>
        <b/>
        <sz val="12"/>
        <rFont val="宋体"/>
        <family val="3"/>
        <charset val="134"/>
      </rPr>
      <t>表</t>
    </r>
    <r>
      <rPr>
        <b/>
        <sz val="12"/>
        <rFont val="Times New Roman"/>
        <family val="1"/>
      </rPr>
      <t xml:space="preserve">10                              </t>
    </r>
    <r>
      <rPr>
        <b/>
        <sz val="12"/>
        <rFont val="宋体"/>
        <family val="3"/>
        <charset val="134"/>
      </rPr>
      <t>合同资产评估明细表</t>
    </r>
    <r>
      <rPr>
        <b/>
        <sz val="12"/>
        <rFont val="Times New Roman"/>
        <family val="1"/>
      </rPr>
      <t xml:space="preserve">   </t>
    </r>
  </si>
  <si>
    <t>合同资产账面余额</t>
  </si>
  <si>
    <t>合同资产净额</t>
  </si>
  <si>
    <r>
      <rPr>
        <b/>
        <sz val="12"/>
        <rFont val="宋体"/>
        <family val="3"/>
        <charset val="134"/>
      </rPr>
      <t>表</t>
    </r>
    <r>
      <rPr>
        <b/>
        <sz val="12"/>
        <rFont val="Times New Roman"/>
        <family val="1"/>
      </rPr>
      <t xml:space="preserve">11                                                                 </t>
    </r>
    <r>
      <rPr>
        <b/>
        <sz val="12"/>
        <rFont val="宋体"/>
        <family val="3"/>
        <charset val="134"/>
      </rPr>
      <t>非流动资产评估汇总表</t>
    </r>
    <r>
      <rPr>
        <b/>
        <sz val="12"/>
        <rFont val="Times New Roman"/>
        <family val="1"/>
      </rPr>
      <t xml:space="preserve"> </t>
    </r>
  </si>
  <si>
    <t>长期应收款</t>
  </si>
  <si>
    <t>其他无形资产</t>
  </si>
  <si>
    <r>
      <rPr>
        <b/>
        <sz val="12"/>
        <rFont val="宋体"/>
        <family val="3"/>
        <charset val="134"/>
      </rPr>
      <t>表</t>
    </r>
    <r>
      <rPr>
        <b/>
        <sz val="12"/>
        <rFont val="Times New Roman"/>
        <family val="1"/>
      </rPr>
      <t xml:space="preserve">12                             </t>
    </r>
    <r>
      <rPr>
        <b/>
        <sz val="12"/>
        <rFont val="宋体"/>
        <family val="3"/>
        <charset val="134"/>
      </rPr>
      <t>长期股权投资评估明细表</t>
    </r>
  </si>
  <si>
    <t>长期股权投资账面余额</t>
  </si>
  <si>
    <t>减值准备</t>
  </si>
  <si>
    <t>长期股权投资净额</t>
  </si>
  <si>
    <r>
      <rPr>
        <b/>
        <sz val="12"/>
        <rFont val="宋体"/>
        <family val="3"/>
        <charset val="134"/>
      </rPr>
      <t>表</t>
    </r>
    <r>
      <rPr>
        <b/>
        <sz val="12"/>
        <rFont val="Times New Roman"/>
        <family val="1"/>
      </rPr>
      <t xml:space="preserve">12-1                                                </t>
    </r>
    <r>
      <rPr>
        <b/>
        <sz val="12"/>
        <rFont val="宋体"/>
        <family val="3"/>
        <charset val="134"/>
      </rPr>
      <t>长期股权投资概况</t>
    </r>
  </si>
  <si>
    <t>被投资单位名称</t>
  </si>
  <si>
    <t>投资日期</t>
  </si>
  <si>
    <t>协议投资期限</t>
  </si>
  <si>
    <t>持股比例</t>
  </si>
  <si>
    <r>
      <rPr>
        <b/>
        <sz val="12"/>
        <rFont val="宋体"/>
        <family val="3"/>
        <charset val="134"/>
      </rPr>
      <t>表</t>
    </r>
    <r>
      <rPr>
        <b/>
        <sz val="12"/>
        <rFont val="Times New Roman"/>
        <family val="1"/>
      </rPr>
      <t xml:space="preserve">12-2                                                                 </t>
    </r>
    <r>
      <rPr>
        <b/>
        <sz val="12"/>
        <rFont val="宋体"/>
        <family val="3"/>
        <charset val="134"/>
      </rPr>
      <t>长期股权投资概况</t>
    </r>
  </si>
  <si>
    <r>
      <rPr>
        <b/>
        <sz val="12"/>
        <rFont val="宋体"/>
        <family val="3"/>
        <charset val="134"/>
      </rPr>
      <t>表</t>
    </r>
    <r>
      <rPr>
        <b/>
        <sz val="12"/>
        <rFont val="Times New Roman"/>
        <family val="1"/>
      </rPr>
      <t xml:space="preserve">13                           </t>
    </r>
    <r>
      <rPr>
        <b/>
        <sz val="12"/>
        <rFont val="宋体"/>
        <family val="3"/>
        <charset val="134"/>
      </rPr>
      <t>房屋建</t>
    </r>
    <r>
      <rPr>
        <b/>
        <sz val="12"/>
        <rFont val="Times New Roman"/>
        <family val="1"/>
      </rPr>
      <t>(</t>
    </r>
    <r>
      <rPr>
        <b/>
        <sz val="12"/>
        <rFont val="宋体"/>
        <family val="3"/>
        <charset val="134"/>
      </rPr>
      <t>构</t>
    </r>
    <r>
      <rPr>
        <b/>
        <sz val="12"/>
        <rFont val="Times New Roman"/>
        <family val="1"/>
      </rPr>
      <t>)</t>
    </r>
    <r>
      <rPr>
        <b/>
        <sz val="12"/>
        <rFont val="宋体"/>
        <family val="3"/>
        <charset val="134"/>
      </rPr>
      <t>筑物评估明细表</t>
    </r>
  </si>
  <si>
    <t>减：减值准备</t>
  </si>
  <si>
    <r>
      <rPr>
        <b/>
        <sz val="12"/>
        <rFont val="宋体"/>
        <family val="3"/>
        <charset val="134"/>
      </rPr>
      <t>表</t>
    </r>
    <r>
      <rPr>
        <b/>
        <sz val="12"/>
        <rFont val="Times New Roman"/>
        <family val="1"/>
      </rPr>
      <t xml:space="preserve">14                                                                                                                        </t>
    </r>
    <r>
      <rPr>
        <b/>
        <sz val="12"/>
        <rFont val="宋体"/>
        <family val="3"/>
        <charset val="134"/>
      </rPr>
      <t>房屋建</t>
    </r>
    <r>
      <rPr>
        <b/>
        <sz val="12"/>
        <rFont val="Times New Roman"/>
        <family val="1"/>
      </rPr>
      <t>(</t>
    </r>
    <r>
      <rPr>
        <b/>
        <sz val="12"/>
        <rFont val="宋体"/>
        <family val="3"/>
        <charset val="134"/>
      </rPr>
      <t>构</t>
    </r>
    <r>
      <rPr>
        <b/>
        <sz val="12"/>
        <rFont val="Times New Roman"/>
        <family val="1"/>
      </rPr>
      <t>)</t>
    </r>
    <r>
      <rPr>
        <b/>
        <sz val="12"/>
        <rFont val="宋体"/>
        <family val="3"/>
        <charset val="134"/>
      </rPr>
      <t>筑物评估结果汇总表</t>
    </r>
  </si>
  <si>
    <r>
      <rPr>
        <sz val="10"/>
        <rFont val="仿宋_GB2312"/>
        <family val="3"/>
        <charset val="134"/>
      </rPr>
      <t>增值率</t>
    </r>
    <r>
      <rPr>
        <sz val="10"/>
        <rFont val="Times New Roman"/>
        <family val="1"/>
      </rPr>
      <t>%</t>
    </r>
  </si>
  <si>
    <r>
      <rPr>
        <sz val="10"/>
        <rFont val="仿宋_GB2312"/>
        <family val="3"/>
        <charset val="134"/>
      </rPr>
      <t>原值</t>
    </r>
  </si>
  <si>
    <r>
      <rPr>
        <sz val="10"/>
        <rFont val="仿宋_GB2312"/>
        <family val="3"/>
        <charset val="134"/>
      </rPr>
      <t>净值</t>
    </r>
  </si>
  <si>
    <r>
      <rPr>
        <b/>
        <sz val="12"/>
        <rFont val="宋体"/>
        <family val="3"/>
        <charset val="134"/>
      </rPr>
      <t>表</t>
    </r>
    <r>
      <rPr>
        <b/>
        <sz val="12"/>
        <rFont val="Times New Roman"/>
        <family val="1"/>
      </rPr>
      <t xml:space="preserve">15                                 </t>
    </r>
    <r>
      <rPr>
        <b/>
        <sz val="12"/>
        <rFont val="宋体"/>
        <family val="3"/>
        <charset val="134"/>
      </rPr>
      <t>设备类评估明细表</t>
    </r>
  </si>
  <si>
    <r>
      <rPr>
        <b/>
        <sz val="12"/>
        <rFont val="宋体"/>
        <family val="3"/>
        <charset val="134"/>
      </rPr>
      <t>表</t>
    </r>
    <r>
      <rPr>
        <b/>
        <sz val="12"/>
        <rFont val="Times New Roman"/>
        <family val="1"/>
      </rPr>
      <t xml:space="preserve">16                                                                                                                             </t>
    </r>
    <r>
      <rPr>
        <b/>
        <sz val="12"/>
        <rFont val="宋体"/>
        <family val="3"/>
        <charset val="134"/>
      </rPr>
      <t>设备类评估结果汇总表</t>
    </r>
    <r>
      <rPr>
        <b/>
        <sz val="12"/>
        <rFont val="Times New Roman"/>
        <family val="1"/>
      </rPr>
      <t xml:space="preserve"> </t>
    </r>
  </si>
  <si>
    <r>
      <rPr>
        <b/>
        <sz val="12"/>
        <rFont val="宋体"/>
        <family val="3"/>
        <charset val="134"/>
      </rPr>
      <t>表</t>
    </r>
    <r>
      <rPr>
        <b/>
        <sz val="12"/>
        <rFont val="Times New Roman"/>
        <family val="1"/>
      </rPr>
      <t xml:space="preserve">17                                                             </t>
    </r>
    <r>
      <rPr>
        <b/>
        <sz val="12"/>
        <rFont val="宋体"/>
        <family val="3"/>
        <charset val="134"/>
      </rPr>
      <t>在建工程评估汇总表</t>
    </r>
    <r>
      <rPr>
        <b/>
        <sz val="12"/>
        <rFont val="Times New Roman"/>
        <family val="1"/>
      </rPr>
      <t xml:space="preserve"> </t>
    </r>
  </si>
  <si>
    <t>土建工程</t>
  </si>
  <si>
    <t>设备安装工程</t>
  </si>
  <si>
    <t>待摊投资</t>
  </si>
  <si>
    <r>
      <rPr>
        <b/>
        <sz val="12"/>
        <rFont val="宋体"/>
        <family val="3"/>
        <charset val="134"/>
      </rPr>
      <t>表</t>
    </r>
    <r>
      <rPr>
        <b/>
        <sz val="12"/>
        <rFont val="Times New Roman"/>
        <family val="1"/>
      </rPr>
      <t xml:space="preserve">18                                                                            </t>
    </r>
    <r>
      <rPr>
        <b/>
        <sz val="12"/>
        <rFont val="宋体"/>
        <family val="3"/>
        <charset val="134"/>
      </rPr>
      <t>流动负债评估汇总表</t>
    </r>
    <r>
      <rPr>
        <b/>
        <sz val="12"/>
        <rFont val="Times New Roman"/>
        <family val="1"/>
      </rPr>
      <t xml:space="preserve"> </t>
    </r>
  </si>
  <si>
    <r>
      <rPr>
        <b/>
        <sz val="12"/>
        <rFont val="宋体"/>
        <family val="3"/>
        <charset val="134"/>
      </rPr>
      <t>表</t>
    </r>
    <r>
      <rPr>
        <b/>
        <sz val="12"/>
        <rFont val="Times New Roman"/>
        <family val="1"/>
      </rPr>
      <t xml:space="preserve">19                                                                        </t>
    </r>
    <r>
      <rPr>
        <b/>
        <sz val="12"/>
        <rFont val="宋体"/>
        <family val="3"/>
        <charset val="134"/>
      </rPr>
      <t>非流动负债评估汇总表</t>
    </r>
    <r>
      <rPr>
        <b/>
        <sz val="12"/>
        <rFont val="Times New Roman"/>
        <family val="1"/>
      </rPr>
      <t xml:space="preserve"> </t>
    </r>
  </si>
  <si>
    <t>表20</t>
  </si>
  <si>
    <t>评估对象2</t>
  </si>
  <si>
    <t>股东全部权益</t>
  </si>
  <si>
    <t>股东部分权益</t>
  </si>
  <si>
    <t>市场价值是指自愿买方和自愿卖方在各自理性行事且未受任何强迫的情况下，评估对象在评估基准日进行正常公平交易的价值估计数额。</t>
  </si>
  <si>
    <t>清算价值</t>
  </si>
  <si>
    <t>清算价值是指评估对象处于被迫出售、快速变现等非正常市场条件下的价值估计数额。</t>
  </si>
  <si>
    <t>残余价值</t>
  </si>
  <si>
    <t>残余价值是指机器设备、房屋建筑物或者其他有形资产等的拆零变现价值估计数额。</t>
  </si>
  <si>
    <t>公允价值</t>
  </si>
  <si>
    <t>公允价值是指熟悉市场情况的买卖双方在公平交易的条件下和自愿的情况下所确定的价格，或无关联的双方在公平交易的条件下一项资产可以被买卖或者一项负债可以被清偿的成交价格。</t>
  </si>
  <si>
    <t>在用价值</t>
  </si>
  <si>
    <t>在用价值是指将评估对象作为企业、资产组组成部分或者要素资产，按其正在使用方式和程度及其对所属企业或者资产组的贡献的价值估计数额。</t>
  </si>
  <si>
    <t>投资价值</t>
  </si>
  <si>
    <t>投资价值是指评估对象对于具有明确投资目标的特定投资者或者某一类投资者所具有的价值估计数额，亦称特定投资者价值。</t>
  </si>
  <si>
    <t>收益法</t>
  </si>
  <si>
    <t>市场法</t>
  </si>
  <si>
    <t>资产基础法、市场法</t>
  </si>
  <si>
    <t>收益法、市场法</t>
  </si>
  <si>
    <t>资产基础法、收益法、市场法</t>
  </si>
  <si>
    <t>是</t>
  </si>
  <si>
    <t>否</t>
  </si>
  <si>
    <t>N</t>
  </si>
  <si>
    <t>货币资金评估汇总表</t>
  </si>
  <si>
    <t>表3-1</t>
  </si>
  <si>
    <t>金额单位：人民币元</t>
  </si>
  <si>
    <t>编号</t>
  </si>
  <si>
    <t>增减值</t>
  </si>
  <si>
    <t>3-1-1</t>
  </si>
  <si>
    <t>3-1-2</t>
  </si>
  <si>
    <t>3-1-3</t>
  </si>
  <si>
    <t>合     计</t>
  </si>
  <si>
    <t>打印边界</t>
  </si>
  <si>
    <t>货币资金—现金评估明细表</t>
  </si>
  <si>
    <t>表3-1-1</t>
  </si>
  <si>
    <t xml:space="preserve">金额单位：人民币元  </t>
  </si>
  <si>
    <t>存放部门（单位)</t>
  </si>
  <si>
    <t>币种</t>
  </si>
  <si>
    <t>外币账面金额</t>
  </si>
  <si>
    <t>评估基准日汇率</t>
  </si>
  <si>
    <t>唯一标识列</t>
  </si>
  <si>
    <t>A1</t>
  </si>
  <si>
    <t>A2</t>
  </si>
  <si>
    <t>A3</t>
  </si>
  <si>
    <t>A4</t>
  </si>
  <si>
    <t>A5</t>
  </si>
  <si>
    <t>A6</t>
  </si>
  <si>
    <t>A7</t>
  </si>
  <si>
    <t>A8</t>
  </si>
  <si>
    <t>A9</t>
  </si>
  <si>
    <t>A10</t>
  </si>
  <si>
    <t>A11</t>
  </si>
  <si>
    <t>A12</t>
  </si>
  <si>
    <t>A13</t>
  </si>
  <si>
    <t>A14</t>
  </si>
  <si>
    <t>A15</t>
  </si>
  <si>
    <t>合         计</t>
  </si>
  <si>
    <t>货币资金—银行存款评估明细表</t>
  </si>
  <si>
    <t>表3-1-2</t>
  </si>
  <si>
    <t>开户银行</t>
  </si>
  <si>
    <t>账号</t>
  </si>
  <si>
    <t>B1</t>
  </si>
  <si>
    <t>B2</t>
  </si>
  <si>
    <t>B3</t>
  </si>
  <si>
    <t>B4</t>
  </si>
  <si>
    <t>B5</t>
  </si>
  <si>
    <t>B6</t>
  </si>
  <si>
    <t>B7</t>
  </si>
  <si>
    <t>B8</t>
  </si>
  <si>
    <t>B9</t>
  </si>
  <si>
    <t>B10</t>
  </si>
  <si>
    <t>B11</t>
  </si>
  <si>
    <t>B12</t>
  </si>
  <si>
    <t>B13</t>
  </si>
  <si>
    <t>B14</t>
  </si>
  <si>
    <t>B15</t>
  </si>
  <si>
    <t>B16</t>
  </si>
  <si>
    <t>B17</t>
  </si>
  <si>
    <t>B18</t>
  </si>
  <si>
    <t>B19</t>
  </si>
  <si>
    <t>B20</t>
  </si>
  <si>
    <t>合             计</t>
  </si>
  <si>
    <t>货币资金—其他货币资金评估明细表</t>
  </si>
  <si>
    <t>表3-1-3</t>
  </si>
  <si>
    <t>名称及内容</t>
  </si>
  <si>
    <t>用途</t>
  </si>
  <si>
    <t>C1</t>
  </si>
  <si>
    <t>C2</t>
  </si>
  <si>
    <t>C3</t>
  </si>
  <si>
    <t>C4</t>
  </si>
  <si>
    <t>C5</t>
  </si>
  <si>
    <t>C6</t>
  </si>
  <si>
    <t>C7</t>
  </si>
  <si>
    <t>C8</t>
  </si>
  <si>
    <t>C9</t>
  </si>
  <si>
    <t>C10</t>
  </si>
  <si>
    <t>C11</t>
  </si>
  <si>
    <t>C12</t>
  </si>
  <si>
    <t>C13</t>
  </si>
  <si>
    <t>C14</t>
  </si>
  <si>
    <t>C15</t>
  </si>
  <si>
    <t>C16</t>
  </si>
  <si>
    <t>C17</t>
  </si>
  <si>
    <t>C18</t>
  </si>
  <si>
    <t>C19</t>
  </si>
  <si>
    <t>C20</t>
  </si>
  <si>
    <t>交易性金融资产评估汇总表</t>
  </si>
  <si>
    <t>表3-2</t>
  </si>
  <si>
    <t>3-2-1</t>
  </si>
  <si>
    <t>交易性金融资产-股票投资</t>
  </si>
  <si>
    <t>3-2-2</t>
  </si>
  <si>
    <t>交易性金融资产-债券投资</t>
  </si>
  <si>
    <t>3-2-3</t>
  </si>
  <si>
    <t>交易性金融资产-基金投资</t>
  </si>
  <si>
    <t>3-2-4</t>
  </si>
  <si>
    <t>交易性金融资产--其他投资</t>
  </si>
  <si>
    <t>合      计</t>
  </si>
  <si>
    <t>交易性金融资产—股票投资评估明细表</t>
  </si>
  <si>
    <t>表3-2-1</t>
  </si>
  <si>
    <t>股票名称</t>
  </si>
  <si>
    <t>股票代码</t>
  </si>
  <si>
    <t>持股数量</t>
  </si>
  <si>
    <t>成  本</t>
  </si>
  <si>
    <t>基准日收盘价元/股</t>
  </si>
  <si>
    <t>D1</t>
  </si>
  <si>
    <t>D2</t>
  </si>
  <si>
    <t>D3</t>
  </si>
  <si>
    <t>D4</t>
  </si>
  <si>
    <t>D5</t>
  </si>
  <si>
    <t>D6</t>
  </si>
  <si>
    <t>D7</t>
  </si>
  <si>
    <t>D8</t>
  </si>
  <si>
    <t>D9</t>
  </si>
  <si>
    <t>D10</t>
  </si>
  <si>
    <t>D11</t>
  </si>
  <si>
    <t>D12</t>
  </si>
  <si>
    <t>D13</t>
  </si>
  <si>
    <t>D14</t>
  </si>
  <si>
    <t>D15</t>
  </si>
  <si>
    <t>D16</t>
  </si>
  <si>
    <t>D17</t>
  </si>
  <si>
    <t>D18</t>
  </si>
  <si>
    <t>D19</t>
  </si>
  <si>
    <t>D20</t>
  </si>
  <si>
    <t>合          计</t>
  </si>
  <si>
    <t>交易性金融资产—债券投资评估明细表</t>
  </si>
  <si>
    <t>表3-2-2</t>
  </si>
  <si>
    <t>债券名称</t>
  </si>
  <si>
    <t>债券代码</t>
  </si>
  <si>
    <t>发行日期</t>
  </si>
  <si>
    <t>票面利率%</t>
  </si>
  <si>
    <t>成本</t>
  </si>
  <si>
    <t>E1</t>
  </si>
  <si>
    <t>E2</t>
  </si>
  <si>
    <t>E3</t>
  </si>
  <si>
    <t>E4</t>
  </si>
  <si>
    <t>E5</t>
  </si>
  <si>
    <t>E6</t>
  </si>
  <si>
    <t>E7</t>
  </si>
  <si>
    <t>E8</t>
  </si>
  <si>
    <t>E9</t>
  </si>
  <si>
    <t>E10</t>
  </si>
  <si>
    <t>E11</t>
  </si>
  <si>
    <t>E12</t>
  </si>
  <si>
    <t>E13</t>
  </si>
  <si>
    <t>E14</t>
  </si>
  <si>
    <t>E15</t>
  </si>
  <si>
    <t>E16</t>
  </si>
  <si>
    <t>E17</t>
  </si>
  <si>
    <t>E18</t>
  </si>
  <si>
    <t>E19</t>
  </si>
  <si>
    <t>E20</t>
  </si>
  <si>
    <t>交易性金融资产—基金投资评估明细表</t>
  </si>
  <si>
    <t>表3-2-3</t>
  </si>
  <si>
    <t>基金发行单位</t>
  </si>
  <si>
    <t>基金名称</t>
  </si>
  <si>
    <t>基金类型</t>
  </si>
  <si>
    <t>基金代码</t>
  </si>
  <si>
    <t>基准日净值/份</t>
  </si>
  <si>
    <t>F1</t>
  </si>
  <si>
    <t>F2</t>
  </si>
  <si>
    <t>F3</t>
  </si>
  <si>
    <t>F4</t>
  </si>
  <si>
    <t>F5</t>
  </si>
  <si>
    <t>F6</t>
  </si>
  <si>
    <t>F7</t>
  </si>
  <si>
    <t>F8</t>
  </si>
  <si>
    <t>F9</t>
  </si>
  <si>
    <t>F10</t>
  </si>
  <si>
    <t>F11</t>
  </si>
  <si>
    <t>F12</t>
  </si>
  <si>
    <t>F13</t>
  </si>
  <si>
    <t>F14</t>
  </si>
  <si>
    <t>F15</t>
  </si>
  <si>
    <t>F16</t>
  </si>
  <si>
    <t>F17</t>
  </si>
  <si>
    <t>F18</t>
  </si>
  <si>
    <t>F19</t>
  </si>
  <si>
    <t>F20</t>
  </si>
  <si>
    <t>交易性金融资产—其他投资评估明细表</t>
  </si>
  <si>
    <t>表3-2-4</t>
  </si>
  <si>
    <t>被投资单位</t>
  </si>
  <si>
    <t>投资名称</t>
  </si>
  <si>
    <t>投资类型</t>
  </si>
  <si>
    <t>投资份额</t>
  </si>
  <si>
    <t>基准日数量</t>
  </si>
  <si>
    <t>G1</t>
  </si>
  <si>
    <t>G2</t>
  </si>
  <si>
    <t>G3</t>
  </si>
  <si>
    <t>G4</t>
  </si>
  <si>
    <t>G5</t>
  </si>
  <si>
    <t>G6</t>
  </si>
  <si>
    <t>G7</t>
  </si>
  <si>
    <t>G8</t>
  </si>
  <si>
    <t>G9</t>
  </si>
  <si>
    <t>G10</t>
  </si>
  <si>
    <t>G11</t>
  </si>
  <si>
    <t>G12</t>
  </si>
  <si>
    <t>G13</t>
  </si>
  <si>
    <t>G14</t>
  </si>
  <si>
    <t>G15</t>
  </si>
  <si>
    <t>G16</t>
  </si>
  <si>
    <t>G17</t>
  </si>
  <si>
    <t>G18</t>
  </si>
  <si>
    <t>G19</t>
  </si>
  <si>
    <t>G20</t>
  </si>
  <si>
    <t>衍生金融资产评估明细表</t>
  </si>
  <si>
    <t>表3-3</t>
  </si>
  <si>
    <t>金融工具名称</t>
  </si>
  <si>
    <t>产品分类</t>
  </si>
  <si>
    <t>持有数量</t>
  </si>
  <si>
    <t>基准日交易均价</t>
  </si>
  <si>
    <r>
      <rPr>
        <sz val="10"/>
        <rFont val="宋体"/>
        <family val="3"/>
        <charset val="134"/>
      </rPr>
      <t>现行年利率</t>
    </r>
    <r>
      <rPr>
        <sz val="10"/>
        <rFont val="Arial Narrow"/>
        <family val="2"/>
      </rPr>
      <t>%</t>
    </r>
  </si>
  <si>
    <r>
      <rPr>
        <sz val="10"/>
        <rFont val="宋体"/>
        <family val="3"/>
        <charset val="134"/>
      </rPr>
      <t>浮动利率</t>
    </r>
    <r>
      <rPr>
        <sz val="10"/>
        <rFont val="Arial Narrow"/>
        <family val="2"/>
      </rPr>
      <t>/</t>
    </r>
    <r>
      <rPr>
        <sz val="10"/>
        <rFont val="宋体"/>
        <family val="3"/>
        <charset val="134"/>
      </rPr>
      <t>固定利率</t>
    </r>
    <r>
      <rPr>
        <sz val="10"/>
        <rFont val="Arial Narrow"/>
        <family val="2"/>
      </rPr>
      <t>%</t>
    </r>
  </si>
  <si>
    <t>H1</t>
  </si>
  <si>
    <t>H2</t>
  </si>
  <si>
    <t>H3</t>
  </si>
  <si>
    <t>H4</t>
  </si>
  <si>
    <t>H5</t>
  </si>
  <si>
    <t>H6</t>
  </si>
  <si>
    <t>H7</t>
  </si>
  <si>
    <t>H8</t>
  </si>
  <si>
    <t>H9</t>
  </si>
  <si>
    <t>H10</t>
  </si>
  <si>
    <t>H11</t>
  </si>
  <si>
    <t>H12</t>
  </si>
  <si>
    <t>H13</t>
  </si>
  <si>
    <t>H14</t>
  </si>
  <si>
    <t>H15</t>
  </si>
  <si>
    <t>H16</t>
  </si>
  <si>
    <t>H17</t>
  </si>
  <si>
    <t>H18</t>
  </si>
  <si>
    <t>H19</t>
  </si>
  <si>
    <t>表3-4</t>
  </si>
  <si>
    <t>户名（结算对象)</t>
  </si>
  <si>
    <t>出票日期</t>
  </si>
  <si>
    <t>到期日期</t>
  </si>
  <si>
    <t>计提减值准备</t>
  </si>
  <si>
    <t>J1</t>
  </si>
  <si>
    <t>J2</t>
  </si>
  <si>
    <t>J3</t>
  </si>
  <si>
    <t>J4</t>
  </si>
  <si>
    <t>J5</t>
  </si>
  <si>
    <t>J6</t>
  </si>
  <si>
    <t>J7</t>
  </si>
  <si>
    <t>J8</t>
  </si>
  <si>
    <t>J9</t>
  </si>
  <si>
    <t>J10</t>
  </si>
  <si>
    <t>J11</t>
  </si>
  <si>
    <t>J12</t>
  </si>
  <si>
    <t>J13</t>
  </si>
  <si>
    <t>J14</t>
  </si>
  <si>
    <t>J15</t>
  </si>
  <si>
    <t>J16</t>
  </si>
  <si>
    <t>J17</t>
  </si>
  <si>
    <t>J18</t>
  </si>
  <si>
    <t>应收票据合计</t>
  </si>
  <si>
    <t>减：应收票据坏账准备</t>
  </si>
  <si>
    <t>应收票据净额</t>
  </si>
  <si>
    <t>表3-5</t>
  </si>
  <si>
    <t>欠款单位名称（结算对象)</t>
  </si>
  <si>
    <t>业务内容</t>
  </si>
  <si>
    <t>最后一次
变动日期</t>
  </si>
  <si>
    <t>账龄（月）</t>
  </si>
  <si>
    <t>K1</t>
  </si>
  <si>
    <t>K2</t>
  </si>
  <si>
    <t>K3</t>
  </si>
  <si>
    <t>K4</t>
  </si>
  <si>
    <t>K5</t>
  </si>
  <si>
    <t>K6</t>
  </si>
  <si>
    <t>K7</t>
  </si>
  <si>
    <t>K8</t>
  </si>
  <si>
    <t>K9</t>
  </si>
  <si>
    <t>K10</t>
  </si>
  <si>
    <t>K11</t>
  </si>
  <si>
    <t>K12</t>
  </si>
  <si>
    <t>K13</t>
  </si>
  <si>
    <t>K14</t>
  </si>
  <si>
    <t>K15</t>
  </si>
  <si>
    <t>K16</t>
  </si>
  <si>
    <t>K17</t>
  </si>
  <si>
    <t>K18</t>
  </si>
  <si>
    <t>应收账款合计</t>
  </si>
  <si>
    <t>减：坏账准备</t>
  </si>
  <si>
    <t>减：评估风险损失</t>
  </si>
  <si>
    <t>表3-6</t>
  </si>
  <si>
    <r>
      <rPr>
        <sz val="10"/>
        <rFont val="宋体"/>
        <family val="3"/>
        <charset val="134"/>
      </rPr>
      <t>欠款单位名称（结算对象</t>
    </r>
    <r>
      <rPr>
        <sz val="10"/>
        <rFont val="Times New Roman"/>
        <family val="1"/>
      </rPr>
      <t>)</t>
    </r>
  </si>
  <si>
    <t>最后一次变动日期</t>
  </si>
  <si>
    <t>融资机构名称</t>
  </si>
  <si>
    <t>融资起止日期</t>
  </si>
  <si>
    <t>利息率%</t>
  </si>
  <si>
    <t>M1</t>
  </si>
  <si>
    <t>M2</t>
  </si>
  <si>
    <t>M3</t>
  </si>
  <si>
    <t>M4</t>
  </si>
  <si>
    <t>M5</t>
  </si>
  <si>
    <t>M6</t>
  </si>
  <si>
    <t>M7</t>
  </si>
  <si>
    <t>M8</t>
  </si>
  <si>
    <t>M9</t>
  </si>
  <si>
    <t>M10</t>
  </si>
  <si>
    <t>M11</t>
  </si>
  <si>
    <t>M12</t>
  </si>
  <si>
    <t>M13</t>
  </si>
  <si>
    <t>M14</t>
  </si>
  <si>
    <t>M15</t>
  </si>
  <si>
    <t>M16</t>
  </si>
  <si>
    <t>M17</t>
  </si>
  <si>
    <t>M18</t>
  </si>
  <si>
    <t>M19</t>
  </si>
  <si>
    <t>M20</t>
  </si>
  <si>
    <r>
      <rPr>
        <sz val="10"/>
        <rFont val="宋体"/>
        <family val="3"/>
        <charset val="134"/>
      </rPr>
      <t>应收账款融资合</t>
    </r>
    <r>
      <rPr>
        <sz val="10"/>
        <rFont val="Times New Roman"/>
        <family val="1"/>
      </rPr>
      <t xml:space="preserve"> </t>
    </r>
    <r>
      <rPr>
        <sz val="10"/>
        <rFont val="宋体"/>
        <family val="3"/>
        <charset val="134"/>
      </rPr>
      <t>计</t>
    </r>
  </si>
  <si>
    <t>减：应收账款融资减值准备</t>
  </si>
  <si>
    <t>应收账款融资净额</t>
  </si>
  <si>
    <t>表3-7</t>
  </si>
  <si>
    <t>收款单位名称（结算对象)</t>
  </si>
  <si>
    <t>发生日期</t>
  </si>
  <si>
    <t>基准日汇率</t>
  </si>
  <si>
    <t>N1</t>
  </si>
  <si>
    <t>N2</t>
  </si>
  <si>
    <t>N3</t>
  </si>
  <si>
    <t>N4</t>
  </si>
  <si>
    <t>N5</t>
  </si>
  <si>
    <t>N6</t>
  </si>
  <si>
    <t>N7</t>
  </si>
  <si>
    <t>N8</t>
  </si>
  <si>
    <t>N9</t>
  </si>
  <si>
    <t>N10</t>
  </si>
  <si>
    <t>N11</t>
  </si>
  <si>
    <t>N12</t>
  </si>
  <si>
    <t>N13</t>
  </si>
  <si>
    <t>N14</t>
  </si>
  <si>
    <t>N15</t>
  </si>
  <si>
    <t>N16</t>
  </si>
  <si>
    <t>N17</t>
  </si>
  <si>
    <t>N18</t>
  </si>
  <si>
    <t>N19</t>
  </si>
  <si>
    <t>预付款项合计</t>
  </si>
  <si>
    <t>减：预付款项坏账准备</t>
  </si>
  <si>
    <t>预付款项净额</t>
  </si>
  <si>
    <t>表3-8</t>
  </si>
  <si>
    <t>P1</t>
  </si>
  <si>
    <t>P2</t>
  </si>
  <si>
    <t>P3</t>
  </si>
  <si>
    <t>P4</t>
  </si>
  <si>
    <t>P5</t>
  </si>
  <si>
    <t>P6</t>
  </si>
  <si>
    <t>P7</t>
  </si>
  <si>
    <t>P8</t>
  </si>
  <si>
    <t>P9</t>
  </si>
  <si>
    <t>P10</t>
  </si>
  <si>
    <t>P11</t>
  </si>
  <si>
    <t>P12</t>
  </si>
  <si>
    <t>P13</t>
  </si>
  <si>
    <t>P14</t>
  </si>
  <si>
    <t>P15</t>
  </si>
  <si>
    <t>P16</t>
  </si>
  <si>
    <t>P17</t>
  </si>
  <si>
    <t>其他应收款合计</t>
  </si>
  <si>
    <t>存货评估汇总表</t>
  </si>
  <si>
    <t>表3-9</t>
  </si>
  <si>
    <t>计提减值准备金额</t>
  </si>
  <si>
    <t>3-9-1</t>
  </si>
  <si>
    <t>3-9-2</t>
  </si>
  <si>
    <t>3-9-3</t>
  </si>
  <si>
    <t>3-9-4</t>
  </si>
  <si>
    <t>3-9-5</t>
  </si>
  <si>
    <t>3-9-6</t>
  </si>
  <si>
    <t>3-9-7</t>
  </si>
  <si>
    <t>3-9-8</t>
  </si>
  <si>
    <t>3-9-9</t>
  </si>
  <si>
    <t>3-9-10</t>
  </si>
  <si>
    <t>3-9-11</t>
  </si>
  <si>
    <t>3-9-12</t>
  </si>
  <si>
    <t>存货合计</t>
  </si>
  <si>
    <t>减：存货跌价准备</t>
  </si>
  <si>
    <t>存货净额</t>
  </si>
  <si>
    <t>表3-9-1</t>
  </si>
  <si>
    <t>名称及规格型号</t>
  </si>
  <si>
    <t>计量单位</t>
  </si>
  <si>
    <t>数量</t>
  </si>
  <si>
    <t>单价</t>
  </si>
  <si>
    <t>金额</t>
  </si>
  <si>
    <t>实际数量</t>
  </si>
  <si>
    <t>评估单价</t>
  </si>
  <si>
    <t>P18</t>
  </si>
  <si>
    <t>材料采购（在途物资）合计</t>
  </si>
  <si>
    <t>减：材料采购（在途物资）跌价准备</t>
  </si>
  <si>
    <t>材料采购（在途物资）净额</t>
  </si>
  <si>
    <t>表3-9-2</t>
  </si>
  <si>
    <t>申报区</t>
  </si>
  <si>
    <t>不含税</t>
  </si>
  <si>
    <t>存放地点</t>
  </si>
  <si>
    <t>购进年月</t>
  </si>
  <si>
    <t>基准日近期单价</t>
  </si>
  <si>
    <t>材质重量</t>
  </si>
  <si>
    <t>可回收材质1</t>
  </si>
  <si>
    <t>可回收材质重量（KG）</t>
  </si>
  <si>
    <t>可回收材质2</t>
  </si>
  <si>
    <t>可回收材质3</t>
  </si>
  <si>
    <t>可回收材质4</t>
  </si>
  <si>
    <t>可回收材质1单价</t>
  </si>
  <si>
    <t>可回收材质2单价</t>
  </si>
  <si>
    <t>可回收材质3单价</t>
  </si>
  <si>
    <t>可回收材质4单价</t>
  </si>
  <si>
    <t>可回收材质1总价</t>
  </si>
  <si>
    <t>材质</t>
  </si>
  <si>
    <t>重量</t>
  </si>
  <si>
    <t>总计</t>
  </si>
  <si>
    <t>气动阀</t>
  </si>
  <si>
    <t>台</t>
  </si>
  <si>
    <t>花19井场</t>
  </si>
  <si>
    <t>碳钢</t>
  </si>
  <si>
    <t>Q1</t>
  </si>
  <si>
    <t>干气撬</t>
  </si>
  <si>
    <t>Q2</t>
  </si>
  <si>
    <t>储气罐</t>
  </si>
  <si>
    <t>Q3</t>
  </si>
  <si>
    <t>Q4</t>
  </si>
  <si>
    <t>升降车</t>
  </si>
  <si>
    <t>Q5</t>
  </si>
  <si>
    <t>应急发电机油箱</t>
  </si>
  <si>
    <t>Q6</t>
  </si>
  <si>
    <t>防雷杆</t>
  </si>
  <si>
    <t>根</t>
  </si>
  <si>
    <t>Q7</t>
  </si>
  <si>
    <t>法兰盘</t>
  </si>
  <si>
    <t>Q8</t>
  </si>
  <si>
    <t>拉油鹤管</t>
  </si>
  <si>
    <t>Q9</t>
  </si>
  <si>
    <t>标定头</t>
  </si>
  <si>
    <t>个</t>
  </si>
  <si>
    <t>Q10</t>
  </si>
  <si>
    <t>井口法兰</t>
  </si>
  <si>
    <t>Q11</t>
  </si>
  <si>
    <t>阀门</t>
  </si>
  <si>
    <t>DN250</t>
  </si>
  <si>
    <t>Q12</t>
  </si>
  <si>
    <t>加药装置</t>
  </si>
  <si>
    <t>套</t>
  </si>
  <si>
    <t>Q13</t>
  </si>
  <si>
    <t>抽油机油梁</t>
  </si>
  <si>
    <t>Q14</t>
  </si>
  <si>
    <t>管</t>
  </si>
  <si>
    <t>米</t>
  </si>
  <si>
    <t>Q15</t>
  </si>
  <si>
    <t>酸化罐</t>
  </si>
  <si>
    <t>Q16</t>
  </si>
  <si>
    <t>平横块</t>
  </si>
  <si>
    <t>块</t>
  </si>
  <si>
    <t>无回收价值</t>
  </si>
  <si>
    <t>Q17</t>
  </si>
  <si>
    <t>联合站污水玻璃钢罐</t>
  </si>
  <si>
    <t>Q18</t>
  </si>
  <si>
    <t>溶剂油缓冲罐</t>
  </si>
  <si>
    <t>Q19</t>
  </si>
  <si>
    <t>溶剂油回流罐</t>
  </si>
  <si>
    <t>Q20</t>
  </si>
  <si>
    <t>溶剂油中间罐</t>
  </si>
  <si>
    <t>Q21</t>
  </si>
  <si>
    <t>注水泵泵头</t>
  </si>
  <si>
    <t>Q22</t>
  </si>
  <si>
    <r>
      <rPr>
        <sz val="10"/>
        <color rgb="FF000000"/>
        <rFont val="宋体"/>
        <family val="3"/>
        <charset val="134"/>
      </rPr>
      <t>油管</t>
    </r>
    <r>
      <rPr>
        <sz val="10"/>
        <color indexed="8"/>
        <rFont val="Times New Roman"/>
        <family val="1"/>
      </rPr>
      <t>73mm</t>
    </r>
    <r>
      <rPr>
        <sz val="10"/>
        <color rgb="FF000000"/>
        <rFont val="微软雅黑"/>
        <family val="2"/>
        <charset val="134"/>
      </rPr>
      <t>加厚</t>
    </r>
  </si>
  <si>
    <t>器材库</t>
  </si>
  <si>
    <t>Q23</t>
  </si>
  <si>
    <r>
      <rPr>
        <sz val="10"/>
        <color rgb="FF000000"/>
        <rFont val="宋体"/>
        <family val="3"/>
        <charset val="134"/>
      </rPr>
      <t>油管</t>
    </r>
    <r>
      <rPr>
        <sz val="10"/>
        <color indexed="8"/>
        <rFont val="Times New Roman"/>
        <family val="1"/>
      </rPr>
      <t>88.9mm</t>
    </r>
  </si>
  <si>
    <t>Q24</t>
  </si>
  <si>
    <r>
      <rPr>
        <sz val="10"/>
        <color rgb="FF000000"/>
        <rFont val="宋体"/>
        <family val="3"/>
        <charset val="134"/>
      </rPr>
      <t>油管</t>
    </r>
    <r>
      <rPr>
        <sz val="10"/>
        <color indexed="8"/>
        <rFont val="Times New Roman"/>
        <family val="1"/>
      </rPr>
      <t>60.3mm</t>
    </r>
  </si>
  <si>
    <t>Q25</t>
  </si>
  <si>
    <r>
      <rPr>
        <sz val="10"/>
        <color rgb="FF000000"/>
        <rFont val="宋体"/>
        <family val="3"/>
        <charset val="134"/>
      </rPr>
      <t>油管</t>
    </r>
    <r>
      <rPr>
        <sz val="10"/>
        <color indexed="8"/>
        <rFont val="Times New Roman"/>
        <family val="1"/>
      </rPr>
      <t>48.03mm</t>
    </r>
  </si>
  <si>
    <t>Q26</t>
  </si>
  <si>
    <t>Q27</t>
  </si>
  <si>
    <t>Q29</t>
  </si>
  <si>
    <r>
      <rPr>
        <sz val="10"/>
        <color rgb="FF000000"/>
        <rFont val="宋体"/>
        <family val="3"/>
        <charset val="134"/>
      </rPr>
      <t>油管</t>
    </r>
    <r>
      <rPr>
        <sz val="10"/>
        <color indexed="8"/>
        <rFont val="Times New Roman"/>
        <family val="1"/>
      </rPr>
      <t>101.6mm</t>
    </r>
  </si>
  <si>
    <t>Q30</t>
  </si>
  <si>
    <r>
      <rPr>
        <sz val="10"/>
        <color rgb="FF000000"/>
        <rFont val="宋体"/>
        <family val="3"/>
        <charset val="134"/>
      </rPr>
      <t>油管</t>
    </r>
    <r>
      <rPr>
        <sz val="10"/>
        <color indexed="8"/>
        <rFont val="Times New Roman"/>
        <family val="1"/>
      </rPr>
      <t>73mm</t>
    </r>
    <r>
      <rPr>
        <sz val="10"/>
        <color rgb="FF000000"/>
        <rFont val="微软雅黑"/>
        <family val="2"/>
        <charset val="134"/>
      </rPr>
      <t>加厚保温</t>
    </r>
  </si>
  <si>
    <t>Q31</t>
  </si>
  <si>
    <t>积式燃气热水器</t>
  </si>
  <si>
    <t>Q32</t>
  </si>
  <si>
    <t>办公室楼梯</t>
  </si>
  <si>
    <t>架</t>
  </si>
  <si>
    <t>Q33</t>
  </si>
  <si>
    <t>楼梯</t>
  </si>
  <si>
    <t>Q34</t>
  </si>
  <si>
    <t>围栏</t>
  </si>
  <si>
    <t>堆</t>
  </si>
  <si>
    <t>Q35</t>
  </si>
  <si>
    <t>无缝管</t>
  </si>
  <si>
    <t>Q36</t>
  </si>
  <si>
    <t>卡特皮勒发动机配件</t>
  </si>
  <si>
    <t>花19 井场</t>
  </si>
  <si>
    <t>Q37</t>
  </si>
  <si>
    <t>灭火器箱</t>
  </si>
  <si>
    <t>不锈钢</t>
  </si>
  <si>
    <t>Q39</t>
  </si>
  <si>
    <t>消火栓</t>
  </si>
  <si>
    <t>Q40</t>
  </si>
  <si>
    <t>消防水龙带箱</t>
  </si>
  <si>
    <t>Q41</t>
  </si>
  <si>
    <t>消防水炮</t>
  </si>
  <si>
    <t>Q42</t>
  </si>
  <si>
    <t>消防水龙带</t>
  </si>
  <si>
    <t>盘</t>
  </si>
  <si>
    <t>Q43</t>
  </si>
  <si>
    <t>灭火器</t>
  </si>
  <si>
    <t>Q44</t>
  </si>
  <si>
    <t>导热油炉燃烧器</t>
  </si>
  <si>
    <t>铜</t>
  </si>
  <si>
    <t>Q45</t>
  </si>
  <si>
    <t>自动蒸馏实验器</t>
  </si>
  <si>
    <t>Q46</t>
  </si>
  <si>
    <t>防爆灯</t>
  </si>
  <si>
    <t>Q47</t>
  </si>
  <si>
    <t>防爆配电箱</t>
  </si>
  <si>
    <t>Q48</t>
  </si>
  <si>
    <t>防爆操作柜</t>
  </si>
  <si>
    <t>Q49</t>
  </si>
  <si>
    <t>防爆探照灯</t>
  </si>
  <si>
    <t>Q50</t>
  </si>
  <si>
    <t>变压器柜</t>
  </si>
  <si>
    <t>Q51</t>
  </si>
  <si>
    <t>抽油泵</t>
  </si>
  <si>
    <t>Q52</t>
  </si>
  <si>
    <t>潜水泵</t>
  </si>
  <si>
    <t>Q53</t>
  </si>
  <si>
    <t>蒸汽管</t>
  </si>
  <si>
    <t>Q54</t>
  </si>
  <si>
    <t>波纹管</t>
  </si>
  <si>
    <t>Q55</t>
  </si>
  <si>
    <t>挠性管</t>
  </si>
  <si>
    <t>Q56</t>
  </si>
  <si>
    <t>压力表</t>
  </si>
  <si>
    <t>Q57</t>
  </si>
  <si>
    <t>流量计护罩</t>
  </si>
  <si>
    <t>Q58</t>
  </si>
  <si>
    <t>可燃气体报警器</t>
  </si>
  <si>
    <t>Q59</t>
  </si>
  <si>
    <t>压缩机切断阀</t>
  </si>
  <si>
    <t>Q60</t>
  </si>
  <si>
    <t>翻板液位计</t>
  </si>
  <si>
    <t>Q61</t>
  </si>
  <si>
    <t>雷达液位计</t>
  </si>
  <si>
    <t>Q62</t>
  </si>
  <si>
    <t>恒温水浴</t>
  </si>
  <si>
    <t>Q63</t>
  </si>
  <si>
    <t>橡胶皮带</t>
  </si>
  <si>
    <t>Q64</t>
  </si>
  <si>
    <t>杂物</t>
  </si>
  <si>
    <t>吨桶</t>
  </si>
  <si>
    <t>Q65</t>
  </si>
  <si>
    <t>发电机罩</t>
  </si>
  <si>
    <t>Q66</t>
  </si>
  <si>
    <t>空调内机</t>
  </si>
  <si>
    <t>Q67</t>
  </si>
  <si>
    <t>空调外机</t>
  </si>
  <si>
    <t>Q68</t>
  </si>
  <si>
    <t>人字梯</t>
  </si>
  <si>
    <t>Q69</t>
  </si>
  <si>
    <t>储物柜</t>
  </si>
  <si>
    <t>组</t>
  </si>
  <si>
    <t>Q70</t>
  </si>
  <si>
    <t>线轴</t>
  </si>
  <si>
    <t>Q71</t>
  </si>
  <si>
    <t>饮水机</t>
  </si>
  <si>
    <t>Q72</t>
  </si>
  <si>
    <t>液压手推叉车</t>
  </si>
  <si>
    <t>Q73</t>
  </si>
  <si>
    <t>废弃管道</t>
  </si>
  <si>
    <t>Q74</t>
  </si>
  <si>
    <t>气泵</t>
  </si>
  <si>
    <t>Q75</t>
  </si>
  <si>
    <t>汽车轮胎</t>
  </si>
  <si>
    <t>条</t>
  </si>
  <si>
    <t>Q76</t>
  </si>
  <si>
    <t>齿轮泵</t>
  </si>
  <si>
    <t>Q77</t>
  </si>
  <si>
    <t>安全标识</t>
  </si>
  <si>
    <t>Q78</t>
  </si>
  <si>
    <t>彩钢板</t>
  </si>
  <si>
    <t>片</t>
  </si>
  <si>
    <t>Q79</t>
  </si>
  <si>
    <t>防护栏</t>
  </si>
  <si>
    <t>Q80</t>
  </si>
  <si>
    <t>报废阀门</t>
  </si>
  <si>
    <t>Q81</t>
  </si>
  <si>
    <t>净水系统</t>
  </si>
  <si>
    <t>Q82</t>
  </si>
  <si>
    <t>A11显示屏</t>
  </si>
  <si>
    <t>Q83</t>
  </si>
  <si>
    <t>油管</t>
  </si>
  <si>
    <t>Q84</t>
  </si>
  <si>
    <t>抽油机废弃旧围栏</t>
  </si>
  <si>
    <t>Q85</t>
  </si>
  <si>
    <t>350阀门</t>
  </si>
  <si>
    <t>Q86</t>
  </si>
  <si>
    <t>配重轮</t>
  </si>
  <si>
    <t>Q87</t>
  </si>
  <si>
    <t>管和油鹤管</t>
  </si>
  <si>
    <t>Q88</t>
  </si>
  <si>
    <t>Q89</t>
  </si>
  <si>
    <t>变压器围栏</t>
  </si>
  <si>
    <t>Q90</t>
  </si>
  <si>
    <t>不锈钢阀组</t>
  </si>
  <si>
    <t>Q91</t>
  </si>
  <si>
    <t>废油管线</t>
  </si>
  <si>
    <t>Q92</t>
  </si>
  <si>
    <t>3PE注水管</t>
  </si>
  <si>
    <t>Q93</t>
  </si>
  <si>
    <t>不锈钢管</t>
  </si>
  <si>
    <t>Q94</t>
  </si>
  <si>
    <t>水泥电线杆</t>
  </si>
  <si>
    <t>Q95</t>
  </si>
  <si>
    <t>污水罐</t>
  </si>
  <si>
    <t>具</t>
  </si>
  <si>
    <t>铁</t>
  </si>
  <si>
    <t>Q96</t>
  </si>
  <si>
    <t>井口安全笼</t>
  </si>
  <si>
    <t>Q97</t>
  </si>
  <si>
    <t>平台</t>
  </si>
  <si>
    <t>Q98</t>
  </si>
  <si>
    <t>配电箱</t>
  </si>
  <si>
    <t>Q99</t>
  </si>
  <si>
    <t>放空筒</t>
  </si>
  <si>
    <t>Q100</t>
  </si>
  <si>
    <t>电加热棒</t>
  </si>
  <si>
    <t>Q101</t>
  </si>
  <si>
    <t>玻璃钢管</t>
  </si>
  <si>
    <t>Q102</t>
  </si>
  <si>
    <t>Q103</t>
  </si>
  <si>
    <t>立式分离器</t>
  </si>
  <si>
    <t>Q104</t>
  </si>
  <si>
    <t>拉油罐</t>
  </si>
  <si>
    <t>Q105</t>
  </si>
  <si>
    <t>安全阀</t>
  </si>
  <si>
    <t>Q106</t>
  </si>
  <si>
    <t>闸阀</t>
  </si>
  <si>
    <t>Q107</t>
  </si>
  <si>
    <t>Q108</t>
  </si>
  <si>
    <t>广告牌</t>
  </si>
  <si>
    <t>Q109</t>
  </si>
  <si>
    <t>喷淋管</t>
  </si>
  <si>
    <t>Q110</t>
  </si>
  <si>
    <t>Q111</t>
  </si>
  <si>
    <t>废旧油管</t>
  </si>
  <si>
    <t>Q112</t>
  </si>
  <si>
    <t>Q113</t>
  </si>
  <si>
    <t>Q114</t>
  </si>
  <si>
    <t>Q115</t>
  </si>
  <si>
    <t>流量计</t>
  </si>
  <si>
    <t>Q116</t>
  </si>
  <si>
    <t>Q117</t>
  </si>
  <si>
    <t>Q118</t>
  </si>
  <si>
    <t>Q119</t>
  </si>
  <si>
    <t>照明灯</t>
  </si>
  <si>
    <t>盏</t>
  </si>
  <si>
    <t>Q120</t>
  </si>
  <si>
    <t>Q121</t>
  </si>
  <si>
    <t>Q122</t>
  </si>
  <si>
    <t>球阀</t>
  </si>
  <si>
    <t>Q123</t>
  </si>
  <si>
    <t>显示屏</t>
  </si>
  <si>
    <t>Q124</t>
  </si>
  <si>
    <t>压力开关</t>
  </si>
  <si>
    <t>Q125</t>
  </si>
  <si>
    <t>液位计</t>
  </si>
  <si>
    <t>Q126</t>
  </si>
  <si>
    <t>滤芯</t>
  </si>
  <si>
    <t>Q127</t>
  </si>
  <si>
    <t>摄像头</t>
  </si>
  <si>
    <t>Q128</t>
  </si>
  <si>
    <t>Q129</t>
  </si>
  <si>
    <t>Q130</t>
  </si>
  <si>
    <t>Q131</t>
  </si>
  <si>
    <t>Q132</t>
  </si>
  <si>
    <t>Q133</t>
  </si>
  <si>
    <t>Q134</t>
  </si>
  <si>
    <t>防爆电动阀配电箱</t>
  </si>
  <si>
    <t>Q135</t>
  </si>
  <si>
    <t>Q136</t>
  </si>
  <si>
    <t>穿线管</t>
  </si>
  <si>
    <t>Q137</t>
  </si>
  <si>
    <t>油管73mmN80加厚</t>
  </si>
  <si>
    <t>油管厂</t>
  </si>
  <si>
    <t>Q138</t>
  </si>
  <si>
    <t>油管88.9mmN80加厚</t>
  </si>
  <si>
    <t>Q139</t>
  </si>
  <si>
    <t>油管60.3mmN80加厚</t>
  </si>
  <si>
    <t>Q140</t>
  </si>
  <si>
    <t>Q141</t>
  </si>
  <si>
    <t>Q142</t>
  </si>
  <si>
    <t>合计万元</t>
  </si>
  <si>
    <t>Q143</t>
  </si>
  <si>
    <t>Q144</t>
  </si>
  <si>
    <t>原材料合计</t>
  </si>
  <si>
    <t>减：原材料跌价准备</t>
  </si>
  <si>
    <t>原材料净额</t>
  </si>
  <si>
    <t xml:space="preserve"> 表3-9-3</t>
  </si>
  <si>
    <t>R1</t>
  </si>
  <si>
    <t>R2</t>
  </si>
  <si>
    <t>R3</t>
  </si>
  <si>
    <t>R4</t>
  </si>
  <si>
    <t>R5</t>
  </si>
  <si>
    <t>R6</t>
  </si>
  <si>
    <t>R7</t>
  </si>
  <si>
    <t>R8</t>
  </si>
  <si>
    <t>R9</t>
  </si>
  <si>
    <t>R10</t>
  </si>
  <si>
    <t>R11</t>
  </si>
  <si>
    <t>R12</t>
  </si>
  <si>
    <t>R13</t>
  </si>
  <si>
    <t>R14</t>
  </si>
  <si>
    <t>R15</t>
  </si>
  <si>
    <t>R16</t>
  </si>
  <si>
    <t>R17</t>
  </si>
  <si>
    <t>R18</t>
  </si>
  <si>
    <t>在用周转材料合计</t>
  </si>
  <si>
    <t>减：在用周转材料跌价准备</t>
  </si>
  <si>
    <t>在用周转材料净额</t>
  </si>
  <si>
    <t>表3-9-5</t>
  </si>
  <si>
    <t>名  称</t>
  </si>
  <si>
    <t>规格型号</t>
  </si>
  <si>
    <t>基准日不含增值税销售单价</t>
  </si>
  <si>
    <t>销售状态
畅销/正常/滞销</t>
  </si>
  <si>
    <t>T1</t>
  </si>
  <si>
    <t>T2</t>
  </si>
  <si>
    <t>T3</t>
  </si>
  <si>
    <t>T4</t>
  </si>
  <si>
    <t>T5</t>
  </si>
  <si>
    <t>T6</t>
  </si>
  <si>
    <t>T7</t>
  </si>
  <si>
    <t>T8</t>
  </si>
  <si>
    <t>T9</t>
  </si>
  <si>
    <t>T10</t>
  </si>
  <si>
    <t>T11</t>
  </si>
  <si>
    <t>T12</t>
  </si>
  <si>
    <t>T13</t>
  </si>
  <si>
    <t>T14</t>
  </si>
  <si>
    <t>T15</t>
  </si>
  <si>
    <t>T16</t>
  </si>
  <si>
    <t>T17</t>
  </si>
  <si>
    <t>T18</t>
  </si>
  <si>
    <t>产成品（库存商品）合计</t>
  </si>
  <si>
    <t>减：产成品（库存商品）跌价准备</t>
  </si>
  <si>
    <t>产成品（库存商品）净额</t>
  </si>
  <si>
    <t>表3-9-4</t>
  </si>
  <si>
    <t>加工单位名称</t>
  </si>
  <si>
    <t>S1</t>
  </si>
  <si>
    <t>S2</t>
  </si>
  <si>
    <t>S3</t>
  </si>
  <si>
    <t>S4</t>
  </si>
  <si>
    <t>S5</t>
  </si>
  <si>
    <t>S6</t>
  </si>
  <si>
    <t>S7</t>
  </si>
  <si>
    <t>S8</t>
  </si>
  <si>
    <t>S9</t>
  </si>
  <si>
    <t>S10</t>
  </si>
  <si>
    <t>S11</t>
  </si>
  <si>
    <t>S12</t>
  </si>
  <si>
    <t>S13</t>
  </si>
  <si>
    <t>S14</t>
  </si>
  <si>
    <t>S15</t>
  </si>
  <si>
    <t>S16</t>
  </si>
  <si>
    <t>S17</t>
  </si>
  <si>
    <t>S18</t>
  </si>
  <si>
    <t>委托加工物资合计</t>
  </si>
  <si>
    <t>减：委托加工物资跌价准备</t>
  </si>
  <si>
    <t>委托加工物资净额</t>
  </si>
  <si>
    <t>表3-9-6</t>
  </si>
  <si>
    <t>完工程度%</t>
  </si>
  <si>
    <t>U1</t>
  </si>
  <si>
    <t>U2</t>
  </si>
  <si>
    <t>U3</t>
  </si>
  <si>
    <t>U4</t>
  </si>
  <si>
    <t>U5</t>
  </si>
  <si>
    <t>U6</t>
  </si>
  <si>
    <t>U7</t>
  </si>
  <si>
    <t>U8</t>
  </si>
  <si>
    <t>U9</t>
  </si>
  <si>
    <t>U10</t>
  </si>
  <si>
    <t>U11</t>
  </si>
  <si>
    <t>U12</t>
  </si>
  <si>
    <t>U13</t>
  </si>
  <si>
    <t>U14</t>
  </si>
  <si>
    <t>U15</t>
  </si>
  <si>
    <t>U16</t>
  </si>
  <si>
    <t>U17</t>
  </si>
  <si>
    <t>U18</t>
  </si>
  <si>
    <t>在产品（自制半成品）合计</t>
  </si>
  <si>
    <t>减：在产品（自制半成品）跌价准备</t>
  </si>
  <si>
    <t>在产品（自制半成品）净额</t>
  </si>
  <si>
    <t>表3-9-7</t>
  </si>
  <si>
    <t>商品名称</t>
  </si>
  <si>
    <t>对方单位名称</t>
  </si>
  <si>
    <t>V1</t>
  </si>
  <si>
    <t>V2</t>
  </si>
  <si>
    <t>V3</t>
  </si>
  <si>
    <t>V4</t>
  </si>
  <si>
    <t>V5</t>
  </si>
  <si>
    <t>V6</t>
  </si>
  <si>
    <t>V7</t>
  </si>
  <si>
    <t>V8</t>
  </si>
  <si>
    <t>V9</t>
  </si>
  <si>
    <t>V10</t>
  </si>
  <si>
    <t>V11</t>
  </si>
  <si>
    <t>V12</t>
  </si>
  <si>
    <t>V13</t>
  </si>
  <si>
    <t>V14</t>
  </si>
  <si>
    <t>V15</t>
  </si>
  <si>
    <t>V16</t>
  </si>
  <si>
    <t>V17</t>
  </si>
  <si>
    <t>V18</t>
  </si>
  <si>
    <t>发出商品合计</t>
  </si>
  <si>
    <t>减：发出商品跌价准备</t>
  </si>
  <si>
    <t>发出商品净额</t>
  </si>
  <si>
    <t>表3-9-8</t>
  </si>
  <si>
    <t>启用日期</t>
  </si>
  <si>
    <t>原始入账价值</t>
  </si>
  <si>
    <t>账面价值（摊余价值）</t>
  </si>
  <si>
    <t>评估原价</t>
  </si>
  <si>
    <t>成新率%</t>
  </si>
  <si>
    <t>W1</t>
  </si>
  <si>
    <t>W2</t>
  </si>
  <si>
    <t>W3</t>
  </si>
  <si>
    <t>W4</t>
  </si>
  <si>
    <t>W5</t>
  </si>
  <si>
    <t>W6</t>
  </si>
  <si>
    <t>W7</t>
  </si>
  <si>
    <t>W8</t>
  </si>
  <si>
    <t>W9</t>
  </si>
  <si>
    <t>W10</t>
  </si>
  <si>
    <t>W11</t>
  </si>
  <si>
    <t>W12</t>
  </si>
  <si>
    <t>W13</t>
  </si>
  <si>
    <t>W14</t>
  </si>
  <si>
    <t>W15</t>
  </si>
  <si>
    <t>W16</t>
  </si>
  <si>
    <t>W17</t>
  </si>
  <si>
    <t>W18</t>
  </si>
  <si>
    <t>表3-9-9</t>
  </si>
  <si>
    <t>项目名称</t>
  </si>
  <si>
    <t>土地证号或不动产权证书号</t>
  </si>
  <si>
    <t>土地使用权人</t>
  </si>
  <si>
    <t>详细地址</t>
  </si>
  <si>
    <t>土地用途</t>
  </si>
  <si>
    <t>结构</t>
  </si>
  <si>
    <t>开工日期</t>
  </si>
  <si>
    <t>完工日期</t>
  </si>
  <si>
    <t>建设用地规划</t>
  </si>
  <si>
    <t>建设工程规划</t>
  </si>
  <si>
    <t>建筑工程施工</t>
  </si>
  <si>
    <t>商品房预售</t>
  </si>
  <si>
    <t>基准日留存面积（平方米，车位填写个数）</t>
  </si>
  <si>
    <t>跌价准备金额</t>
  </si>
  <si>
    <t>账面净额</t>
  </si>
  <si>
    <t>许可证号</t>
  </si>
  <si>
    <t>住宅</t>
  </si>
  <si>
    <t>商业</t>
  </si>
  <si>
    <t>公共配套</t>
  </si>
  <si>
    <t>车位（个）</t>
  </si>
  <si>
    <t>幼儿园/菜市场</t>
  </si>
  <si>
    <t>其他</t>
  </si>
  <si>
    <t>X1</t>
  </si>
  <si>
    <t>X2</t>
  </si>
  <si>
    <t>X3</t>
  </si>
  <si>
    <t>X4</t>
  </si>
  <si>
    <t>X5</t>
  </si>
  <si>
    <t>X6</t>
  </si>
  <si>
    <t>X7</t>
  </si>
  <si>
    <t>X8</t>
  </si>
  <si>
    <t>X9</t>
  </si>
  <si>
    <t>X10</t>
  </si>
  <si>
    <t>X11</t>
  </si>
  <si>
    <t>X12</t>
  </si>
  <si>
    <t>X13</t>
  </si>
  <si>
    <t>X14</t>
  </si>
  <si>
    <t>X15</t>
  </si>
  <si>
    <t>X16</t>
  </si>
  <si>
    <t>X17</t>
  </si>
  <si>
    <t>X18</t>
  </si>
  <si>
    <t>开发产品合计</t>
  </si>
  <si>
    <t>减：开发产品跌价准备</t>
  </si>
  <si>
    <t>开发产品净额</t>
  </si>
  <si>
    <t>表3-9-10</t>
  </si>
  <si>
    <t>土地使用权面积（平方米）</t>
  </si>
  <si>
    <t>预计完工日期</t>
  </si>
  <si>
    <t>预售</t>
  </si>
  <si>
    <t>跌价准备</t>
  </si>
  <si>
    <t>Y1</t>
  </si>
  <si>
    <t>Y2</t>
  </si>
  <si>
    <t>Y6</t>
  </si>
  <si>
    <t>Y7</t>
  </si>
  <si>
    <t>Y8</t>
  </si>
  <si>
    <t>Y9</t>
  </si>
  <si>
    <t>Y10</t>
  </si>
  <si>
    <t>Y11</t>
  </si>
  <si>
    <t>Y12</t>
  </si>
  <si>
    <t>Y13</t>
  </si>
  <si>
    <t>Y14</t>
  </si>
  <si>
    <t>Y15</t>
  </si>
  <si>
    <t>Y16</t>
  </si>
  <si>
    <t>Y17</t>
  </si>
  <si>
    <t>Y18</t>
  </si>
  <si>
    <t>Y19</t>
  </si>
  <si>
    <t>Y20</t>
  </si>
  <si>
    <t>开发成本合计</t>
  </si>
  <si>
    <t>减：跌价准备</t>
  </si>
  <si>
    <t>开发成本净额</t>
  </si>
  <si>
    <t>存货—消耗性生物资产评估明细表</t>
  </si>
  <si>
    <r>
      <rPr>
        <sz val="10"/>
        <rFont val="Arial Narrow"/>
        <family val="2"/>
      </rPr>
      <t>表</t>
    </r>
    <r>
      <rPr>
        <sz val="10"/>
        <rFont val="Times New Roman"/>
        <family val="1"/>
      </rPr>
      <t>3-9-11</t>
    </r>
  </si>
  <si>
    <r>
      <rPr>
        <sz val="10"/>
        <rFont val="宋体"/>
        <family val="3"/>
        <charset val="134"/>
      </rPr>
      <t>金额单位：人民币元</t>
    </r>
    <r>
      <rPr>
        <sz val="10"/>
        <rFont val="Times New Roman"/>
        <family val="1"/>
      </rPr>
      <t xml:space="preserve">  </t>
    </r>
  </si>
  <si>
    <r>
      <rPr>
        <sz val="10"/>
        <rFont val="宋体"/>
        <family val="3"/>
        <charset val="134"/>
      </rPr>
      <t>序号</t>
    </r>
  </si>
  <si>
    <r>
      <rPr>
        <sz val="10"/>
        <rFont val="宋体"/>
        <family val="3"/>
        <charset val="134"/>
      </rPr>
      <t>名</t>
    </r>
    <r>
      <rPr>
        <sz val="10"/>
        <rFont val="Times New Roman"/>
        <family val="1"/>
      </rPr>
      <t xml:space="preserve">  </t>
    </r>
    <r>
      <rPr>
        <sz val="10"/>
        <rFont val="宋体"/>
        <family val="3"/>
        <charset val="134"/>
      </rPr>
      <t>称</t>
    </r>
  </si>
  <si>
    <r>
      <rPr>
        <sz val="10"/>
        <rFont val="宋体"/>
        <family val="3"/>
        <charset val="134"/>
      </rPr>
      <t>规格型号</t>
    </r>
  </si>
  <si>
    <r>
      <rPr>
        <sz val="10"/>
        <rFont val="宋体"/>
        <family val="3"/>
        <charset val="134"/>
      </rPr>
      <t>计量单位</t>
    </r>
  </si>
  <si>
    <r>
      <rPr>
        <sz val="10"/>
        <rFont val="宋体"/>
        <family val="3"/>
        <charset val="134"/>
      </rPr>
      <t>基准日不含增值税销售单价</t>
    </r>
  </si>
  <si>
    <r>
      <rPr>
        <sz val="10"/>
        <rFont val="宋体"/>
        <family val="3"/>
        <charset val="134"/>
      </rPr>
      <t>销售状态
畅销</t>
    </r>
    <r>
      <rPr>
        <sz val="10"/>
        <rFont val="Times New Roman"/>
        <family val="1"/>
      </rPr>
      <t>/</t>
    </r>
    <r>
      <rPr>
        <sz val="10"/>
        <rFont val="宋体"/>
        <family val="3"/>
        <charset val="134"/>
      </rPr>
      <t>正常</t>
    </r>
    <r>
      <rPr>
        <sz val="10"/>
        <rFont val="Times New Roman"/>
        <family val="1"/>
      </rPr>
      <t>/</t>
    </r>
    <r>
      <rPr>
        <sz val="10"/>
        <rFont val="宋体"/>
        <family val="3"/>
        <charset val="134"/>
      </rPr>
      <t>滞销</t>
    </r>
  </si>
  <si>
    <r>
      <rPr>
        <sz val="10"/>
        <rFont val="宋体"/>
        <family val="3"/>
        <charset val="134"/>
      </rPr>
      <t>账面价值</t>
    </r>
  </si>
  <si>
    <r>
      <rPr>
        <sz val="10"/>
        <rFont val="宋体"/>
        <family val="3"/>
        <charset val="134"/>
      </rPr>
      <t>计提减值准备金额</t>
    </r>
  </si>
  <si>
    <r>
      <rPr>
        <sz val="10"/>
        <rFont val="宋体"/>
        <family val="3"/>
        <charset val="134"/>
      </rPr>
      <t>评估价值</t>
    </r>
  </si>
  <si>
    <r>
      <rPr>
        <sz val="10"/>
        <rFont val="宋体"/>
        <family val="3"/>
        <charset val="134"/>
      </rPr>
      <t>增值率</t>
    </r>
    <r>
      <rPr>
        <sz val="10"/>
        <rFont val="Times New Roman"/>
        <family val="1"/>
      </rPr>
      <t>%</t>
    </r>
  </si>
  <si>
    <r>
      <rPr>
        <sz val="10"/>
        <rFont val="宋体"/>
        <family val="3"/>
        <charset val="134"/>
      </rPr>
      <t>备注</t>
    </r>
  </si>
  <si>
    <r>
      <rPr>
        <sz val="10"/>
        <rFont val="宋体"/>
        <family val="3"/>
        <charset val="134"/>
      </rPr>
      <t>数量</t>
    </r>
  </si>
  <si>
    <r>
      <rPr>
        <sz val="10"/>
        <rFont val="宋体"/>
        <family val="3"/>
        <charset val="134"/>
      </rPr>
      <t>单价</t>
    </r>
  </si>
  <si>
    <r>
      <rPr>
        <sz val="10"/>
        <rFont val="宋体"/>
        <family val="3"/>
        <charset val="134"/>
      </rPr>
      <t>金额</t>
    </r>
  </si>
  <si>
    <r>
      <rPr>
        <sz val="10"/>
        <rFont val="宋体"/>
        <family val="3"/>
        <charset val="134"/>
      </rPr>
      <t>实际数量</t>
    </r>
  </si>
  <si>
    <r>
      <rPr>
        <sz val="10"/>
        <rFont val="宋体"/>
        <family val="3"/>
        <charset val="134"/>
      </rPr>
      <t>评估单价</t>
    </r>
  </si>
  <si>
    <r>
      <rPr>
        <sz val="10"/>
        <rFont val="宋体"/>
        <family val="3"/>
        <charset val="134"/>
      </rPr>
      <t>唯一标识列</t>
    </r>
  </si>
  <si>
    <t>Z1</t>
  </si>
  <si>
    <t>Z2</t>
  </si>
  <si>
    <t>Z3</t>
  </si>
  <si>
    <t>Z4</t>
  </si>
  <si>
    <t>Z5</t>
  </si>
  <si>
    <t>Z6</t>
  </si>
  <si>
    <t>Z7</t>
  </si>
  <si>
    <t>Z8</t>
  </si>
  <si>
    <t>Z9</t>
  </si>
  <si>
    <t>Z10</t>
  </si>
  <si>
    <t>Z11</t>
  </si>
  <si>
    <t>Z12</t>
  </si>
  <si>
    <t>Z13</t>
  </si>
  <si>
    <t>Z14</t>
  </si>
  <si>
    <t>Z15</t>
  </si>
  <si>
    <t>Z16</t>
  </si>
  <si>
    <t>Z17</t>
  </si>
  <si>
    <t>Z18</t>
  </si>
  <si>
    <t>消耗性生物资产合计</t>
  </si>
  <si>
    <t>减：消耗性生物资产跌价准备</t>
  </si>
  <si>
    <t>消耗性生物资产净额</t>
  </si>
  <si>
    <r>
      <rPr>
        <sz val="10"/>
        <rFont val="宋体"/>
        <family val="3"/>
        <charset val="134"/>
      </rPr>
      <t>打印边界</t>
    </r>
  </si>
  <si>
    <t>存货——工程施工评估明细表</t>
  </si>
  <si>
    <t>表3-9-12</t>
  </si>
  <si>
    <t>合同金额</t>
  </si>
  <si>
    <r>
      <rPr>
        <sz val="10"/>
        <rFont val="宋体"/>
        <family val="3"/>
        <charset val="134"/>
      </rPr>
      <t>开工时间</t>
    </r>
  </si>
  <si>
    <r>
      <rPr>
        <sz val="10"/>
        <rFont val="宋体"/>
        <family val="3"/>
        <charset val="134"/>
      </rPr>
      <t>预计完工时间</t>
    </r>
  </si>
  <si>
    <r>
      <rPr>
        <sz val="10"/>
        <rFont val="宋体"/>
        <family val="3"/>
        <charset val="134"/>
      </rPr>
      <t>基准日完工程度</t>
    </r>
    <r>
      <rPr>
        <sz val="10"/>
        <rFont val="Times New Roman"/>
        <family val="1"/>
      </rPr>
      <t>%</t>
    </r>
  </si>
  <si>
    <t>预计</t>
  </si>
  <si>
    <t>已结转</t>
  </si>
  <si>
    <t>总成本</t>
  </si>
  <si>
    <t>收入</t>
  </si>
  <si>
    <t>材料费</t>
  </si>
  <si>
    <r>
      <rPr>
        <sz val="10"/>
        <rFont val="宋体"/>
        <family val="3"/>
        <charset val="134"/>
      </rPr>
      <t>人工费</t>
    </r>
  </si>
  <si>
    <r>
      <rPr>
        <sz val="10"/>
        <rFont val="宋体"/>
        <family val="3"/>
        <charset val="134"/>
      </rPr>
      <t>机械使用费</t>
    </r>
  </si>
  <si>
    <t>QHSE费用</t>
  </si>
  <si>
    <t>运输费</t>
  </si>
  <si>
    <t>安装费</t>
  </si>
  <si>
    <r>
      <rPr>
        <sz val="10"/>
        <rFont val="宋体"/>
        <family val="3"/>
        <charset val="134"/>
      </rPr>
      <t>分包费</t>
    </r>
  </si>
  <si>
    <t>税金</t>
  </si>
  <si>
    <r>
      <rPr>
        <sz val="10"/>
        <rFont val="宋体"/>
        <family val="3"/>
        <charset val="134"/>
      </rPr>
      <t>制造费用</t>
    </r>
  </si>
  <si>
    <t>其他费用</t>
  </si>
  <si>
    <t>合同成本</t>
  </si>
  <si>
    <t>合同毛利</t>
  </si>
  <si>
    <t>工程结算</t>
  </si>
  <si>
    <t>AA1</t>
  </si>
  <si>
    <t>AA2</t>
  </si>
  <si>
    <t>AA3</t>
  </si>
  <si>
    <t>AA4</t>
  </si>
  <si>
    <t>AA5</t>
  </si>
  <si>
    <t>AA6</t>
  </si>
  <si>
    <t>AA7</t>
  </si>
  <si>
    <t>AA8</t>
  </si>
  <si>
    <t>AA9</t>
  </si>
  <si>
    <t>AA10</t>
  </si>
  <si>
    <t>AA11</t>
  </si>
  <si>
    <t>AA12</t>
  </si>
  <si>
    <t>AA13</t>
  </si>
  <si>
    <t>AA14</t>
  </si>
  <si>
    <t>AA15</t>
  </si>
  <si>
    <t>AA16</t>
  </si>
  <si>
    <t>AA17</t>
  </si>
  <si>
    <t>合            计</t>
  </si>
  <si>
    <t>合同资产评估明细表</t>
  </si>
  <si>
    <t>表3-10</t>
  </si>
  <si>
    <t>履约义务</t>
  </si>
  <si>
    <t>AB1</t>
  </si>
  <si>
    <t>AB2</t>
  </si>
  <si>
    <t>AB3</t>
  </si>
  <si>
    <t>AB4</t>
  </si>
  <si>
    <t>AB5</t>
  </si>
  <si>
    <t>AB6</t>
  </si>
  <si>
    <t>AB7</t>
  </si>
  <si>
    <t>AB8</t>
  </si>
  <si>
    <t>AB9</t>
  </si>
  <si>
    <t>AB10</t>
  </si>
  <si>
    <t>AB11</t>
  </si>
  <si>
    <t>AB12</t>
  </si>
  <si>
    <t>AB13</t>
  </si>
  <si>
    <t>AB14</t>
  </si>
  <si>
    <t>AB15</t>
  </si>
  <si>
    <t>AB16</t>
  </si>
  <si>
    <t>合同资产合计</t>
  </si>
  <si>
    <t>持有待售资产评估明细表</t>
  </si>
  <si>
    <t>表3-11</t>
  </si>
  <si>
    <t>资产类别</t>
  </si>
  <si>
    <t>资产名称</t>
  </si>
  <si>
    <t>预计处置费用</t>
  </si>
  <si>
    <t>预计处置时间</t>
  </si>
  <si>
    <t>协议/合同索引号</t>
  </si>
  <si>
    <t>AC1</t>
  </si>
  <si>
    <t>AC2</t>
  </si>
  <si>
    <t>AC3</t>
  </si>
  <si>
    <t>AC4</t>
  </si>
  <si>
    <t>AC5</t>
  </si>
  <si>
    <t>AC6</t>
  </si>
  <si>
    <t>AC7</t>
  </si>
  <si>
    <t>AC8</t>
  </si>
  <si>
    <t>AC9</t>
  </si>
  <si>
    <t>AC10</t>
  </si>
  <si>
    <t>AC11</t>
  </si>
  <si>
    <t>AC12</t>
  </si>
  <si>
    <t>AC13</t>
  </si>
  <si>
    <t>AC14</t>
  </si>
  <si>
    <t>AC15</t>
  </si>
  <si>
    <t>AC16</t>
  </si>
  <si>
    <t>AC17</t>
  </si>
  <si>
    <t>AC18</t>
  </si>
  <si>
    <t>AC19</t>
  </si>
  <si>
    <t>AC20</t>
  </si>
  <si>
    <t>一年到期非流动资产评估明细表</t>
  </si>
  <si>
    <t>表3-12</t>
  </si>
  <si>
    <t>项目及内容</t>
  </si>
  <si>
    <t>结算内容</t>
  </si>
  <si>
    <t>AD1</t>
  </si>
  <si>
    <t>AD2</t>
  </si>
  <si>
    <t>AD3</t>
  </si>
  <si>
    <t>AD4</t>
  </si>
  <si>
    <t>AD5</t>
  </si>
  <si>
    <t>AD6</t>
  </si>
  <si>
    <t>AD7</t>
  </si>
  <si>
    <t>AD8</t>
  </si>
  <si>
    <t>AD9</t>
  </si>
  <si>
    <t>AD10</t>
  </si>
  <si>
    <t>AD11</t>
  </si>
  <si>
    <t>AD12</t>
  </si>
  <si>
    <t>AD13</t>
  </si>
  <si>
    <t>AD14</t>
  </si>
  <si>
    <t>AD15</t>
  </si>
  <si>
    <t>AD16</t>
  </si>
  <si>
    <t>AD17</t>
  </si>
  <si>
    <t>AD18</t>
  </si>
  <si>
    <t>AD19</t>
  </si>
  <si>
    <t>AD20</t>
  </si>
  <si>
    <t>其他流动资产评估明细表</t>
  </si>
  <si>
    <t>表3-13</t>
  </si>
  <si>
    <t>AE1</t>
  </si>
  <si>
    <t>AE2</t>
  </si>
  <si>
    <t>AE3</t>
  </si>
  <si>
    <t>AE4</t>
  </si>
  <si>
    <t>AE5</t>
  </si>
  <si>
    <t>AE6</t>
  </si>
  <si>
    <t>AE7</t>
  </si>
  <si>
    <t>AE8</t>
  </si>
  <si>
    <t>AE9</t>
  </si>
  <si>
    <t>AE10</t>
  </si>
  <si>
    <t>AE11</t>
  </si>
  <si>
    <t>AE12</t>
  </si>
  <si>
    <t>AE13</t>
  </si>
  <si>
    <t>AE14</t>
  </si>
  <si>
    <t>AE15</t>
  </si>
  <si>
    <t>AE16</t>
  </si>
  <si>
    <t>AE17</t>
  </si>
  <si>
    <t>AE18</t>
  </si>
  <si>
    <t>AE19</t>
  </si>
  <si>
    <t>AE20</t>
  </si>
  <si>
    <t>AE21</t>
  </si>
  <si>
    <t>非流动资产评估汇总表</t>
  </si>
  <si>
    <t>表4</t>
  </si>
  <si>
    <t>4-1</t>
  </si>
  <si>
    <t>4-2</t>
  </si>
  <si>
    <t>4-3</t>
  </si>
  <si>
    <t>4-4</t>
  </si>
  <si>
    <t>4-5</t>
  </si>
  <si>
    <t>4-6</t>
  </si>
  <si>
    <t>4-7</t>
  </si>
  <si>
    <t>4-8</t>
  </si>
  <si>
    <t>固定资产原值</t>
  </si>
  <si>
    <t>其中：建筑物类</t>
  </si>
  <si>
    <t>设 备 类</t>
  </si>
  <si>
    <t>土 地 类</t>
  </si>
  <si>
    <t>减：累计折旧</t>
  </si>
  <si>
    <t>固定资产净值</t>
  </si>
  <si>
    <t>减：固定资产减值准备</t>
  </si>
  <si>
    <t>4-9</t>
  </si>
  <si>
    <t>4-10</t>
  </si>
  <si>
    <t>4-11</t>
  </si>
  <si>
    <t>4-12</t>
  </si>
  <si>
    <t>4-13</t>
  </si>
  <si>
    <t>其中：土地使用权</t>
  </si>
  <si>
    <t>4-14</t>
  </si>
  <si>
    <t>4-15</t>
  </si>
  <si>
    <t>4-16</t>
  </si>
  <si>
    <t>4-17</t>
  </si>
  <si>
    <t>4-18</t>
  </si>
  <si>
    <t>债权投资评估明细表</t>
  </si>
  <si>
    <t xml:space="preserve"> 表4-1</t>
  </si>
  <si>
    <r>
      <rPr>
        <sz val="10"/>
        <rFont val="宋体"/>
        <family val="3"/>
        <charset val="134"/>
      </rPr>
      <t>债务人名称</t>
    </r>
  </si>
  <si>
    <r>
      <rPr>
        <sz val="10"/>
        <rFont val="宋体"/>
        <family val="3"/>
        <charset val="134"/>
      </rPr>
      <t>取得日期</t>
    </r>
  </si>
  <si>
    <r>
      <rPr>
        <sz val="10"/>
        <rFont val="宋体"/>
        <family val="3"/>
        <charset val="134"/>
      </rPr>
      <t>利率</t>
    </r>
    <r>
      <rPr>
        <sz val="10"/>
        <rFont val="Times New Roman"/>
        <family val="1"/>
      </rPr>
      <t>%</t>
    </r>
  </si>
  <si>
    <r>
      <rPr>
        <sz val="10"/>
        <rFont val="宋体"/>
        <family val="3"/>
        <charset val="134"/>
      </rPr>
      <t>本金</t>
    </r>
  </si>
  <si>
    <t>AF1</t>
  </si>
  <si>
    <t>AF2</t>
  </si>
  <si>
    <t>AF3</t>
  </si>
  <si>
    <t>AF4</t>
  </si>
  <si>
    <t>AF5</t>
  </si>
  <si>
    <t>AF6</t>
  </si>
  <si>
    <t>AF7</t>
  </si>
  <si>
    <t>AF8</t>
  </si>
  <si>
    <t>AF9</t>
  </si>
  <si>
    <t>AF10</t>
  </si>
  <si>
    <t>AF11</t>
  </si>
  <si>
    <t>AF12</t>
  </si>
  <si>
    <t>AF13</t>
  </si>
  <si>
    <t>AF14</t>
  </si>
  <si>
    <t>AF15</t>
  </si>
  <si>
    <t>AF16</t>
  </si>
  <si>
    <t>AF17</t>
  </si>
  <si>
    <r>
      <rPr>
        <sz val="10"/>
        <color indexed="8"/>
        <rFont val="宋体"/>
        <family val="3"/>
        <charset val="134"/>
      </rPr>
      <t>债权投资合计</t>
    </r>
  </si>
  <si>
    <r>
      <rPr>
        <sz val="10"/>
        <color indexed="8"/>
        <rFont val="宋体"/>
        <family val="3"/>
        <charset val="134"/>
      </rPr>
      <t>减：债权投资减值准备</t>
    </r>
  </si>
  <si>
    <r>
      <rPr>
        <sz val="10"/>
        <rFont val="宋体"/>
        <family val="3"/>
        <charset val="134"/>
      </rPr>
      <t>债权投资净额</t>
    </r>
  </si>
  <si>
    <t>其他债权投资评估明细表</t>
  </si>
  <si>
    <r>
      <rPr>
        <sz val="10"/>
        <rFont val="Times New Roman"/>
        <family val="1"/>
      </rPr>
      <t>表</t>
    </r>
    <r>
      <rPr>
        <sz val="10"/>
        <rFont val="Times New Roman"/>
        <family val="1"/>
      </rPr>
      <t>4-2</t>
    </r>
  </si>
  <si>
    <t>债务人名称</t>
  </si>
  <si>
    <t>取得日期</t>
  </si>
  <si>
    <t>利率%</t>
  </si>
  <si>
    <t>本金</t>
  </si>
  <si>
    <t>AG1</t>
  </si>
  <si>
    <t>AG2</t>
  </si>
  <si>
    <t>AG3</t>
  </si>
  <si>
    <t>AG4</t>
  </si>
  <si>
    <t>AG5</t>
  </si>
  <si>
    <t>AG6</t>
  </si>
  <si>
    <t>AG7</t>
  </si>
  <si>
    <t>AG8</t>
  </si>
  <si>
    <t>AG9</t>
  </si>
  <si>
    <t>AG10</t>
  </si>
  <si>
    <t>AG11</t>
  </si>
  <si>
    <t>AG12</t>
  </si>
  <si>
    <t>AG13</t>
  </si>
  <si>
    <t>AG14</t>
  </si>
  <si>
    <t>AG15</t>
  </si>
  <si>
    <t>AG16</t>
  </si>
  <si>
    <t>AG17</t>
  </si>
  <si>
    <t>AG18</t>
  </si>
  <si>
    <t>AG19</t>
  </si>
  <si>
    <t>AG20</t>
  </si>
  <si>
    <t>表4-3</t>
  </si>
  <si>
    <t>AH1</t>
  </si>
  <si>
    <t>AH2</t>
  </si>
  <si>
    <t>AH3</t>
  </si>
  <si>
    <t>AH4</t>
  </si>
  <si>
    <t>AH5</t>
  </si>
  <si>
    <t>AH6</t>
  </si>
  <si>
    <t>AH7</t>
  </si>
  <si>
    <t>AH8</t>
  </si>
  <si>
    <t>AH9</t>
  </si>
  <si>
    <t>AH10</t>
  </si>
  <si>
    <t>AH11</t>
  </si>
  <si>
    <t>AH12</t>
  </si>
  <si>
    <t>AH13</t>
  </si>
  <si>
    <t>AH14</t>
  </si>
  <si>
    <t>AH15</t>
  </si>
  <si>
    <t>AH16</t>
  </si>
  <si>
    <t>AH17</t>
  </si>
  <si>
    <t>长期应收款合计</t>
  </si>
  <si>
    <t>减：长期应收款坏账准备</t>
  </si>
  <si>
    <t>长期应收款净额</t>
  </si>
  <si>
    <t>表4-4</t>
  </si>
  <si>
    <r>
      <rPr>
        <sz val="10"/>
        <rFont val="宋体"/>
        <family val="3"/>
        <charset val="134"/>
      </rPr>
      <t>持股比例</t>
    </r>
    <r>
      <rPr>
        <sz val="10"/>
        <rFont val="Times New Roman"/>
        <family val="1"/>
      </rPr>
      <t>%</t>
    </r>
  </si>
  <si>
    <t>是否控股</t>
  </si>
  <si>
    <t>核算方法</t>
  </si>
  <si>
    <t>投资成本</t>
  </si>
  <si>
    <r>
      <rPr>
        <sz val="10"/>
        <rFont val="Times New Roman"/>
        <family val="1"/>
      </rPr>
      <t>被投资单位</t>
    </r>
    <r>
      <rPr>
        <sz val="10"/>
        <rFont val="Times New Roman"/>
        <family val="1"/>
      </rPr>
      <t>100%</t>
    </r>
    <r>
      <rPr>
        <sz val="10"/>
        <rFont val="Times New Roman"/>
        <family val="1"/>
      </rPr>
      <t>股权评估结果</t>
    </r>
  </si>
  <si>
    <r>
      <rPr>
        <sz val="10"/>
        <rFont val="宋体"/>
        <family val="3"/>
        <charset val="134"/>
      </rPr>
      <t>打开评估（</t>
    </r>
    <r>
      <rPr>
        <sz val="10"/>
        <rFont val="Times New Roman"/>
        <family val="1"/>
      </rPr>
      <t>Y/N)</t>
    </r>
  </si>
  <si>
    <r>
      <rPr>
        <sz val="10"/>
        <rFont val="宋体"/>
        <family val="3"/>
        <charset val="134"/>
      </rPr>
      <t>公司代码</t>
    </r>
  </si>
  <si>
    <t>长期股权投资合计</t>
  </si>
  <si>
    <t>表4-5</t>
  </si>
  <si>
    <r>
      <rPr>
        <sz val="10"/>
        <rFont val="宋体"/>
        <family val="3"/>
        <charset val="134"/>
      </rPr>
      <t>权益工具名称</t>
    </r>
  </si>
  <si>
    <r>
      <rPr>
        <sz val="10"/>
        <rFont val="宋体"/>
        <family val="3"/>
        <charset val="134"/>
      </rPr>
      <t>权益工具种类</t>
    </r>
  </si>
  <si>
    <r>
      <rPr>
        <sz val="10"/>
        <rFont val="宋体"/>
        <family val="3"/>
        <charset val="134"/>
      </rPr>
      <t>票面利率</t>
    </r>
    <r>
      <rPr>
        <sz val="10"/>
        <rFont val="Times New Roman"/>
        <family val="1"/>
      </rPr>
      <t>%</t>
    </r>
  </si>
  <si>
    <t>基准日市价</t>
  </si>
  <si>
    <r>
      <rPr>
        <sz val="10"/>
        <rFont val="宋体"/>
        <family val="3"/>
        <charset val="134"/>
      </rPr>
      <t>投资成本</t>
    </r>
  </si>
  <si>
    <t>AJ1</t>
  </si>
  <si>
    <t>AJ2</t>
  </si>
  <si>
    <t>AJ3</t>
  </si>
  <si>
    <t>AJ4</t>
  </si>
  <si>
    <t>AJ5</t>
  </si>
  <si>
    <t>AJ6</t>
  </si>
  <si>
    <t>AJ7</t>
  </si>
  <si>
    <t>AJ8</t>
  </si>
  <si>
    <t>AJ9</t>
  </si>
  <si>
    <t>AJ10</t>
  </si>
  <si>
    <t>AJ11</t>
  </si>
  <si>
    <t>AJ12</t>
  </si>
  <si>
    <t>AJ13</t>
  </si>
  <si>
    <t>AJ14</t>
  </si>
  <si>
    <t>AJ15</t>
  </si>
  <si>
    <t>AJ16</t>
  </si>
  <si>
    <t>AJ17</t>
  </si>
  <si>
    <r>
      <rPr>
        <sz val="10"/>
        <color indexed="8"/>
        <rFont val="宋体"/>
        <family val="3"/>
        <charset val="134"/>
      </rPr>
      <t>其他权益工具投资合</t>
    </r>
    <r>
      <rPr>
        <sz val="10"/>
        <color indexed="8"/>
        <rFont val="Times New Roman"/>
        <family val="1"/>
      </rPr>
      <t xml:space="preserve"> </t>
    </r>
    <r>
      <rPr>
        <sz val="10"/>
        <color indexed="8"/>
        <rFont val="宋体"/>
        <family val="3"/>
        <charset val="134"/>
      </rPr>
      <t>计</t>
    </r>
  </si>
  <si>
    <t>表4-6</t>
  </si>
  <si>
    <r>
      <rPr>
        <sz val="10"/>
        <rFont val="宋体"/>
        <family val="3"/>
        <charset val="134"/>
      </rPr>
      <t>金融资产名称</t>
    </r>
  </si>
  <si>
    <r>
      <rPr>
        <sz val="10"/>
        <rFont val="宋体"/>
        <family val="3"/>
        <charset val="134"/>
      </rPr>
      <t>金融资产种类</t>
    </r>
  </si>
  <si>
    <r>
      <rPr>
        <sz val="10"/>
        <rFont val="宋体"/>
        <family val="3"/>
        <charset val="134"/>
      </rPr>
      <t>取得成本</t>
    </r>
  </si>
  <si>
    <t>AK1</t>
  </si>
  <si>
    <t>AK2</t>
  </si>
  <si>
    <t>AK3</t>
  </si>
  <si>
    <t>AK4</t>
  </si>
  <si>
    <t>AK5</t>
  </si>
  <si>
    <t>AK6</t>
  </si>
  <si>
    <t>AK7</t>
  </si>
  <si>
    <t>AK8</t>
  </si>
  <si>
    <t>AK9</t>
  </si>
  <si>
    <t>AK10</t>
  </si>
  <si>
    <t>AK11</t>
  </si>
  <si>
    <t>AK12</t>
  </si>
  <si>
    <t>AK13</t>
  </si>
  <si>
    <t>AK14</t>
  </si>
  <si>
    <t>AK15</t>
  </si>
  <si>
    <t>AK16</t>
  </si>
  <si>
    <t>AK17</t>
  </si>
  <si>
    <r>
      <rPr>
        <sz val="10"/>
        <color indexed="8"/>
        <rFont val="宋体"/>
        <family val="3"/>
        <charset val="134"/>
      </rPr>
      <t>其他非流动金融资产合</t>
    </r>
    <r>
      <rPr>
        <sz val="10"/>
        <color indexed="8"/>
        <rFont val="Times New Roman"/>
        <family val="1"/>
      </rPr>
      <t xml:space="preserve"> </t>
    </r>
    <r>
      <rPr>
        <sz val="10"/>
        <color indexed="8"/>
        <rFont val="宋体"/>
        <family val="3"/>
        <charset val="134"/>
      </rPr>
      <t>计</t>
    </r>
  </si>
  <si>
    <t>投资性房地产汇总表</t>
  </si>
  <si>
    <t>表4-7</t>
  </si>
  <si>
    <t>4-7-1</t>
  </si>
  <si>
    <t>4-7-2</t>
  </si>
  <si>
    <t>4-7-3</t>
  </si>
  <si>
    <t>4-7-4</t>
  </si>
  <si>
    <t>投资性地产（公允计量）</t>
  </si>
  <si>
    <t>投资性房地产合计</t>
  </si>
  <si>
    <t>减：投资性房地产减值准备</t>
  </si>
  <si>
    <t>投资性房地产净额</t>
  </si>
  <si>
    <t>表4-7-1</t>
  </si>
  <si>
    <r>
      <rPr>
        <sz val="10"/>
        <rFont val="宋体"/>
        <family val="3"/>
        <charset val="134"/>
      </rPr>
      <t>房屋对应宗地信息</t>
    </r>
  </si>
  <si>
    <r>
      <rPr>
        <sz val="10"/>
        <rFont val="宋体"/>
        <family val="3"/>
        <charset val="134"/>
      </rPr>
      <t>房产证号</t>
    </r>
  </si>
  <si>
    <r>
      <rPr>
        <sz val="10"/>
        <rFont val="宋体"/>
        <family val="3"/>
        <charset val="134"/>
      </rPr>
      <t>房产证载权利人</t>
    </r>
  </si>
  <si>
    <r>
      <rPr>
        <sz val="10"/>
        <rFont val="宋体"/>
        <family val="3"/>
        <charset val="134"/>
      </rPr>
      <t>房屋名称</t>
    </r>
  </si>
  <si>
    <r>
      <rPr>
        <sz val="10"/>
        <rFont val="宋体"/>
        <family val="3"/>
        <charset val="134"/>
      </rPr>
      <t>来源（外购、自建、自用转入、存货转入等）</t>
    </r>
  </si>
  <si>
    <r>
      <rPr>
        <sz val="10"/>
        <rFont val="宋体"/>
        <family val="3"/>
        <charset val="134"/>
      </rPr>
      <t>房产用途</t>
    </r>
  </si>
  <si>
    <r>
      <rPr>
        <sz val="10"/>
        <rFont val="宋体"/>
        <family val="3"/>
        <charset val="134"/>
      </rPr>
      <t>结构</t>
    </r>
  </si>
  <si>
    <r>
      <rPr>
        <sz val="10"/>
        <rFont val="宋体"/>
        <family val="3"/>
        <charset val="134"/>
      </rPr>
      <t>建成
年月</t>
    </r>
  </si>
  <si>
    <r>
      <rPr>
        <sz val="10"/>
        <rFont val="宋体"/>
        <family val="3"/>
        <charset val="134"/>
      </rPr>
      <t>建筑面积
（㎡）</t>
    </r>
  </si>
  <si>
    <r>
      <rPr>
        <sz val="10"/>
        <rFont val="宋体"/>
        <family val="3"/>
        <charset val="134"/>
      </rPr>
      <t xml:space="preserve">成本单价
</t>
    </r>
    <r>
      <rPr>
        <sz val="10"/>
        <rFont val="Times New Roman"/>
        <family val="1"/>
      </rPr>
      <t>(</t>
    </r>
    <r>
      <rPr>
        <sz val="10"/>
        <rFont val="宋体"/>
        <family val="3"/>
        <charset val="134"/>
      </rPr>
      <t>元</t>
    </r>
    <r>
      <rPr>
        <sz val="10"/>
        <rFont val="Times New Roman"/>
        <family val="1"/>
      </rPr>
      <t>/</t>
    </r>
    <r>
      <rPr>
        <sz val="10"/>
        <rFont val="宋体"/>
        <family val="3"/>
        <charset val="134"/>
      </rPr>
      <t>㎡</t>
    </r>
    <r>
      <rPr>
        <sz val="10"/>
        <rFont val="Times New Roman"/>
        <family val="1"/>
      </rPr>
      <t>)</t>
    </r>
  </si>
  <si>
    <r>
      <rPr>
        <sz val="10"/>
        <rFont val="宋体"/>
        <family val="3"/>
        <charset val="134"/>
      </rPr>
      <t xml:space="preserve">评估单价
</t>
    </r>
    <r>
      <rPr>
        <sz val="10"/>
        <rFont val="Times New Roman"/>
        <family val="1"/>
      </rPr>
      <t>(</t>
    </r>
    <r>
      <rPr>
        <sz val="10"/>
        <rFont val="宋体"/>
        <family val="3"/>
        <charset val="134"/>
      </rPr>
      <t>元</t>
    </r>
    <r>
      <rPr>
        <sz val="10"/>
        <rFont val="Times New Roman"/>
        <family val="1"/>
      </rPr>
      <t>/</t>
    </r>
    <r>
      <rPr>
        <sz val="10"/>
        <rFont val="宋体"/>
        <family val="3"/>
        <charset val="134"/>
      </rPr>
      <t>㎡</t>
    </r>
    <r>
      <rPr>
        <sz val="10"/>
        <rFont val="Times New Roman"/>
        <family val="1"/>
      </rPr>
      <t>)</t>
    </r>
  </si>
  <si>
    <r>
      <rPr>
        <sz val="10"/>
        <rFont val="宋体"/>
        <family val="3"/>
        <charset val="134"/>
      </rPr>
      <t>对应土地证号</t>
    </r>
  </si>
  <si>
    <r>
      <rPr>
        <sz val="10"/>
        <rFont val="宋体"/>
        <family val="3"/>
        <charset val="134"/>
      </rPr>
      <t>对应宗地名称</t>
    </r>
  </si>
  <si>
    <r>
      <rPr>
        <sz val="10"/>
        <rFont val="宋体"/>
        <family val="3"/>
        <charset val="134"/>
      </rPr>
      <t>宗地开发程度</t>
    </r>
  </si>
  <si>
    <r>
      <rPr>
        <sz val="10"/>
        <rFont val="宋体"/>
        <family val="3"/>
        <charset val="134"/>
      </rPr>
      <t>宗地位置</t>
    </r>
  </si>
  <si>
    <r>
      <rPr>
        <sz val="10"/>
        <rFont val="宋体"/>
        <family val="3"/>
        <charset val="134"/>
      </rPr>
      <t>宗地用途</t>
    </r>
  </si>
  <si>
    <r>
      <rPr>
        <sz val="10"/>
        <rFont val="宋体"/>
        <family val="3"/>
        <charset val="134"/>
      </rPr>
      <t>用地性质</t>
    </r>
  </si>
  <si>
    <r>
      <rPr>
        <sz val="10"/>
        <rFont val="宋体"/>
        <family val="3"/>
        <charset val="134"/>
      </rPr>
      <t>原值</t>
    </r>
  </si>
  <si>
    <r>
      <rPr>
        <sz val="10"/>
        <rFont val="宋体"/>
        <family val="3"/>
        <charset val="134"/>
      </rPr>
      <t>净值</t>
    </r>
  </si>
  <si>
    <r>
      <rPr>
        <sz val="10"/>
        <rFont val="宋体"/>
        <family val="3"/>
        <charset val="134"/>
      </rPr>
      <t>成新率</t>
    </r>
    <r>
      <rPr>
        <sz val="10"/>
        <rFont val="Times New Roman"/>
        <family val="1"/>
      </rPr>
      <t>%</t>
    </r>
  </si>
  <si>
    <t>AM1</t>
  </si>
  <si>
    <t>AM2</t>
  </si>
  <si>
    <t>AM3</t>
  </si>
  <si>
    <t>AM4</t>
  </si>
  <si>
    <t>AM5</t>
  </si>
  <si>
    <t>AM6</t>
  </si>
  <si>
    <t>AM7</t>
  </si>
  <si>
    <t>AM8</t>
  </si>
  <si>
    <t>AM9</t>
  </si>
  <si>
    <t>AM10</t>
  </si>
  <si>
    <t>AM11</t>
  </si>
  <si>
    <t>AM12</t>
  </si>
  <si>
    <t>AM13</t>
  </si>
  <si>
    <t>AM14</t>
  </si>
  <si>
    <t>AM15</t>
  </si>
  <si>
    <t>AM16</t>
  </si>
  <si>
    <t>AM17</t>
  </si>
  <si>
    <t>投资性房地产－房屋合计</t>
  </si>
  <si>
    <t>投资性房地产－房屋净额</t>
  </si>
  <si>
    <t>投资性房地产——房屋评估明细表（采用公允价值模式计量）</t>
  </si>
  <si>
    <t>表4-7-2</t>
  </si>
  <si>
    <r>
      <rPr>
        <sz val="10"/>
        <rFont val="宋体"/>
        <family val="3"/>
        <charset val="134"/>
      </rPr>
      <t>原始入账价值</t>
    </r>
    <r>
      <rPr>
        <sz val="10"/>
        <rFont val="Times New Roman"/>
        <family val="1"/>
      </rPr>
      <t xml:space="preserve"> 
</t>
    </r>
    <r>
      <rPr>
        <sz val="10"/>
        <rFont val="宋体"/>
        <family val="3"/>
        <charset val="134"/>
      </rPr>
      <t>（转入日公允价值）</t>
    </r>
  </si>
  <si>
    <t>AN1</t>
  </si>
  <si>
    <t>AN2</t>
  </si>
  <si>
    <t>AN3</t>
  </si>
  <si>
    <t>AN4</t>
  </si>
  <si>
    <t>AN5</t>
  </si>
  <si>
    <t>AN6</t>
  </si>
  <si>
    <t>AN7</t>
  </si>
  <si>
    <t>AN8</t>
  </si>
  <si>
    <t>AN9</t>
  </si>
  <si>
    <t>AN10</t>
  </si>
  <si>
    <t>AN11</t>
  </si>
  <si>
    <t>AN12</t>
  </si>
  <si>
    <t>AN13</t>
  </si>
  <si>
    <t>AN14</t>
  </si>
  <si>
    <t>AN15</t>
  </si>
  <si>
    <t>AN16</t>
  </si>
  <si>
    <t>AN17</t>
  </si>
  <si>
    <t>AN18</t>
  </si>
  <si>
    <t>AN19</t>
  </si>
  <si>
    <t>表4-7-3</t>
  </si>
  <si>
    <t>土地权证编号</t>
  </si>
  <si>
    <t>宗地名称</t>
  </si>
  <si>
    <t>来源（外购、自建、自用转入、存货转入等）</t>
  </si>
  <si>
    <t>是否空地</t>
  </si>
  <si>
    <t>土地位置</t>
  </si>
  <si>
    <t>用地性质</t>
  </si>
  <si>
    <t>准用年限</t>
  </si>
  <si>
    <t>开发程度</t>
  </si>
  <si>
    <r>
      <rPr>
        <sz val="10"/>
        <rFont val="宋体"/>
        <family val="3"/>
        <charset val="134"/>
      </rPr>
      <t>面积</t>
    </r>
    <r>
      <rPr>
        <sz val="10"/>
        <rFont val="Times New Roman"/>
        <family val="1"/>
      </rPr>
      <t>(</t>
    </r>
    <r>
      <rPr>
        <sz val="10"/>
        <rFont val="宋体"/>
        <family val="3"/>
        <charset val="134"/>
      </rPr>
      <t>㎡</t>
    </r>
    <r>
      <rPr>
        <sz val="10"/>
        <rFont val="Times New Roman"/>
        <family val="1"/>
      </rPr>
      <t>)</t>
    </r>
  </si>
  <si>
    <t>AP1</t>
  </si>
  <si>
    <t>AP2</t>
  </si>
  <si>
    <t>AP3</t>
  </si>
  <si>
    <t>AP4</t>
  </si>
  <si>
    <t>AP5</t>
  </si>
  <si>
    <t>AP6</t>
  </si>
  <si>
    <t>AP7</t>
  </si>
  <si>
    <t>AP8</t>
  </si>
  <si>
    <t>AP9</t>
  </si>
  <si>
    <t>AP10</t>
  </si>
  <si>
    <t>AP11</t>
  </si>
  <si>
    <t>AP12</t>
  </si>
  <si>
    <t>AP13</t>
  </si>
  <si>
    <t>AP14</t>
  </si>
  <si>
    <t>AP15</t>
  </si>
  <si>
    <t>AP16</t>
  </si>
  <si>
    <t>AP17</t>
  </si>
  <si>
    <t>AP18</t>
  </si>
  <si>
    <t>AP19</t>
  </si>
  <si>
    <t>AP20</t>
  </si>
  <si>
    <t>AP21</t>
  </si>
  <si>
    <t>AP22</t>
  </si>
  <si>
    <t>AP23</t>
  </si>
  <si>
    <t>投资性地产合计</t>
  </si>
  <si>
    <t>投资性地产净额</t>
  </si>
  <si>
    <t>投资性房地产——土地使用权评估明细表（采用公允价值模式计量）</t>
  </si>
  <si>
    <t>表4-7-4</t>
  </si>
  <si>
    <r>
      <rPr>
        <sz val="10"/>
        <rFont val="宋体"/>
        <family val="3"/>
        <charset val="134"/>
      </rPr>
      <t xml:space="preserve">面积
</t>
    </r>
    <r>
      <rPr>
        <sz val="10"/>
        <rFont val="Times New Roman"/>
        <family val="1"/>
      </rPr>
      <t>(</t>
    </r>
    <r>
      <rPr>
        <sz val="10"/>
        <rFont val="宋体"/>
        <family val="3"/>
        <charset val="134"/>
      </rPr>
      <t>㎡</t>
    </r>
    <r>
      <rPr>
        <sz val="10"/>
        <rFont val="Times New Roman"/>
        <family val="1"/>
      </rPr>
      <t>)</t>
    </r>
  </si>
  <si>
    <r>
      <rPr>
        <sz val="10"/>
        <rFont val="宋体"/>
        <family val="3"/>
        <charset val="134"/>
      </rPr>
      <t>原始入账价值
（转入日公允价值）</t>
    </r>
  </si>
  <si>
    <t>AQ1</t>
  </si>
  <si>
    <t>AQ2</t>
  </si>
  <si>
    <t>AQ3</t>
  </si>
  <si>
    <t>AQ4</t>
  </si>
  <si>
    <t>AQ5</t>
  </si>
  <si>
    <t>AQ6</t>
  </si>
  <si>
    <t>AQ7</t>
  </si>
  <si>
    <t>AQ8</t>
  </si>
  <si>
    <t>AQ9</t>
  </si>
  <si>
    <t>AQ10</t>
  </si>
  <si>
    <t>AQ11</t>
  </si>
  <si>
    <t>AQ12</t>
  </si>
  <si>
    <t>AQ13</t>
  </si>
  <si>
    <t>AQ14</t>
  </si>
  <si>
    <t>AQ15</t>
  </si>
  <si>
    <t>AQ16</t>
  </si>
  <si>
    <t>AQ17</t>
  </si>
  <si>
    <t>AQ18</t>
  </si>
  <si>
    <t>AQ19</t>
  </si>
  <si>
    <t>AQ20</t>
  </si>
  <si>
    <t>固定资产评估汇总表</t>
  </si>
  <si>
    <t>表4-8</t>
  </si>
  <si>
    <t>房屋建筑物类合计</t>
  </si>
  <si>
    <t>4-8-1</t>
  </si>
  <si>
    <t>固定资产-房屋建筑物</t>
  </si>
  <si>
    <t>4-8-2</t>
  </si>
  <si>
    <t>固定资产-构筑物及其他辅助设施</t>
  </si>
  <si>
    <t>4-8-3</t>
  </si>
  <si>
    <t>固定资产-管道及沟槽</t>
  </si>
  <si>
    <t>4-8-4</t>
  </si>
  <si>
    <t>固定资产-井巷工程</t>
  </si>
  <si>
    <t>设备类合计</t>
  </si>
  <si>
    <t>4-8-5</t>
  </si>
  <si>
    <t>固定资产-机器设备</t>
  </si>
  <si>
    <t>4-8-6</t>
  </si>
  <si>
    <t>固定资产-车辆</t>
  </si>
  <si>
    <t>4-8-7</t>
  </si>
  <si>
    <t>固定资产-电子设备</t>
  </si>
  <si>
    <t>4-8-8</t>
  </si>
  <si>
    <t>固定资产—土地</t>
  </si>
  <si>
    <t>4-8-9</t>
  </si>
  <si>
    <t>固定资产—船舶</t>
  </si>
  <si>
    <t>固定资产合计</t>
  </si>
  <si>
    <t>表4-8-1</t>
  </si>
  <si>
    <t>资产编号</t>
  </si>
  <si>
    <r>
      <rPr>
        <sz val="10"/>
        <rFont val="宋体"/>
        <family val="3"/>
        <charset val="134"/>
      </rPr>
      <t>宗地编号</t>
    </r>
  </si>
  <si>
    <r>
      <rPr>
        <sz val="10"/>
        <rFont val="宋体"/>
        <family val="3"/>
        <charset val="134"/>
      </rPr>
      <t>所占宗地情况</t>
    </r>
  </si>
  <si>
    <t>房产证号</t>
  </si>
  <si>
    <t>房产证载权利人</t>
  </si>
  <si>
    <t>建筑物名称</t>
  </si>
  <si>
    <t>檐高(米)</t>
  </si>
  <si>
    <t>层数</t>
  </si>
  <si>
    <r>
      <rPr>
        <sz val="10"/>
        <rFont val="宋体"/>
        <family val="3"/>
        <charset val="134"/>
      </rPr>
      <t>层高</t>
    </r>
  </si>
  <si>
    <r>
      <rPr>
        <sz val="10"/>
        <rFont val="宋体"/>
        <family val="3"/>
        <charset val="134"/>
      </rPr>
      <t>资产状况</t>
    </r>
  </si>
  <si>
    <r>
      <rPr>
        <sz val="10"/>
        <rFont val="宋体"/>
        <family val="3"/>
        <charset val="134"/>
      </rPr>
      <t xml:space="preserve">建筑面积
</t>
    </r>
    <r>
      <rPr>
        <sz val="10"/>
        <rFont val="Times New Roman"/>
        <family val="1"/>
      </rPr>
      <t>(</t>
    </r>
    <r>
      <rPr>
        <sz val="10"/>
        <rFont val="宋体"/>
        <family val="3"/>
        <charset val="134"/>
      </rPr>
      <t>㎡</t>
    </r>
    <r>
      <rPr>
        <sz val="10"/>
        <rFont val="Times New Roman"/>
        <family val="1"/>
      </rPr>
      <t>)</t>
    </r>
  </si>
  <si>
    <t>建成
年月</t>
  </si>
  <si>
    <t>折旧年限</t>
  </si>
  <si>
    <r>
      <rPr>
        <sz val="10"/>
        <rFont val="宋体"/>
        <family val="3"/>
        <charset val="134"/>
      </rPr>
      <t>宗地面积</t>
    </r>
  </si>
  <si>
    <r>
      <rPr>
        <sz val="10"/>
        <rFont val="宋体"/>
        <family val="3"/>
        <charset val="134"/>
      </rPr>
      <t>宗地性质</t>
    </r>
  </si>
  <si>
    <t>AR1</t>
  </si>
  <si>
    <t>AR2</t>
  </si>
  <si>
    <t>AR3</t>
  </si>
  <si>
    <t>AR4</t>
  </si>
  <si>
    <t>AR5</t>
  </si>
  <si>
    <t>AR6</t>
  </si>
  <si>
    <t>AR7</t>
  </si>
  <si>
    <t>AR8</t>
  </si>
  <si>
    <t>AR9</t>
  </si>
  <si>
    <t>AR10</t>
  </si>
  <si>
    <t>AR11</t>
  </si>
  <si>
    <t>AR12</t>
  </si>
  <si>
    <t>AR13</t>
  </si>
  <si>
    <t>AR14</t>
  </si>
  <si>
    <t>AR15</t>
  </si>
  <si>
    <t>AR16</t>
  </si>
  <si>
    <t>AR17</t>
  </si>
  <si>
    <t>房屋建筑物合计</t>
  </si>
  <si>
    <t>减：房屋建筑物减值准备</t>
  </si>
  <si>
    <t>房屋建筑物净额</t>
  </si>
  <si>
    <t>表4-8-2</t>
  </si>
  <si>
    <t xml:space="preserve"> 名称</t>
  </si>
  <si>
    <r>
      <rPr>
        <sz val="10"/>
        <rFont val="宋体"/>
        <family val="3"/>
        <charset val="134"/>
      </rPr>
      <t>材质或结构</t>
    </r>
  </si>
  <si>
    <t>规格尺寸</t>
  </si>
  <si>
    <t>建成年月</t>
  </si>
  <si>
    <t>AS1</t>
  </si>
  <si>
    <t>AS2</t>
  </si>
  <si>
    <t>AS3</t>
  </si>
  <si>
    <t>AS4</t>
  </si>
  <si>
    <t>AS5</t>
  </si>
  <si>
    <t>AS6</t>
  </si>
  <si>
    <t>AS7</t>
  </si>
  <si>
    <t>AS8</t>
  </si>
  <si>
    <t>AS9</t>
  </si>
  <si>
    <t>AS10</t>
  </si>
  <si>
    <t>AS11</t>
  </si>
  <si>
    <t>AS12</t>
  </si>
  <si>
    <t>AS13</t>
  </si>
  <si>
    <t>AS14</t>
  </si>
  <si>
    <t>AS15</t>
  </si>
  <si>
    <t>AS16</t>
  </si>
  <si>
    <t>AS17</t>
  </si>
  <si>
    <t>构筑物合计</t>
  </si>
  <si>
    <t>减：构筑物及其他辅助设施减值准备</t>
  </si>
  <si>
    <t>构筑物净额</t>
  </si>
  <si>
    <t>表4-8-3</t>
  </si>
  <si>
    <t>起讫地址</t>
  </si>
  <si>
    <t>长度
(m)</t>
  </si>
  <si>
    <t>漕深
(m)</t>
  </si>
  <si>
    <t>沟宽*沟厚(mm*mm)
管径*壁厚(mm*mm)</t>
  </si>
  <si>
    <t>绝缘方式</t>
  </si>
  <si>
    <r>
      <rPr>
        <sz val="10"/>
        <rFont val="宋体"/>
        <family val="3"/>
        <charset val="134"/>
      </rPr>
      <t>资产状态</t>
    </r>
  </si>
  <si>
    <t>AT1</t>
  </si>
  <si>
    <t>AT2</t>
  </si>
  <si>
    <t>AT3</t>
  </si>
  <si>
    <t>AT4</t>
  </si>
  <si>
    <t>AT5</t>
  </si>
  <si>
    <t>AT6</t>
  </si>
  <si>
    <t>AT7</t>
  </si>
  <si>
    <t>AT8</t>
  </si>
  <si>
    <t>AT9</t>
  </si>
  <si>
    <t>AT10</t>
  </si>
  <si>
    <t>AT11</t>
  </si>
  <si>
    <t>AT12</t>
  </si>
  <si>
    <t>AT13</t>
  </si>
  <si>
    <t>AT14</t>
  </si>
  <si>
    <t>AT15</t>
  </si>
  <si>
    <t>AT16</t>
  </si>
  <si>
    <t>AT17</t>
  </si>
  <si>
    <t>管道沟槽合计</t>
  </si>
  <si>
    <t>减：管道和沟槽减值准备</t>
  </si>
  <si>
    <t>管道沟槽净额</t>
  </si>
  <si>
    <t>表4-8-4</t>
  </si>
  <si>
    <t>井巷工程名称</t>
  </si>
  <si>
    <t>岩石硬度系数</t>
  </si>
  <si>
    <t>支护</t>
  </si>
  <si>
    <t>锚杆长度
(M)</t>
  </si>
  <si>
    <t>锚杆数量
（根/M）</t>
  </si>
  <si>
    <t>轨型
(KG/M)</t>
  </si>
  <si>
    <t>轨距
(MM)</t>
  </si>
  <si>
    <t>轨枕</t>
  </si>
  <si>
    <t>支护厚度
(mm)</t>
  </si>
  <si>
    <r>
      <rPr>
        <sz val="10"/>
        <rFont val="宋体"/>
        <family val="3"/>
        <charset val="134"/>
      </rPr>
      <t xml:space="preserve">掘进断面
</t>
    </r>
    <r>
      <rPr>
        <sz val="10"/>
        <rFont val="Times New Roman"/>
        <family val="1"/>
      </rPr>
      <t>(</t>
    </r>
    <r>
      <rPr>
        <sz val="10"/>
        <rFont val="宋体"/>
        <family val="3"/>
        <charset val="134"/>
      </rPr>
      <t>㎡</t>
    </r>
    <r>
      <rPr>
        <sz val="10"/>
        <rFont val="Times New Roman"/>
        <family val="1"/>
      </rPr>
      <t>)</t>
    </r>
  </si>
  <si>
    <t>巷道倾角</t>
  </si>
  <si>
    <t>巷道长度
(M)</t>
  </si>
  <si>
    <r>
      <rPr>
        <sz val="10"/>
        <rFont val="宋体"/>
        <family val="3"/>
        <charset val="134"/>
      </rPr>
      <t xml:space="preserve">硐室体积
</t>
    </r>
    <r>
      <rPr>
        <sz val="10"/>
        <rFont val="Times New Roman"/>
        <family val="1"/>
      </rPr>
      <t>(m³)</t>
    </r>
  </si>
  <si>
    <r>
      <rPr>
        <sz val="10"/>
        <rFont val="宋体"/>
        <family val="3"/>
        <charset val="134"/>
      </rPr>
      <t>竣工年月</t>
    </r>
  </si>
  <si>
    <t>尚可使用年限</t>
  </si>
  <si>
    <t>方式</t>
  </si>
  <si>
    <t>AU1</t>
  </si>
  <si>
    <t>AU2</t>
  </si>
  <si>
    <t>AU3</t>
  </si>
  <si>
    <t>AU4</t>
  </si>
  <si>
    <t>AU5</t>
  </si>
  <si>
    <t>AU6</t>
  </si>
  <si>
    <t>AU7</t>
  </si>
  <si>
    <t>AU8</t>
  </si>
  <si>
    <t>AU9</t>
  </si>
  <si>
    <t>AU10</t>
  </si>
  <si>
    <t>AU11</t>
  </si>
  <si>
    <t>AU12</t>
  </si>
  <si>
    <t>AU13</t>
  </si>
  <si>
    <t>AU14</t>
  </si>
  <si>
    <t>AU15</t>
  </si>
  <si>
    <t>AU16</t>
  </si>
  <si>
    <t>AU17</t>
  </si>
  <si>
    <t>井巷工程合计</t>
  </si>
  <si>
    <t>减：井巷工程减值准备</t>
  </si>
  <si>
    <t>表4-8-5</t>
  </si>
  <si>
    <t>设备名称</t>
  </si>
  <si>
    <t>生产厂家</t>
  </si>
  <si>
    <t>设备材质</t>
  </si>
  <si>
    <t>设备重量（T）</t>
  </si>
  <si>
    <t>购置日期</t>
  </si>
  <si>
    <t>设备近期市场价格</t>
  </si>
  <si>
    <t>近期价格内涵</t>
  </si>
  <si>
    <t>单材质回收金额合计（不含税）</t>
  </si>
  <si>
    <t>201000000550</t>
  </si>
  <si>
    <t>凝析油增压泵</t>
  </si>
  <si>
    <t>Pd4.0MPa Qd3.2 300m BA82-616J4BM-0810V1-F</t>
  </si>
  <si>
    <t>日本大连帝国屏蔽电泵有限公司</t>
  </si>
  <si>
    <t>福山油田本部/福山油田项目部</t>
  </si>
  <si>
    <t>14</t>
  </si>
  <si>
    <t>AV1</t>
  </si>
  <si>
    <t>201000000557</t>
  </si>
  <si>
    <t>"干式变压器 SCBl0-200/10 士2X2.5%/0. 4kV IP30"</t>
  </si>
  <si>
    <t>AV2</t>
  </si>
  <si>
    <t>201000000576</t>
  </si>
  <si>
    <t>水套加热炉</t>
  </si>
  <si>
    <t>HJ250-Q/35-Q2; SSL35/120</t>
  </si>
  <si>
    <t>AV3</t>
  </si>
  <si>
    <t>201000000608</t>
  </si>
  <si>
    <t>灭火器【51个】</t>
  </si>
  <si>
    <t>MFT/ABC2、4、8、50</t>
  </si>
  <si>
    <t>AV4</t>
  </si>
  <si>
    <t>201000000679</t>
  </si>
  <si>
    <t>油品装车鹤管【9套】</t>
  </si>
  <si>
    <t>0.2-10*104t/a配套安装</t>
  </si>
  <si>
    <t>AV5</t>
  </si>
  <si>
    <t>201000000685</t>
  </si>
  <si>
    <t>气液聚结器</t>
  </si>
  <si>
    <t>PN2.5 DN150配套建安</t>
  </si>
  <si>
    <t>AV6</t>
  </si>
  <si>
    <t>201000000698</t>
  </si>
  <si>
    <t>污水处理站污水处理设备</t>
  </si>
  <si>
    <t>YDG-2000型</t>
  </si>
  <si>
    <t>AV7</t>
  </si>
  <si>
    <t>201000000735</t>
  </si>
  <si>
    <t>厨房设备</t>
  </si>
  <si>
    <t>海口恒昌厨具设备</t>
  </si>
  <si>
    <t>AV8</t>
  </si>
  <si>
    <t>201000000777</t>
  </si>
  <si>
    <t>低温分离器</t>
  </si>
  <si>
    <t>P4.7MPa DN1200X4800</t>
  </si>
  <si>
    <t>AV9</t>
  </si>
  <si>
    <t>201000000778</t>
  </si>
  <si>
    <t>粉尘过滤器</t>
  </si>
  <si>
    <t>DN500 PN 2.5 &amp; 4.0 05808101</t>
  </si>
  <si>
    <t>重庆华川</t>
  </si>
  <si>
    <t>AV10</t>
  </si>
  <si>
    <t>201000000779</t>
  </si>
  <si>
    <t>DN500 PN 2.5 &amp; 4.0 05808102</t>
  </si>
  <si>
    <t>AV11</t>
  </si>
  <si>
    <t>201000000780</t>
  </si>
  <si>
    <t>DN500 PN 2.5 &amp; 4.0 05808103</t>
  </si>
  <si>
    <t>AV12</t>
  </si>
  <si>
    <t>201000000801</t>
  </si>
  <si>
    <t>板翅式换热器</t>
  </si>
  <si>
    <t>川空产2000*750*800 及800*500*623 JKL-HL9850-0</t>
  </si>
  <si>
    <t>四川简阳空冷器厂</t>
  </si>
  <si>
    <t>AV13</t>
  </si>
  <si>
    <t>201000000802</t>
  </si>
  <si>
    <t>AV14</t>
  </si>
  <si>
    <t>201000000803</t>
  </si>
  <si>
    <t>AV15</t>
  </si>
  <si>
    <t>201000000854</t>
  </si>
  <si>
    <t>保安监视系统</t>
  </si>
  <si>
    <t>AV16</t>
  </si>
  <si>
    <t>201000000856</t>
  </si>
  <si>
    <t>站内厂区通信系统</t>
  </si>
  <si>
    <t>AV17</t>
  </si>
  <si>
    <t>201000000861</t>
  </si>
  <si>
    <t>雷达液位计【4个】</t>
  </si>
  <si>
    <t>上海昭润LT型</t>
  </si>
  <si>
    <t>AV18</t>
  </si>
  <si>
    <t>201000000862</t>
  </si>
  <si>
    <t>瑞安液位计【33个】</t>
  </si>
  <si>
    <t>浙江瑞安厂</t>
  </si>
  <si>
    <t>AV19</t>
  </si>
  <si>
    <t>201000000863</t>
  </si>
  <si>
    <t>HART手抄器</t>
  </si>
  <si>
    <t>375HR9ENA9</t>
  </si>
  <si>
    <t>AV20</t>
  </si>
  <si>
    <t>201000000864</t>
  </si>
  <si>
    <t>射频导纳界面仪</t>
  </si>
  <si>
    <t>FT805l-1100-296</t>
  </si>
  <si>
    <t>AV21</t>
  </si>
  <si>
    <t>201000000869</t>
  </si>
  <si>
    <t>油品装车鹤管</t>
  </si>
  <si>
    <t>AV22</t>
  </si>
  <si>
    <t>201000000870</t>
  </si>
  <si>
    <t>AV23</t>
  </si>
  <si>
    <t>201000000871</t>
  </si>
  <si>
    <t>AV24</t>
  </si>
  <si>
    <t>201000000872</t>
  </si>
  <si>
    <t>AV25</t>
  </si>
  <si>
    <t>201000001121</t>
  </si>
  <si>
    <t>不锈钢过滤器【16个】</t>
  </si>
  <si>
    <t>AV26</t>
  </si>
  <si>
    <t>201000001126</t>
  </si>
  <si>
    <t>生产分离器</t>
  </si>
  <si>
    <t>AV27</t>
  </si>
  <si>
    <t>201000001133</t>
  </si>
  <si>
    <t>AV28</t>
  </si>
  <si>
    <t>201000001134</t>
  </si>
  <si>
    <t>中压阀门</t>
  </si>
  <si>
    <t>AV29</t>
  </si>
  <si>
    <t>201000001156</t>
  </si>
  <si>
    <t>音叉开关</t>
  </si>
  <si>
    <t>AV30</t>
  </si>
  <si>
    <t>201000001157</t>
  </si>
  <si>
    <t>AV31</t>
  </si>
  <si>
    <t>201000001163</t>
  </si>
  <si>
    <t>压力调节阀</t>
  </si>
  <si>
    <t>AV32</t>
  </si>
  <si>
    <t>201000001165</t>
  </si>
  <si>
    <t>催化燃烧报警器【6个】</t>
  </si>
  <si>
    <t>AV33</t>
  </si>
  <si>
    <t>201000001166</t>
  </si>
  <si>
    <t>FCS</t>
  </si>
  <si>
    <t>AV34</t>
  </si>
  <si>
    <t>201000001168</t>
  </si>
  <si>
    <t>浮球液位计</t>
  </si>
  <si>
    <t>AV35</t>
  </si>
  <si>
    <t>201000001169</t>
  </si>
  <si>
    <t>浮球液位开关</t>
  </si>
  <si>
    <t>AV36</t>
  </si>
  <si>
    <t>201000001170</t>
  </si>
  <si>
    <t>AV37</t>
  </si>
  <si>
    <t>201000001172</t>
  </si>
  <si>
    <t>仪表箱</t>
  </si>
  <si>
    <t>AV38</t>
  </si>
  <si>
    <t>201000001173</t>
  </si>
  <si>
    <t>闪光报警器</t>
  </si>
  <si>
    <t>AV39</t>
  </si>
  <si>
    <t>201000001180</t>
  </si>
  <si>
    <t>通风设施</t>
  </si>
  <si>
    <t>AV40</t>
  </si>
  <si>
    <t>201000001181</t>
  </si>
  <si>
    <t>AV41</t>
  </si>
  <si>
    <t>201000001185</t>
  </si>
  <si>
    <t>屋顶通风【17台】</t>
  </si>
  <si>
    <t>AV42</t>
  </si>
  <si>
    <t>101000000540</t>
  </si>
  <si>
    <t>天然气发动机</t>
  </si>
  <si>
    <t>10</t>
  </si>
  <si>
    <t>AV43</t>
  </si>
  <si>
    <t>101000000541</t>
  </si>
  <si>
    <t>AV44</t>
  </si>
  <si>
    <t>101000000542</t>
  </si>
  <si>
    <t>AV45</t>
  </si>
  <si>
    <t>101000000543</t>
  </si>
  <si>
    <t>AV46</t>
  </si>
  <si>
    <t>101000000544</t>
  </si>
  <si>
    <t>AV47</t>
  </si>
  <si>
    <t>101000000545</t>
  </si>
  <si>
    <t>AV48</t>
  </si>
  <si>
    <t>101000000546</t>
  </si>
  <si>
    <t>AV49</t>
  </si>
  <si>
    <t>201000000865</t>
  </si>
  <si>
    <t>液化气装车泵</t>
  </si>
  <si>
    <t>RW82 6l7J4BM-0810TM6-F</t>
  </si>
  <si>
    <t>8</t>
  </si>
  <si>
    <t>AV50</t>
  </si>
  <si>
    <t>201000000866</t>
  </si>
  <si>
    <t>AV51</t>
  </si>
  <si>
    <t>201000000867</t>
  </si>
  <si>
    <t>稳定轻烃装车泵</t>
  </si>
  <si>
    <t>RW82 5l6H4BM-0608SM6-F</t>
  </si>
  <si>
    <t>AV52</t>
  </si>
  <si>
    <t>201000002262</t>
  </si>
  <si>
    <t>凝析油装车泵【6套】</t>
  </si>
  <si>
    <t>80GY150&amp;50装车泵及配套安装</t>
  </si>
  <si>
    <t>长沙工业泵厂</t>
  </si>
  <si>
    <t>AV53</t>
  </si>
  <si>
    <t>101000001475</t>
  </si>
  <si>
    <t>氢气发生器 GH-300</t>
  </si>
  <si>
    <t xml:space="preserve"> HGH-300</t>
  </si>
  <si>
    <t>北京汇龙昌海科技有限公司</t>
  </si>
  <si>
    <t>AV54</t>
  </si>
  <si>
    <t>101000001205</t>
  </si>
  <si>
    <t>防爆灯一批</t>
  </si>
  <si>
    <t>AV55</t>
  </si>
  <si>
    <t>101000001224</t>
  </si>
  <si>
    <t>电动自行车</t>
  </si>
  <si>
    <t>大阳电动车100－1　TDR8677Z</t>
  </si>
  <si>
    <t>大阳</t>
  </si>
  <si>
    <t>5</t>
  </si>
  <si>
    <t>AV56</t>
  </si>
  <si>
    <t>101000001225</t>
  </si>
  <si>
    <t>AV57</t>
  </si>
  <si>
    <t>101000001226</t>
  </si>
  <si>
    <t>AV58</t>
  </si>
  <si>
    <t>101000001227</t>
  </si>
  <si>
    <t>AV59</t>
  </si>
  <si>
    <t>101000001228</t>
  </si>
  <si>
    <t>AV60</t>
  </si>
  <si>
    <t>101000001234</t>
  </si>
  <si>
    <t>智能旋进旋涡流量计</t>
  </si>
  <si>
    <t>LUXZ-32A</t>
  </si>
  <si>
    <t>AV61</t>
  </si>
  <si>
    <t>101000001235</t>
  </si>
  <si>
    <t>AV62</t>
  </si>
  <si>
    <t>101000001241</t>
  </si>
  <si>
    <t>BHF-2压力计回放计</t>
  </si>
  <si>
    <t>AV63</t>
  </si>
  <si>
    <t>101000001280</t>
  </si>
  <si>
    <t>凤凰 48V20AH</t>
  </si>
  <si>
    <t>凤凰</t>
  </si>
  <si>
    <t>AV64</t>
  </si>
  <si>
    <t>101000001281</t>
  </si>
  <si>
    <t>AV65</t>
  </si>
  <si>
    <t>101000001282</t>
  </si>
  <si>
    <t>AV66</t>
  </si>
  <si>
    <t>101000001283</t>
  </si>
  <si>
    <t>AV67</t>
  </si>
  <si>
    <t>101000001284</t>
  </si>
  <si>
    <t>AV68</t>
  </si>
  <si>
    <t>101000001285</t>
  </si>
  <si>
    <t>AV69</t>
  </si>
  <si>
    <t>101000001286</t>
  </si>
  <si>
    <t>AV70</t>
  </si>
  <si>
    <t>101000001287</t>
  </si>
  <si>
    <t>AV71</t>
  </si>
  <si>
    <t>101000001288</t>
  </si>
  <si>
    <t>AV72</t>
  </si>
  <si>
    <t>101000001289</t>
  </si>
  <si>
    <t>AV73</t>
  </si>
  <si>
    <t>201000000727</t>
  </si>
  <si>
    <t>消防泵间氮气灭火系统</t>
  </si>
  <si>
    <t>陕西中安IG100</t>
  </si>
  <si>
    <t>陕西中安</t>
  </si>
  <si>
    <t>12</t>
  </si>
  <si>
    <t>AV74</t>
  </si>
  <si>
    <t>101000001724</t>
  </si>
  <si>
    <t>铁皮活动房</t>
  </si>
  <si>
    <t>6000*3000*2801mm</t>
  </si>
  <si>
    <t>AV75</t>
  </si>
  <si>
    <t>101000001725</t>
  </si>
  <si>
    <t>4500*3000*2800mm</t>
  </si>
  <si>
    <t>AV76</t>
  </si>
  <si>
    <t>101000001726</t>
  </si>
  <si>
    <t>6000*3000*2800mm</t>
  </si>
  <si>
    <t>AV77</t>
  </si>
  <si>
    <t>101000001727</t>
  </si>
  <si>
    <t>AV78</t>
  </si>
  <si>
    <t>101000001728</t>
  </si>
  <si>
    <t>AV79</t>
  </si>
  <si>
    <t>101000001729</t>
  </si>
  <si>
    <t>AV80</t>
  </si>
  <si>
    <t>101000001734</t>
  </si>
  <si>
    <t>AV81</t>
  </si>
  <si>
    <t>101000001735</t>
  </si>
  <si>
    <t>AV82</t>
  </si>
  <si>
    <t>101000001736</t>
  </si>
  <si>
    <t>AV83</t>
  </si>
  <si>
    <t>101000001737</t>
  </si>
  <si>
    <t>AV84</t>
  </si>
  <si>
    <t>101000001738</t>
  </si>
  <si>
    <t>AV85</t>
  </si>
  <si>
    <t>101000001739</t>
  </si>
  <si>
    <t>AV86</t>
  </si>
  <si>
    <t>101000001740</t>
  </si>
  <si>
    <t>AV87</t>
  </si>
  <si>
    <t>101000001741</t>
  </si>
  <si>
    <t>AV88</t>
  </si>
  <si>
    <t>101000001742</t>
  </si>
  <si>
    <t>AV89</t>
  </si>
  <si>
    <t>101000001660</t>
  </si>
  <si>
    <t>压力测试泵</t>
  </si>
  <si>
    <t>FLUKE-700HTP-1</t>
  </si>
  <si>
    <t>AV90</t>
  </si>
  <si>
    <t>101000001661</t>
  </si>
  <si>
    <t>直流高压发生器</t>
  </si>
  <si>
    <t>35kV</t>
  </si>
  <si>
    <t>AV91</t>
  </si>
  <si>
    <t>101000001664</t>
  </si>
  <si>
    <t>试验变压器</t>
  </si>
  <si>
    <t>YDQ-10KVA/100Kv 10kVA 100/0.4k</t>
  </si>
  <si>
    <t>AV92</t>
  </si>
  <si>
    <t>101000001654</t>
  </si>
  <si>
    <t>激光测距仪</t>
  </si>
  <si>
    <t>Apresys Pr0bin0329ic</t>
  </si>
  <si>
    <t>Apresys</t>
  </si>
  <si>
    <t>AV93</t>
  </si>
  <si>
    <t>101000001655</t>
  </si>
  <si>
    <t>AV94</t>
  </si>
  <si>
    <t>101000001656</t>
  </si>
  <si>
    <t>高清GPS测量仪</t>
  </si>
  <si>
    <t>Garmin gps map 62s</t>
  </si>
  <si>
    <t>Garmin</t>
  </si>
  <si>
    <t>AV95</t>
  </si>
  <si>
    <t>101000001662</t>
  </si>
  <si>
    <t>测厚仪</t>
  </si>
  <si>
    <t>Minitest400</t>
  </si>
  <si>
    <t>Minites</t>
  </si>
  <si>
    <t>AV96</t>
  </si>
  <si>
    <t>101000001663</t>
  </si>
  <si>
    <t>便携式压力校验仪</t>
  </si>
  <si>
    <t>FLUKE754</t>
  </si>
  <si>
    <t>FLUKE</t>
  </si>
  <si>
    <t>AV97</t>
  </si>
  <si>
    <t>101000001665</t>
  </si>
  <si>
    <t>含氧量测定仪</t>
  </si>
  <si>
    <t>XPO-318 新宇宙</t>
  </si>
  <si>
    <t>新宇宙</t>
  </si>
  <si>
    <t>AV98</t>
  </si>
  <si>
    <t>101000001666</t>
  </si>
  <si>
    <t>接地电阻测量仪</t>
  </si>
  <si>
    <t>WAJD</t>
  </si>
  <si>
    <t>AV99</t>
  </si>
  <si>
    <t>101000001667</t>
  </si>
  <si>
    <t>绝缘电阻测试仪</t>
  </si>
  <si>
    <t>WA2550</t>
  </si>
  <si>
    <t>AV100</t>
  </si>
  <si>
    <t>101000001668</t>
  </si>
  <si>
    <t>直流电阻测试仪</t>
  </si>
  <si>
    <t>WAZZ-5A</t>
  </si>
  <si>
    <t>AV101</t>
  </si>
  <si>
    <t>101000001669</t>
  </si>
  <si>
    <t>全自动变比测试仪</t>
  </si>
  <si>
    <t>WASG-Ⅲ</t>
  </si>
  <si>
    <t>AV102</t>
  </si>
  <si>
    <t>101000001670</t>
  </si>
  <si>
    <t>回路电阻自动测试仪</t>
  </si>
  <si>
    <t>WAHL-100AL</t>
  </si>
  <si>
    <t>AV103</t>
  </si>
  <si>
    <t>101000001671</t>
  </si>
  <si>
    <t>继电保护测试仪</t>
  </si>
  <si>
    <t>SG-702</t>
  </si>
  <si>
    <t>AV104</t>
  </si>
  <si>
    <t>101000001672</t>
  </si>
  <si>
    <t>分析天平</t>
  </si>
  <si>
    <t>BSA4202S</t>
  </si>
  <si>
    <t>德国sartorius</t>
  </si>
  <si>
    <t>AV105</t>
  </si>
  <si>
    <t>101000001673</t>
  </si>
  <si>
    <t>MINITEST2100-涂层</t>
  </si>
  <si>
    <t>AV106</t>
  </si>
  <si>
    <t>101000001674</t>
  </si>
  <si>
    <t>智能数字压力模块</t>
  </si>
  <si>
    <t>700P05-FLUKE</t>
  </si>
  <si>
    <t>AV107</t>
  </si>
  <si>
    <t>101000001675</t>
  </si>
  <si>
    <t>管道防腐层检漏仪</t>
  </si>
  <si>
    <t>DM 雷迪</t>
  </si>
  <si>
    <t>雷迪</t>
  </si>
  <si>
    <t>AV108</t>
  </si>
  <si>
    <t>101000001676</t>
  </si>
  <si>
    <t>压力校验仪配件</t>
  </si>
  <si>
    <t>接头套件 700YH</t>
  </si>
  <si>
    <t>AV109</t>
  </si>
  <si>
    <t>101000001706</t>
  </si>
  <si>
    <t>安全隐患工程用表【225个】</t>
  </si>
  <si>
    <t>电子、三项四线</t>
  </si>
  <si>
    <t>AV110</t>
  </si>
  <si>
    <t>101000003195</t>
  </si>
  <si>
    <t>异形游梁式抽油机</t>
  </si>
  <si>
    <t>CYJY12-5-73HF</t>
  </si>
  <si>
    <t>AV111</t>
  </si>
  <si>
    <t>钢</t>
  </si>
  <si>
    <t>101000003669</t>
  </si>
  <si>
    <t>无线压力传感器</t>
  </si>
  <si>
    <t>RICHFIT—TP2600 6</t>
  </si>
  <si>
    <t>RICHFIT</t>
  </si>
  <si>
    <t>AV112</t>
  </si>
  <si>
    <t>101000003670</t>
  </si>
  <si>
    <t>AV113</t>
  </si>
  <si>
    <t>101000003698</t>
  </si>
  <si>
    <t>AV114</t>
  </si>
  <si>
    <t>101000003709</t>
  </si>
  <si>
    <t>AV115</t>
  </si>
  <si>
    <t>101000003710</t>
  </si>
  <si>
    <t>AV116</t>
  </si>
  <si>
    <t>101000003711</t>
  </si>
  <si>
    <t>AV117</t>
  </si>
  <si>
    <t>101000003712</t>
  </si>
  <si>
    <t>AV118</t>
  </si>
  <si>
    <t>101000003719</t>
  </si>
  <si>
    <t>AV119</t>
  </si>
  <si>
    <t>101000003720</t>
  </si>
  <si>
    <t>AV120</t>
  </si>
  <si>
    <t>101000003734</t>
  </si>
  <si>
    <t>AV121</t>
  </si>
  <si>
    <t>101000003747</t>
  </si>
  <si>
    <t>AV122</t>
  </si>
  <si>
    <t>101000003748</t>
  </si>
  <si>
    <t>AV123</t>
  </si>
  <si>
    <t>101000003749</t>
  </si>
  <si>
    <t>AV124</t>
  </si>
  <si>
    <t>101000003758</t>
  </si>
  <si>
    <t>AV125</t>
  </si>
  <si>
    <t>101000003759</t>
  </si>
  <si>
    <t>AV126</t>
  </si>
  <si>
    <t>101000003760</t>
  </si>
  <si>
    <t>AV127</t>
  </si>
  <si>
    <t>101000003807</t>
  </si>
  <si>
    <t>压力变送器 6MPa</t>
  </si>
  <si>
    <t>AV128</t>
  </si>
  <si>
    <t>101000003808</t>
  </si>
  <si>
    <t>AV129</t>
  </si>
  <si>
    <t>101000003809</t>
  </si>
  <si>
    <t>AV130</t>
  </si>
  <si>
    <t>101000003848</t>
  </si>
  <si>
    <t>AV131</t>
  </si>
  <si>
    <t>101000003864</t>
  </si>
  <si>
    <t>AV132</t>
  </si>
  <si>
    <t>101000003865</t>
  </si>
  <si>
    <t>AV133</t>
  </si>
  <si>
    <t>101000003884</t>
  </si>
  <si>
    <t>AV134</t>
  </si>
  <si>
    <t>101000003885</t>
  </si>
  <si>
    <t>AV135</t>
  </si>
  <si>
    <t>101000003911</t>
  </si>
  <si>
    <t>AV136</t>
  </si>
  <si>
    <t>101000003948</t>
  </si>
  <si>
    <t>压力变送器</t>
  </si>
  <si>
    <t>AV137</t>
  </si>
  <si>
    <t>101000003949</t>
  </si>
  <si>
    <t>AV138</t>
  </si>
  <si>
    <t>101000003950</t>
  </si>
  <si>
    <t>AV139</t>
  </si>
  <si>
    <t>101000003951</t>
  </si>
  <si>
    <t>AV140</t>
  </si>
  <si>
    <t>101000003954</t>
  </si>
  <si>
    <t>AV141</t>
  </si>
  <si>
    <t>101000003955</t>
  </si>
  <si>
    <t>AV142</t>
  </si>
  <si>
    <t>101000003984</t>
  </si>
  <si>
    <t>AV143</t>
  </si>
  <si>
    <t>101000004031</t>
  </si>
  <si>
    <t>AV144</t>
  </si>
  <si>
    <t>101000004057</t>
  </si>
  <si>
    <t>AV145</t>
  </si>
  <si>
    <t>101000004058</t>
  </si>
  <si>
    <t>AV146</t>
  </si>
  <si>
    <t>101000004059</t>
  </si>
  <si>
    <t>AV147</t>
  </si>
  <si>
    <t>101000004060</t>
  </si>
  <si>
    <t>AV148</t>
  </si>
  <si>
    <t>101000004080</t>
  </si>
  <si>
    <t>AV149</t>
  </si>
  <si>
    <t>101000004081</t>
  </si>
  <si>
    <t>AV150</t>
  </si>
  <si>
    <t>101000004084</t>
  </si>
  <si>
    <t>AV151</t>
  </si>
  <si>
    <t>101000004130</t>
  </si>
  <si>
    <t>AV152</t>
  </si>
  <si>
    <t>101000004131</t>
  </si>
  <si>
    <t>AV153</t>
  </si>
  <si>
    <t>101000004193</t>
  </si>
  <si>
    <t>AV154</t>
  </si>
  <si>
    <t>101000004217</t>
  </si>
  <si>
    <t>AV155</t>
  </si>
  <si>
    <t>101000004218</t>
  </si>
  <si>
    <t>AV156</t>
  </si>
  <si>
    <t>101000004219</t>
  </si>
  <si>
    <t>AV157</t>
  </si>
  <si>
    <t>101000004220</t>
  </si>
  <si>
    <t>AV158</t>
  </si>
  <si>
    <t>101000004221</t>
  </si>
  <si>
    <t>AV159</t>
  </si>
  <si>
    <t>101000004256</t>
  </si>
  <si>
    <t>AV160</t>
  </si>
  <si>
    <t>101000004257</t>
  </si>
  <si>
    <t>AV161</t>
  </si>
  <si>
    <t>101000004276</t>
  </si>
  <si>
    <t>AV162</t>
  </si>
  <si>
    <t>101000004308</t>
  </si>
  <si>
    <t>AV163</t>
  </si>
  <si>
    <t>101000004309</t>
  </si>
  <si>
    <t>AV164</t>
  </si>
  <si>
    <t>101000004331</t>
  </si>
  <si>
    <t>AV165</t>
  </si>
  <si>
    <t>101000004332</t>
  </si>
  <si>
    <t>AV166</t>
  </si>
  <si>
    <t>101000004333</t>
  </si>
  <si>
    <t>AV167</t>
  </si>
  <si>
    <t>101000004372</t>
  </si>
  <si>
    <t>AV168</t>
  </si>
  <si>
    <t>101000004373</t>
  </si>
  <si>
    <t>AV169</t>
  </si>
  <si>
    <t>201000000518</t>
  </si>
  <si>
    <t>磷酸铵盐灭火器</t>
  </si>
  <si>
    <t>福山油田本部/发展计划部</t>
  </si>
  <si>
    <t>AV170</t>
  </si>
  <si>
    <t>101000001722</t>
  </si>
  <si>
    <t>AV171</t>
  </si>
  <si>
    <t>101000001723</t>
  </si>
  <si>
    <t>AV172</t>
  </si>
  <si>
    <t>101000001721</t>
  </si>
  <si>
    <t>木结构值班室</t>
  </si>
  <si>
    <t>AV173</t>
  </si>
  <si>
    <t>201000000930</t>
  </si>
  <si>
    <t>消防注水泵</t>
  </si>
  <si>
    <t>15立方米/h，35MPa</t>
  </si>
  <si>
    <t>渤海石油装备制造有限公司天津大港</t>
  </si>
  <si>
    <t>AV174</t>
  </si>
  <si>
    <t>201000000931</t>
  </si>
  <si>
    <t>AV175</t>
  </si>
  <si>
    <t>201000000932</t>
  </si>
  <si>
    <t>AV176</t>
  </si>
  <si>
    <t>201000000933</t>
  </si>
  <si>
    <t>消防喂水泵</t>
  </si>
  <si>
    <t>15立方米/h，36MPa</t>
  </si>
  <si>
    <t>浙江科尔泵业股份</t>
  </si>
  <si>
    <t>AV177</t>
  </si>
  <si>
    <t>201000000934</t>
  </si>
  <si>
    <t>AV178</t>
  </si>
  <si>
    <t>201000000519</t>
  </si>
  <si>
    <t>低压配电柜</t>
  </si>
  <si>
    <t>GCS-型</t>
  </si>
  <si>
    <t>AV179</t>
  </si>
  <si>
    <t>201000000520</t>
  </si>
  <si>
    <t>BXM51-</t>
  </si>
  <si>
    <t>AV180</t>
  </si>
  <si>
    <t>201000000521</t>
  </si>
  <si>
    <t>AV181</t>
  </si>
  <si>
    <t>201000000532</t>
  </si>
  <si>
    <t>涡街流量计</t>
  </si>
  <si>
    <t>AV182</t>
  </si>
  <si>
    <t>101000000412</t>
  </si>
  <si>
    <t>多功能储油罐</t>
  </si>
  <si>
    <t>100m3</t>
  </si>
  <si>
    <t>AV183</t>
  </si>
  <si>
    <t>101000000308</t>
  </si>
  <si>
    <t>抽油机</t>
  </si>
  <si>
    <t>AV184</t>
  </si>
  <si>
    <t>101000000292</t>
  </si>
  <si>
    <t>AV185</t>
  </si>
  <si>
    <t>AV186</t>
  </si>
  <si>
    <t>AV187</t>
  </si>
  <si>
    <t>AV188</t>
  </si>
  <si>
    <t>AV189</t>
  </si>
  <si>
    <t>AV190</t>
  </si>
  <si>
    <t>AV191</t>
  </si>
  <si>
    <t>机器设备合计</t>
  </si>
  <si>
    <t>减：机器设备减值准备</t>
  </si>
  <si>
    <t>机器设备净额</t>
  </si>
  <si>
    <r>
      <rPr>
        <sz val="18"/>
        <rFont val="黑体"/>
        <family val="3"/>
        <charset val="134"/>
      </rPr>
      <t>固定资产</t>
    </r>
    <r>
      <rPr>
        <sz val="18"/>
        <rFont val="Times New Roman"/>
        <family val="1"/>
      </rPr>
      <t>—</t>
    </r>
    <r>
      <rPr>
        <sz val="18"/>
        <rFont val="黑体"/>
        <family val="3"/>
        <charset val="134"/>
      </rPr>
      <t>车辆评估明细表</t>
    </r>
  </si>
  <si>
    <t>表4-8-6</t>
  </si>
  <si>
    <t>车辆牌号</t>
  </si>
  <si>
    <t>行驶证载权利人</t>
  </si>
  <si>
    <t>车辆名称</t>
  </si>
  <si>
    <t>所属部门</t>
  </si>
  <si>
    <r>
      <rPr>
        <sz val="10"/>
        <rFont val="Times New Roman"/>
        <family val="1"/>
      </rPr>
      <t xml:space="preserve">已行驶里程
</t>
    </r>
    <r>
      <rPr>
        <sz val="10"/>
        <rFont val="Times New Roman"/>
        <family val="1"/>
      </rPr>
      <t>(</t>
    </r>
    <r>
      <rPr>
        <sz val="10"/>
        <rFont val="Times New Roman"/>
        <family val="1"/>
      </rPr>
      <t>公里</t>
    </r>
    <r>
      <rPr>
        <sz val="10"/>
        <rFont val="Times New Roman"/>
        <family val="1"/>
      </rPr>
      <t>)</t>
    </r>
  </si>
  <si>
    <t>AW1</t>
  </si>
  <si>
    <t>AW2</t>
  </si>
  <si>
    <t>AW3</t>
  </si>
  <si>
    <t>AW4</t>
  </si>
  <si>
    <t>AW5</t>
  </si>
  <si>
    <t>AW6</t>
  </si>
  <si>
    <t>AW7</t>
  </si>
  <si>
    <t>AW8</t>
  </si>
  <si>
    <t>AW9</t>
  </si>
  <si>
    <t>AW10</t>
  </si>
  <si>
    <t>AW11</t>
  </si>
  <si>
    <t>AW12</t>
  </si>
  <si>
    <t>AW13</t>
  </si>
  <si>
    <t>AW14</t>
  </si>
  <si>
    <t>AW15</t>
  </si>
  <si>
    <t>AW16</t>
  </si>
  <si>
    <t>AW17</t>
  </si>
  <si>
    <t>车辆合计</t>
  </si>
  <si>
    <t>减：车辆减值准备</t>
  </si>
  <si>
    <t>车辆净额</t>
  </si>
  <si>
    <t>表4-8-7</t>
  </si>
  <si>
    <t>101000001074</t>
  </si>
  <si>
    <t>微机工作站</t>
  </si>
  <si>
    <t>HPZ820(详细配置见附表)</t>
  </si>
  <si>
    <t>HP</t>
  </si>
  <si>
    <t>中国石油南海研究中心</t>
  </si>
  <si>
    <t>4</t>
  </si>
  <si>
    <t>报废</t>
  </si>
  <si>
    <t>AX1</t>
  </si>
  <si>
    <t>101000001075</t>
  </si>
  <si>
    <t>双投影仪</t>
  </si>
  <si>
    <t>松下PT-FD605/工程投影机</t>
  </si>
  <si>
    <t>松下</t>
  </si>
  <si>
    <t>AX2</t>
  </si>
  <si>
    <t>101000001076</t>
  </si>
  <si>
    <t>松下PT-FD606/工程投影机</t>
  </si>
  <si>
    <t>AX3</t>
  </si>
  <si>
    <t>101000001111</t>
  </si>
  <si>
    <t>工作站</t>
  </si>
  <si>
    <t>DELL T7610 Intel? Xeon</t>
  </si>
  <si>
    <t>DELL</t>
  </si>
  <si>
    <t>AX4</t>
  </si>
  <si>
    <t>101000001292</t>
  </si>
  <si>
    <t>手持式GPS</t>
  </si>
  <si>
    <t>dakota 20</t>
  </si>
  <si>
    <t>dakota</t>
  </si>
  <si>
    <t>AX5</t>
  </si>
  <si>
    <t>101000002023</t>
  </si>
  <si>
    <t>台式机</t>
  </si>
  <si>
    <t>惠普EliteDesk880G4i7-8700</t>
  </si>
  <si>
    <t>AX6</t>
  </si>
  <si>
    <t>101000002024</t>
  </si>
  <si>
    <t>AX7</t>
  </si>
  <si>
    <t>101000002025</t>
  </si>
  <si>
    <t>笔记本电脑</t>
  </si>
  <si>
    <t>惠普EliteBook840G5i7-8550U</t>
  </si>
  <si>
    <t>AX8</t>
  </si>
  <si>
    <t>101000002991</t>
  </si>
  <si>
    <t>联想ThinkCentreM920t-N00016G</t>
  </si>
  <si>
    <t>AX9</t>
  </si>
  <si>
    <t>101000001143</t>
  </si>
  <si>
    <t>HPZ800Workstation（2台24寸显示</t>
  </si>
  <si>
    <t>AX10</t>
  </si>
  <si>
    <t>101000001144</t>
  </si>
  <si>
    <t>AX11</t>
  </si>
  <si>
    <t>101000001145</t>
  </si>
  <si>
    <t>AX12</t>
  </si>
  <si>
    <t>101000001243</t>
  </si>
  <si>
    <t>投影仪</t>
  </si>
  <si>
    <t>爱普生EPSON1735W投影仪</t>
  </si>
  <si>
    <t>爱普生</t>
  </si>
  <si>
    <t>AX13</t>
  </si>
  <si>
    <t>101000001653</t>
  </si>
  <si>
    <t>存储设备</t>
  </si>
  <si>
    <t>AX14</t>
  </si>
  <si>
    <t>101000001161</t>
  </si>
  <si>
    <t>传真机</t>
  </si>
  <si>
    <t>HP一体机1522nf</t>
  </si>
  <si>
    <t>福山油田本部/广州基地管理部</t>
  </si>
  <si>
    <t>AX15</t>
  </si>
  <si>
    <t>101000001176</t>
  </si>
  <si>
    <t>打印机</t>
  </si>
  <si>
    <t>HP 5225DN</t>
  </si>
  <si>
    <t>AX16</t>
  </si>
  <si>
    <t>101000001317</t>
  </si>
  <si>
    <t>3D高清电视</t>
  </si>
  <si>
    <t>LG47寸LED/47LV4500-VA</t>
  </si>
  <si>
    <t>LG</t>
  </si>
  <si>
    <t>福山油田本部/公共事务中心</t>
  </si>
  <si>
    <t>AX17</t>
  </si>
  <si>
    <t>101000001318</t>
  </si>
  <si>
    <t>AX18</t>
  </si>
  <si>
    <t>101000001319</t>
  </si>
  <si>
    <t>AX19</t>
  </si>
  <si>
    <t>101000001320</t>
  </si>
  <si>
    <t>高清电视</t>
  </si>
  <si>
    <t>LG32寸LED/32LV2200</t>
  </si>
  <si>
    <t>AX20</t>
  </si>
  <si>
    <t>101000001321</t>
  </si>
  <si>
    <t>AX21</t>
  </si>
  <si>
    <t>101000001322</t>
  </si>
  <si>
    <t>AX22</t>
  </si>
  <si>
    <t>101000001323</t>
  </si>
  <si>
    <t>电冰箱</t>
  </si>
  <si>
    <t>228升博士KGF22620TI</t>
  </si>
  <si>
    <t>博士</t>
  </si>
  <si>
    <t>AX23</t>
  </si>
  <si>
    <t>101000001324</t>
  </si>
  <si>
    <t>228升博士KGF22621TI</t>
  </si>
  <si>
    <t>AX24</t>
  </si>
  <si>
    <t>101000001325</t>
  </si>
  <si>
    <t>228升博士KGF22622TI</t>
  </si>
  <si>
    <t>AX25</t>
  </si>
  <si>
    <t>101000001340</t>
  </si>
  <si>
    <t>立式空调</t>
  </si>
  <si>
    <t>格力3匹/KF-72LW(72366)Aa-3</t>
  </si>
  <si>
    <t>格力</t>
  </si>
  <si>
    <t>AX26</t>
  </si>
  <si>
    <t>101000001341</t>
  </si>
  <si>
    <t>格力3匹/KF-72LW(72366)Aa-4</t>
  </si>
  <si>
    <t>AX27</t>
  </si>
  <si>
    <t>101000001342</t>
  </si>
  <si>
    <t>挂式空调</t>
  </si>
  <si>
    <t>格力1.5匹KF-35GW(35370)Aa-3</t>
  </si>
  <si>
    <t>AX28</t>
  </si>
  <si>
    <t>101000001343</t>
  </si>
  <si>
    <t>AX29</t>
  </si>
  <si>
    <t>101000001344</t>
  </si>
  <si>
    <t>AX30</t>
  </si>
  <si>
    <t>101000001345</t>
  </si>
  <si>
    <t>AX31</t>
  </si>
  <si>
    <t>101000001346</t>
  </si>
  <si>
    <t>格力1.5匹KF-35GW(35370)Aa-4</t>
  </si>
  <si>
    <t>AX32</t>
  </si>
  <si>
    <t>101000001347</t>
  </si>
  <si>
    <t>格力1.5匹KF-35GW(35370)Aa-5</t>
  </si>
  <si>
    <t>AX33</t>
  </si>
  <si>
    <t>101000001388</t>
  </si>
  <si>
    <t>空调机</t>
  </si>
  <si>
    <t>三菱</t>
  </si>
  <si>
    <t>AX34</t>
  </si>
  <si>
    <t>101000001389</t>
  </si>
  <si>
    <t>AX35</t>
  </si>
  <si>
    <t>101000001390</t>
  </si>
  <si>
    <t>AX36</t>
  </si>
  <si>
    <t>101000001391</t>
  </si>
  <si>
    <t>AX37</t>
  </si>
  <si>
    <t>101000001403</t>
  </si>
  <si>
    <t>柜式空调器</t>
  </si>
  <si>
    <t>KFR-72LW/06HBQ22 海尔 3P 立式</t>
  </si>
  <si>
    <t>海尔</t>
  </si>
  <si>
    <t>AX38</t>
  </si>
  <si>
    <t>101000001410</t>
  </si>
  <si>
    <t>KFR-50LW/06HBQ22A 2P 海尔</t>
  </si>
  <si>
    <t>AX39</t>
  </si>
  <si>
    <t>101000001411</t>
  </si>
  <si>
    <t>AX40</t>
  </si>
  <si>
    <t>101000001412</t>
  </si>
  <si>
    <t>AX41</t>
  </si>
  <si>
    <t>101000001413</t>
  </si>
  <si>
    <t>AX42</t>
  </si>
  <si>
    <t>101000001414</t>
  </si>
  <si>
    <t>AX43</t>
  </si>
  <si>
    <t>101000001415</t>
  </si>
  <si>
    <t>AX44</t>
  </si>
  <si>
    <t>101000001416</t>
  </si>
  <si>
    <t>AX45</t>
  </si>
  <si>
    <t>101000001829</t>
  </si>
  <si>
    <t>台式电脑</t>
  </si>
  <si>
    <t>HPEliteDesk880G3/23.8寸显示器</t>
  </si>
  <si>
    <t>AX46</t>
  </si>
  <si>
    <t>101000001839</t>
  </si>
  <si>
    <t>AX47</t>
  </si>
  <si>
    <t>101000001849</t>
  </si>
  <si>
    <t>一体机</t>
  </si>
  <si>
    <t>佳能IR-3020彩色激光打印复印扫描一体机</t>
  </si>
  <si>
    <t>V</t>
  </si>
  <si>
    <t>AX48</t>
  </si>
  <si>
    <t>101000003573</t>
  </si>
  <si>
    <t>智慧停车场控制机（一卡通项目）</t>
  </si>
  <si>
    <t>FJC-T26AZ/FJC-CPA6201B/FJC-SC1000/FJC-D318-P/FJC-D</t>
  </si>
  <si>
    <t>FJC</t>
  </si>
  <si>
    <t>AX49</t>
  </si>
  <si>
    <t>101000003574</t>
  </si>
  <si>
    <t>AX50</t>
  </si>
  <si>
    <t>101000003575</t>
  </si>
  <si>
    <t>AX51</t>
  </si>
  <si>
    <t>101000003576</t>
  </si>
  <si>
    <t>AX52</t>
  </si>
  <si>
    <t>101000003577</t>
  </si>
  <si>
    <t>翼闸（一卡通项目）</t>
  </si>
  <si>
    <t>FB1000;FP1200;inbio260;tpm003;zk8500r;TF2000-MF-BS</t>
  </si>
  <si>
    <t>FB</t>
  </si>
  <si>
    <t>AX53</t>
  </si>
  <si>
    <t>101000003578</t>
  </si>
  <si>
    <t>FB1000;FP1200;inbio260;tpm003;zk8500r;TF2001-MF-BS</t>
  </si>
  <si>
    <t>AX54</t>
  </si>
  <si>
    <t>101000003579</t>
  </si>
  <si>
    <t>指纹考勤一体机（一卡通项目）</t>
  </si>
  <si>
    <t>CS800</t>
  </si>
  <si>
    <t>AX55</t>
  </si>
  <si>
    <t>101000003580</t>
  </si>
  <si>
    <t>AX56</t>
  </si>
  <si>
    <t>101000003581</t>
  </si>
  <si>
    <t>AX57</t>
  </si>
  <si>
    <t>101000003582</t>
  </si>
  <si>
    <t>AX58</t>
  </si>
  <si>
    <t>101000003583</t>
  </si>
  <si>
    <t>触摸屏工控一体机（一卡通项目）</t>
  </si>
  <si>
    <t>GPC-084T</t>
  </si>
  <si>
    <t>AX59</t>
  </si>
  <si>
    <t>101000003584</t>
  </si>
  <si>
    <t>AX60</t>
  </si>
  <si>
    <t>101000003585</t>
  </si>
  <si>
    <t>AX61</t>
  </si>
  <si>
    <t>101000003586</t>
  </si>
  <si>
    <t>AX62</t>
  </si>
  <si>
    <t>101000001649</t>
  </si>
  <si>
    <t>空调</t>
  </si>
  <si>
    <t>AX63</t>
  </si>
  <si>
    <t>101000000701</t>
  </si>
  <si>
    <t>高清显示屏</t>
  </si>
  <si>
    <t>GE SCL-65LS</t>
  </si>
  <si>
    <t>AX64</t>
  </si>
  <si>
    <t>101000001454</t>
  </si>
  <si>
    <t>装订机</t>
  </si>
  <si>
    <t>宾德BD-50E</t>
  </si>
  <si>
    <t>宾德</t>
  </si>
  <si>
    <t>AX65</t>
  </si>
  <si>
    <t>101000001010</t>
  </si>
  <si>
    <t>激光打印机</t>
  </si>
  <si>
    <t>HP M401dw</t>
  </si>
  <si>
    <t>福山油田本部/办公室/党委办公室（党群工作部、维稳信访工作办公室）</t>
  </si>
  <si>
    <t>AX66</t>
  </si>
  <si>
    <t>101000001011</t>
  </si>
  <si>
    <t>AX67</t>
  </si>
  <si>
    <t>101000001012</t>
  </si>
  <si>
    <t>AX68</t>
  </si>
  <si>
    <t>101000001013</t>
  </si>
  <si>
    <t>AX69</t>
  </si>
  <si>
    <t>101000001208</t>
  </si>
  <si>
    <t>复印机</t>
  </si>
  <si>
    <t>中速数码复印机 佳能 iR2530i</t>
  </si>
  <si>
    <t>佳能</t>
  </si>
  <si>
    <t>AX70</t>
  </si>
  <si>
    <t>101000001209</t>
  </si>
  <si>
    <t>AX71</t>
  </si>
  <si>
    <t>101000001210</t>
  </si>
  <si>
    <t>AX72</t>
  </si>
  <si>
    <t>101000001211</t>
  </si>
  <si>
    <t>AX73</t>
  </si>
  <si>
    <t>101000001808</t>
  </si>
  <si>
    <t>AX74</t>
  </si>
  <si>
    <t>101000001809</t>
  </si>
  <si>
    <t>AX75</t>
  </si>
  <si>
    <t>101000001810</t>
  </si>
  <si>
    <t>AX76</t>
  </si>
  <si>
    <t>101000001813</t>
  </si>
  <si>
    <t>AX77</t>
  </si>
  <si>
    <t>101000001818</t>
  </si>
  <si>
    <t>AX78</t>
  </si>
  <si>
    <t>101000001823</t>
  </si>
  <si>
    <t>AX79</t>
  </si>
  <si>
    <t>101000001827</t>
  </si>
  <si>
    <t>AX80</t>
  </si>
  <si>
    <t>101000001110</t>
  </si>
  <si>
    <t>移动工作站</t>
  </si>
  <si>
    <t>联想W530</t>
  </si>
  <si>
    <t>联想</t>
  </si>
  <si>
    <t>福山油田本部/勘探开发部</t>
  </si>
  <si>
    <t>AX81</t>
  </si>
  <si>
    <t>101000001819</t>
  </si>
  <si>
    <t>AX82</t>
  </si>
  <si>
    <t>101000001814</t>
  </si>
  <si>
    <t>AX83</t>
  </si>
  <si>
    <t>101000001826</t>
  </si>
  <si>
    <t>AX84</t>
  </si>
  <si>
    <t>101000003360</t>
  </si>
  <si>
    <t>联想ThinkCentre M920t-N000，内存：8GB显示屏： 23.8英寸</t>
  </si>
  <si>
    <t>AX85</t>
  </si>
  <si>
    <t>101000003361</t>
  </si>
  <si>
    <t>AX86</t>
  </si>
  <si>
    <t>101000002017</t>
  </si>
  <si>
    <t>福山油田本部/人力资源部/党委组织部</t>
  </si>
  <si>
    <t>AX87</t>
  </si>
  <si>
    <t>101000002027</t>
  </si>
  <si>
    <t>AX88</t>
  </si>
  <si>
    <t>101000003389</t>
  </si>
  <si>
    <t>佳能MF732CDW，</t>
  </si>
  <si>
    <t>AX89</t>
  </si>
  <si>
    <t>101000001845</t>
  </si>
  <si>
    <t>LenovoX1Carbon</t>
  </si>
  <si>
    <t>福山油田本部/纪委办公室（审计部、党委巡视办公室）</t>
  </si>
  <si>
    <t>AX90</t>
  </si>
  <si>
    <t>101000002992</t>
  </si>
  <si>
    <t>联想ThinkCentreM920t-N00017-8700</t>
  </si>
  <si>
    <t>AX91</t>
  </si>
  <si>
    <t>101000001185</t>
  </si>
  <si>
    <t>HP 1536DNF</t>
  </si>
  <si>
    <t>福山油田本部/财务部</t>
  </si>
  <si>
    <t>AX92</t>
  </si>
  <si>
    <t>101000001822</t>
  </si>
  <si>
    <t>AX93</t>
  </si>
  <si>
    <t>101000002012</t>
  </si>
  <si>
    <t>惠普Z24nG224″</t>
  </si>
  <si>
    <t>AX94</t>
  </si>
  <si>
    <t>101000003376</t>
  </si>
  <si>
    <t>笔记本</t>
  </si>
  <si>
    <t>联想X1 Carbon 6th笔记本,内存,256G</t>
  </si>
  <si>
    <t>AX95</t>
  </si>
  <si>
    <t>101000003377</t>
  </si>
  <si>
    <t>AX96</t>
  </si>
  <si>
    <t>101000003396</t>
  </si>
  <si>
    <t>Hp PageWide Pro 577dw</t>
  </si>
  <si>
    <t>AX97</t>
  </si>
  <si>
    <t>101000001245</t>
  </si>
  <si>
    <t>防爆对讲机</t>
  </si>
  <si>
    <t>GP338配电池</t>
  </si>
  <si>
    <t>GP</t>
  </si>
  <si>
    <t>福山油田本部/质量健康安全环保部</t>
  </si>
  <si>
    <t>AX98</t>
  </si>
  <si>
    <t>101000001246</t>
  </si>
  <si>
    <t>AX99</t>
  </si>
  <si>
    <t>101000001247</t>
  </si>
  <si>
    <t>AX100</t>
  </si>
  <si>
    <t>101000001248</t>
  </si>
  <si>
    <t>AX101</t>
  </si>
  <si>
    <t>101000001249</t>
  </si>
  <si>
    <t>AX102</t>
  </si>
  <si>
    <t>101000001250</t>
  </si>
  <si>
    <t>AX103</t>
  </si>
  <si>
    <t>101000001251</t>
  </si>
  <si>
    <t>防爆手机</t>
  </si>
  <si>
    <t>BSJ</t>
  </si>
  <si>
    <t>AX104</t>
  </si>
  <si>
    <t>101000001252</t>
  </si>
  <si>
    <t>AX105</t>
  </si>
  <si>
    <t>101000001253</t>
  </si>
  <si>
    <t>AX106</t>
  </si>
  <si>
    <t>101000001254</t>
  </si>
  <si>
    <t>AX107</t>
  </si>
  <si>
    <t>101000001255</t>
  </si>
  <si>
    <t>AX108</t>
  </si>
  <si>
    <t>101000001256</t>
  </si>
  <si>
    <t>自动电容焊机</t>
  </si>
  <si>
    <t>PFS350A</t>
  </si>
  <si>
    <t>PF</t>
  </si>
  <si>
    <t>AX109</t>
  </si>
  <si>
    <t>101000001332</t>
  </si>
  <si>
    <t>GPS定位仪</t>
  </si>
  <si>
    <t>Monterra 手持GIS采集器</t>
  </si>
  <si>
    <t>Monterra</t>
  </si>
  <si>
    <t>AX110</t>
  </si>
  <si>
    <t>101000001476</t>
  </si>
  <si>
    <t>色谱仪</t>
  </si>
  <si>
    <t>安捷伦6890N（油分析）</t>
  </si>
  <si>
    <t>安捷伦</t>
  </si>
  <si>
    <t>AX111</t>
  </si>
  <si>
    <t>101000001477</t>
  </si>
  <si>
    <t>安捷伦6891N（气分析）</t>
  </si>
  <si>
    <t>AX112</t>
  </si>
  <si>
    <t>101000001132</t>
  </si>
  <si>
    <t>可燃气体检测仪</t>
  </si>
  <si>
    <t>GRRMIN62S 便携式</t>
  </si>
  <si>
    <t>GRRMIN</t>
  </si>
  <si>
    <t>AX113</t>
  </si>
  <si>
    <t>101000001133</t>
  </si>
  <si>
    <t>AX114</t>
  </si>
  <si>
    <t>101000001169</t>
  </si>
  <si>
    <t>A3激光HP 5200</t>
  </si>
  <si>
    <t>AX115</t>
  </si>
  <si>
    <t>101000001170</t>
  </si>
  <si>
    <t>AX116</t>
  </si>
  <si>
    <t>101000001183</t>
  </si>
  <si>
    <t>AX117</t>
  </si>
  <si>
    <t>101000001194</t>
  </si>
  <si>
    <t>HP 2025DN</t>
  </si>
  <si>
    <t>AX118</t>
  </si>
  <si>
    <t>101000001197</t>
  </si>
  <si>
    <t>HP 2035N</t>
  </si>
  <si>
    <t>AX119</t>
  </si>
  <si>
    <t>101000001202</t>
  </si>
  <si>
    <t>HP LJ5200L</t>
  </si>
  <si>
    <t>AX120</t>
  </si>
  <si>
    <t>101000001203</t>
  </si>
  <si>
    <t>AX121</t>
  </si>
  <si>
    <t>101000001213</t>
  </si>
  <si>
    <t>HP M403DN</t>
  </si>
  <si>
    <t>AX122</t>
  </si>
  <si>
    <t>101000001309</t>
  </si>
  <si>
    <t>佳能IR 4530</t>
  </si>
  <si>
    <t>AX123</t>
  </si>
  <si>
    <t>101000001310</t>
  </si>
  <si>
    <t>AX124</t>
  </si>
  <si>
    <t>201000000734</t>
  </si>
  <si>
    <t>空调设备【71台】</t>
  </si>
  <si>
    <t>格力KF***GW/K</t>
  </si>
  <si>
    <t>AX125</t>
  </si>
  <si>
    <t>201000001182</t>
  </si>
  <si>
    <t>空调3600W【9台】</t>
  </si>
  <si>
    <t>AX126</t>
  </si>
  <si>
    <t>201000001183</t>
  </si>
  <si>
    <t>空调7500W【4台】</t>
  </si>
  <si>
    <t>AX127</t>
  </si>
  <si>
    <t>201000001184</t>
  </si>
  <si>
    <t>空调6000W【12台】</t>
  </si>
  <si>
    <t>AX128</t>
  </si>
  <si>
    <t>101000000565</t>
  </si>
  <si>
    <t>对讲机</t>
  </si>
  <si>
    <t>摩托罗拉，GP328，防爆</t>
  </si>
  <si>
    <t>摩托罗拉</t>
  </si>
  <si>
    <t>AX129</t>
  </si>
  <si>
    <t>101000000570</t>
  </si>
  <si>
    <t>移动通信手机【50个】</t>
  </si>
  <si>
    <t>AX130</t>
  </si>
  <si>
    <t>101000000560</t>
  </si>
  <si>
    <t>佳能 IC MF8280CW 多功能</t>
  </si>
  <si>
    <t xml:space="preserve">佳能 </t>
  </si>
  <si>
    <t>AX131</t>
  </si>
  <si>
    <t>101000000561</t>
  </si>
  <si>
    <t>AX132</t>
  </si>
  <si>
    <t>101000000562</t>
  </si>
  <si>
    <t>AX133</t>
  </si>
  <si>
    <t>101000000739</t>
  </si>
  <si>
    <t>红外测温仪 optris MS -32~530℃</t>
  </si>
  <si>
    <t>AX134</t>
  </si>
  <si>
    <t>101000001123</t>
  </si>
  <si>
    <t>电子天平 HX-T(501) 500g/0.1g</t>
  </si>
  <si>
    <t>AX135</t>
  </si>
  <si>
    <t>101000001147</t>
  </si>
  <si>
    <t>手持导航仪</t>
  </si>
  <si>
    <t>KP856多种气体 便携</t>
  </si>
  <si>
    <t>KP</t>
  </si>
  <si>
    <t>AX136</t>
  </si>
  <si>
    <t>101000001149</t>
  </si>
  <si>
    <t>AX137</t>
  </si>
  <si>
    <t>101000001150</t>
  </si>
  <si>
    <t>AX138</t>
  </si>
  <si>
    <t>101000001152</t>
  </si>
  <si>
    <t>可燃报警器【41个】</t>
  </si>
  <si>
    <t>AX139</t>
  </si>
  <si>
    <t>101000001007</t>
  </si>
  <si>
    <t>激光打印机 惠普 LaserJet Pro 4</t>
  </si>
  <si>
    <t>惠普 LaserJet Pro 4</t>
  </si>
  <si>
    <t>AX140</t>
  </si>
  <si>
    <t>101000001008</t>
  </si>
  <si>
    <t>AX141</t>
  </si>
  <si>
    <t>101000001009</t>
  </si>
  <si>
    <t>AX142</t>
  </si>
  <si>
    <t>101000001050</t>
  </si>
  <si>
    <t>AX143</t>
  </si>
  <si>
    <t>101000001089</t>
  </si>
  <si>
    <t>数码相机</t>
  </si>
  <si>
    <t>600D套机</t>
  </si>
  <si>
    <t>AX144</t>
  </si>
  <si>
    <t>101000001104</t>
  </si>
  <si>
    <t>超声波测控仪</t>
  </si>
  <si>
    <t>CL 5</t>
  </si>
  <si>
    <t>AX145</t>
  </si>
  <si>
    <t>101000001105</t>
  </si>
  <si>
    <t>DELL　Precision T3400（无显示</t>
  </si>
  <si>
    <t>AX146</t>
  </si>
  <si>
    <t>101000001106</t>
  </si>
  <si>
    <t>AX147</t>
  </si>
  <si>
    <t>101000001107</t>
  </si>
  <si>
    <t>AX148</t>
  </si>
  <si>
    <t>101000001108</t>
  </si>
  <si>
    <t>AX149</t>
  </si>
  <si>
    <t>101000001120</t>
  </si>
  <si>
    <t>液晶显示器</t>
  </si>
  <si>
    <t>联想 X24寸</t>
  </si>
  <si>
    <t>AX150</t>
  </si>
  <si>
    <t>101000001121</t>
  </si>
  <si>
    <t>AX151</t>
  </si>
  <si>
    <t>101000001122</t>
  </si>
  <si>
    <t>AX152</t>
  </si>
  <si>
    <t>101000001206</t>
  </si>
  <si>
    <t>中速数码复印机 佳能 iR2002G 手</t>
  </si>
  <si>
    <t xml:space="preserve">佳能 iR2002G </t>
  </si>
  <si>
    <t>AX153</t>
  </si>
  <si>
    <t>101000001207</t>
  </si>
  <si>
    <t>AX154</t>
  </si>
  <si>
    <t>101000001263</t>
  </si>
  <si>
    <t>SONY CX161</t>
  </si>
  <si>
    <t xml:space="preserve">SONY </t>
  </si>
  <si>
    <t>AX155</t>
  </si>
  <si>
    <t>101000001267</t>
  </si>
  <si>
    <t>GPS</t>
  </si>
  <si>
    <t>GARMIN GPS60</t>
  </si>
  <si>
    <t>GARMIN</t>
  </si>
  <si>
    <t>AX156</t>
  </si>
  <si>
    <t>101000001268</t>
  </si>
  <si>
    <t>AX157</t>
  </si>
  <si>
    <t>101000001269</t>
  </si>
  <si>
    <t>AX158</t>
  </si>
  <si>
    <t>101000001270</t>
  </si>
  <si>
    <t>AX159</t>
  </si>
  <si>
    <t>101000001271</t>
  </si>
  <si>
    <t>AX160</t>
  </si>
  <si>
    <t>101000001272</t>
  </si>
  <si>
    <t>AX161</t>
  </si>
  <si>
    <t>101000001273</t>
  </si>
  <si>
    <t>AX162</t>
  </si>
  <si>
    <t>101000001274</t>
  </si>
  <si>
    <t>AX163</t>
  </si>
  <si>
    <t>101000001297</t>
  </si>
  <si>
    <t>相机</t>
  </si>
  <si>
    <t>佳能 600D</t>
  </si>
  <si>
    <t>AX164</t>
  </si>
  <si>
    <t>101000001446</t>
  </si>
  <si>
    <t>HPM1213NF</t>
  </si>
  <si>
    <t>AX165</t>
  </si>
  <si>
    <t>101000001457</t>
  </si>
  <si>
    <t>多功能一体机 佳能 MG7180</t>
  </si>
  <si>
    <t>佳能 MG7180</t>
  </si>
  <si>
    <t>AX166</t>
  </si>
  <si>
    <t>101000001517</t>
  </si>
  <si>
    <t>彩色电视机</t>
  </si>
  <si>
    <t>海尔 LED32A30 液晶 32" 黑色</t>
  </si>
  <si>
    <t>AX167</t>
  </si>
  <si>
    <t>101000001518</t>
  </si>
  <si>
    <t>AX168</t>
  </si>
  <si>
    <t>101000001590</t>
  </si>
  <si>
    <t>绞肉机</t>
  </si>
  <si>
    <t>合嘉信JQ22</t>
  </si>
  <si>
    <t>合嘉信</t>
  </si>
  <si>
    <t>AX169</t>
  </si>
  <si>
    <t>101000001591</t>
  </si>
  <si>
    <t>压面机</t>
  </si>
  <si>
    <t>厨鑫YXD-300</t>
  </si>
  <si>
    <t>厨鑫</t>
  </si>
  <si>
    <t>AX170</t>
  </si>
  <si>
    <t>101000000929</t>
  </si>
  <si>
    <t>掌上电脑</t>
  </si>
  <si>
    <t>苹果 iPad mini 3 A7双核 1.4GHz</t>
  </si>
  <si>
    <t>苹果</t>
  </si>
  <si>
    <t>AX171</t>
  </si>
  <si>
    <t>101000001134</t>
  </si>
  <si>
    <t>AX172</t>
  </si>
  <si>
    <t>101000001469</t>
  </si>
  <si>
    <t>复合式气体检测仪 XT-XWHM 四合</t>
  </si>
  <si>
    <t>XT-XWHM 四合</t>
  </si>
  <si>
    <t>梅思安</t>
  </si>
  <si>
    <t>AX173</t>
  </si>
  <si>
    <t>101000001474</t>
  </si>
  <si>
    <t>可燃气体检测仪 MC2-OWOO-Y-CN【30个】</t>
  </si>
  <si>
    <t>MC2-OWOO-Y-CN</t>
  </si>
  <si>
    <t>AX174</t>
  </si>
  <si>
    <t>101000001148</t>
  </si>
  <si>
    <t>AX175</t>
  </si>
  <si>
    <t>101000001641</t>
  </si>
  <si>
    <t>照相机 三星 NX300</t>
  </si>
  <si>
    <t xml:space="preserve"> 三星 NX300</t>
  </si>
  <si>
    <t>三星</t>
  </si>
  <si>
    <t>AX176</t>
  </si>
  <si>
    <t>101000001642</t>
  </si>
  <si>
    <t>AX177</t>
  </si>
  <si>
    <t>101000001643</t>
  </si>
  <si>
    <t>照相机 索尼 ILCE-6000套机(E18-</t>
  </si>
  <si>
    <t xml:space="preserve"> 索尼 ILCE-6000套机(</t>
  </si>
  <si>
    <t xml:space="preserve"> 索尼</t>
  </si>
  <si>
    <t>AX178</t>
  </si>
  <si>
    <t>101000001581</t>
  </si>
  <si>
    <t>全自动洗衣机 XQB60-M918 海尔 6</t>
  </si>
  <si>
    <t>XQB60-M918 海尔 6</t>
  </si>
  <si>
    <t>AX179</t>
  </si>
  <si>
    <t>101000001582</t>
  </si>
  <si>
    <t>AX180</t>
  </si>
  <si>
    <t>101000001583</t>
  </si>
  <si>
    <t>AX181</t>
  </si>
  <si>
    <t>101000001584</t>
  </si>
  <si>
    <t>AX182</t>
  </si>
  <si>
    <t>101000001586</t>
  </si>
  <si>
    <t>除湿器 HT-1501 1600W 普林艾尔</t>
  </si>
  <si>
    <t>HT-1501 1600W 普林艾尔</t>
  </si>
  <si>
    <t>普林艾尔</t>
  </si>
  <si>
    <t>AX183</t>
  </si>
  <si>
    <t>101000001587</t>
  </si>
  <si>
    <t>AX184</t>
  </si>
  <si>
    <t>101000001588</t>
  </si>
  <si>
    <t>AX185</t>
  </si>
  <si>
    <t>101000001589</t>
  </si>
  <si>
    <t>AX186</t>
  </si>
  <si>
    <t>101000001600</t>
  </si>
  <si>
    <t>双门电冰箱 BCD-186KB 186L 海尔</t>
  </si>
  <si>
    <t>BCD-186KB 186L 海尔</t>
  </si>
  <si>
    <t>AX187</t>
  </si>
  <si>
    <t>101000001601</t>
  </si>
  <si>
    <t>AX188</t>
  </si>
  <si>
    <t>101000001604</t>
  </si>
  <si>
    <t>AX189</t>
  </si>
  <si>
    <t>101000001606</t>
  </si>
  <si>
    <t>卧式冰柜 BC358C 358L 星星</t>
  </si>
  <si>
    <t>BC358C 358L 星星</t>
  </si>
  <si>
    <t>星星</t>
  </si>
  <si>
    <t>AX190</t>
  </si>
  <si>
    <t>101000001607</t>
  </si>
  <si>
    <t>AX191</t>
  </si>
  <si>
    <t>101000001608</t>
  </si>
  <si>
    <t>AX192</t>
  </si>
  <si>
    <t>101000001609</t>
  </si>
  <si>
    <t>AX193</t>
  </si>
  <si>
    <t>101000001610</t>
  </si>
  <si>
    <t>AX194</t>
  </si>
  <si>
    <t>101000001611</t>
  </si>
  <si>
    <t>卧式冰柜 LSC-316C 316L 星星</t>
  </si>
  <si>
    <t>LSC-316C 316L 星星</t>
  </si>
  <si>
    <t>AX195</t>
  </si>
  <si>
    <t>101000001612</t>
  </si>
  <si>
    <t>AX196</t>
  </si>
  <si>
    <t>101000001613</t>
  </si>
  <si>
    <t>AX197</t>
  </si>
  <si>
    <t>101000001614</t>
  </si>
  <si>
    <t>AX198</t>
  </si>
  <si>
    <t>101000001624</t>
  </si>
  <si>
    <t>消毒柜 海尔 ZTD80-A 43*74*34.2</t>
  </si>
  <si>
    <t>海尔 ZTD80-A 43*74*34.2</t>
  </si>
  <si>
    <t>AX199</t>
  </si>
  <si>
    <t>101000001625</t>
  </si>
  <si>
    <t>AX200</t>
  </si>
  <si>
    <t>101000001626</t>
  </si>
  <si>
    <t>AX201</t>
  </si>
  <si>
    <t>101000001627</t>
  </si>
  <si>
    <t>AX202</t>
  </si>
  <si>
    <t>101000001628</t>
  </si>
  <si>
    <t>AX203</t>
  </si>
  <si>
    <t>101000001629</t>
  </si>
  <si>
    <t>AX204</t>
  </si>
  <si>
    <t>101000001677</t>
  </si>
  <si>
    <t>液晶监视器</t>
  </si>
  <si>
    <t>安立信 LC-MS1901</t>
  </si>
  <si>
    <t>安立信</t>
  </si>
  <si>
    <t>AX205</t>
  </si>
  <si>
    <t>101000001678</t>
  </si>
  <si>
    <t>AX206</t>
  </si>
  <si>
    <t>101000001679</t>
  </si>
  <si>
    <t>AX207</t>
  </si>
  <si>
    <t>101000001680</t>
  </si>
  <si>
    <t>AX208</t>
  </si>
  <si>
    <t>101000001690</t>
  </si>
  <si>
    <t>安立信 LC-MS2201</t>
  </si>
  <si>
    <t>AX209</t>
  </si>
  <si>
    <t>101000001691</t>
  </si>
  <si>
    <t>AX210</t>
  </si>
  <si>
    <t>101000001692</t>
  </si>
  <si>
    <t>AX211</t>
  </si>
  <si>
    <t>101000001693</t>
  </si>
  <si>
    <t>AX212</t>
  </si>
  <si>
    <t>101000001694</t>
  </si>
  <si>
    <t>AX213</t>
  </si>
  <si>
    <t>101000001695</t>
  </si>
  <si>
    <t>AX214</t>
  </si>
  <si>
    <t>101000001696</t>
  </si>
  <si>
    <t>AX215</t>
  </si>
  <si>
    <t>101000001519</t>
  </si>
  <si>
    <t>AX216</t>
  </si>
  <si>
    <t>101000001520</t>
  </si>
  <si>
    <t>AX217</t>
  </si>
  <si>
    <t>101000001521</t>
  </si>
  <si>
    <t>AX218</t>
  </si>
  <si>
    <t>101000001522</t>
  </si>
  <si>
    <t>AX219</t>
  </si>
  <si>
    <t>101000001523</t>
  </si>
  <si>
    <t>AX220</t>
  </si>
  <si>
    <t>101000001524</t>
  </si>
  <si>
    <t>AX221</t>
  </si>
  <si>
    <t>101000001525</t>
  </si>
  <si>
    <t>AX222</t>
  </si>
  <si>
    <t>101000001526</t>
  </si>
  <si>
    <t>AX223</t>
  </si>
  <si>
    <t>101000001527</t>
  </si>
  <si>
    <t>AX224</t>
  </si>
  <si>
    <t>101000001528</t>
  </si>
  <si>
    <t>AX225</t>
  </si>
  <si>
    <t>101000001529</t>
  </si>
  <si>
    <t>AX226</t>
  </si>
  <si>
    <t>101000001530</t>
  </si>
  <si>
    <t>AX227</t>
  </si>
  <si>
    <t>101000001531</t>
  </si>
  <si>
    <t>AX228</t>
  </si>
  <si>
    <t>101000001532</t>
  </si>
  <si>
    <t>AX229</t>
  </si>
  <si>
    <t>101000001533</t>
  </si>
  <si>
    <t>AX230</t>
  </si>
  <si>
    <t>101000001534</t>
  </si>
  <si>
    <t>AX231</t>
  </si>
  <si>
    <t>101000001535</t>
  </si>
  <si>
    <t>AX232</t>
  </si>
  <si>
    <t>101000001536</t>
  </si>
  <si>
    <t>AX233</t>
  </si>
  <si>
    <t>101000001537</t>
  </si>
  <si>
    <t>AX234</t>
  </si>
  <si>
    <t>101000001538</t>
  </si>
  <si>
    <t>AX235</t>
  </si>
  <si>
    <t>101000001539</t>
  </si>
  <si>
    <t>AX236</t>
  </si>
  <si>
    <t>101000001540</t>
  </si>
  <si>
    <t>AX237</t>
  </si>
  <si>
    <t>101000001541</t>
  </si>
  <si>
    <t>AX238</t>
  </si>
  <si>
    <t>101000001542</t>
  </si>
  <si>
    <t>AX239</t>
  </si>
  <si>
    <t>101000001543</t>
  </si>
  <si>
    <t>AX240</t>
  </si>
  <si>
    <t>101000001544</t>
  </si>
  <si>
    <t>AX241</t>
  </si>
  <si>
    <t>101000001545</t>
  </si>
  <si>
    <t>AX242</t>
  </si>
  <si>
    <t>101000001546</t>
  </si>
  <si>
    <t>AX243</t>
  </si>
  <si>
    <t>101000001547</t>
  </si>
  <si>
    <t>AX244</t>
  </si>
  <si>
    <t>101000001548</t>
  </si>
  <si>
    <t>AX245</t>
  </si>
  <si>
    <t>101000001632</t>
  </si>
  <si>
    <t>尼康D7100</t>
  </si>
  <si>
    <t>尼康</t>
  </si>
  <si>
    <t>AX246</t>
  </si>
  <si>
    <t>101000001633</t>
  </si>
  <si>
    <t>佳能700</t>
  </si>
  <si>
    <t>AX247</t>
  </si>
  <si>
    <t>101000001635</t>
  </si>
  <si>
    <t>AX248</t>
  </si>
  <si>
    <t>101000001575</t>
  </si>
  <si>
    <t>全自动洗衣机</t>
  </si>
  <si>
    <t>XQB60-M918 6L 海尔</t>
  </si>
  <si>
    <t>AX249</t>
  </si>
  <si>
    <t>101000001576</t>
  </si>
  <si>
    <t>AX250</t>
  </si>
  <si>
    <t>101000001578</t>
  </si>
  <si>
    <t>AX251</t>
  </si>
  <si>
    <t>101000001579</t>
  </si>
  <si>
    <t>AX252</t>
  </si>
  <si>
    <t>101000001580</t>
  </si>
  <si>
    <t>AX253</t>
  </si>
  <si>
    <t>101000001681</t>
  </si>
  <si>
    <t>热水器</t>
  </si>
  <si>
    <t>ES50H-T1(E) 50L 海尔</t>
  </si>
  <si>
    <t>AX254</t>
  </si>
  <si>
    <t>101000001682</t>
  </si>
  <si>
    <t>AX255</t>
  </si>
  <si>
    <t>101000001683</t>
  </si>
  <si>
    <t>AX256</t>
  </si>
  <si>
    <t>101000001684</t>
  </si>
  <si>
    <t>AX257</t>
  </si>
  <si>
    <t>101000001697</t>
  </si>
  <si>
    <t>消毒柜</t>
  </si>
  <si>
    <t>康宝 RTP350E-6</t>
  </si>
  <si>
    <t>康宝</t>
  </si>
  <si>
    <t>AX258</t>
  </si>
  <si>
    <t>101000001698</t>
  </si>
  <si>
    <t>AX259</t>
  </si>
  <si>
    <t>101000001699</t>
  </si>
  <si>
    <t>AX260</t>
  </si>
  <si>
    <t>101000001700</t>
  </si>
  <si>
    <t>AX261</t>
  </si>
  <si>
    <t>101000001701</t>
  </si>
  <si>
    <t>AX262</t>
  </si>
  <si>
    <t>101000001702</t>
  </si>
  <si>
    <t>AX263</t>
  </si>
  <si>
    <t>101000001703</t>
  </si>
  <si>
    <t>AX264</t>
  </si>
  <si>
    <t>101000004502</t>
  </si>
  <si>
    <t>台式机联想ThinkcentreM920t-N000</t>
  </si>
  <si>
    <t>Inteli7-97003.0GHz/8GDDR4/1T7200转+128GSSD/GT7302G/</t>
  </si>
  <si>
    <t>Inteli</t>
  </si>
  <si>
    <t>AX265</t>
  </si>
  <si>
    <t>101000003604</t>
  </si>
  <si>
    <t>HSE防爆手持移动终端</t>
  </si>
  <si>
    <t>M1-EX</t>
  </si>
  <si>
    <t>AX266</t>
  </si>
  <si>
    <t>101000003869</t>
  </si>
  <si>
    <t>一体化示功仪</t>
  </si>
  <si>
    <t>RICHFIT—SI411</t>
  </si>
  <si>
    <t>AX267</t>
  </si>
  <si>
    <t>101000000564</t>
  </si>
  <si>
    <t>AX268</t>
  </si>
  <si>
    <t>101000000566</t>
  </si>
  <si>
    <t>AX269</t>
  </si>
  <si>
    <t>101000000567</t>
  </si>
  <si>
    <t>AX270</t>
  </si>
  <si>
    <t>101000000568</t>
  </si>
  <si>
    <t>AX271</t>
  </si>
  <si>
    <t>101000001707</t>
  </si>
  <si>
    <t>测定仪</t>
  </si>
  <si>
    <t>6B-200型</t>
  </si>
  <si>
    <t>AX272</t>
  </si>
  <si>
    <t>201000000927</t>
  </si>
  <si>
    <t>双门电冰箱 BCD-602WF 602L 海尔</t>
  </si>
  <si>
    <t>BCD-602WF 602L 海尔</t>
  </si>
  <si>
    <t>AX273</t>
  </si>
  <si>
    <t>201000000534</t>
  </si>
  <si>
    <t>日夜彩色两用摄影机</t>
  </si>
  <si>
    <t>室外通用含10倍自动变焦镜头及附材</t>
  </si>
  <si>
    <t>AX274</t>
  </si>
  <si>
    <t>201000000535</t>
  </si>
  <si>
    <t>AX275</t>
  </si>
  <si>
    <t>201000000536</t>
  </si>
  <si>
    <t>AX276</t>
  </si>
  <si>
    <t>AX277</t>
  </si>
  <si>
    <t>AX278</t>
  </si>
  <si>
    <t>AX279</t>
  </si>
  <si>
    <t>AX280</t>
  </si>
  <si>
    <t>AX281</t>
  </si>
  <si>
    <t>电子设备合计</t>
  </si>
  <si>
    <t>减：电子设备减值准备</t>
  </si>
  <si>
    <t>电子设备净额</t>
  </si>
  <si>
    <t>固定资产—土地评估明细表</t>
  </si>
  <si>
    <t>表4-8-8</t>
  </si>
  <si>
    <t>证载权利人</t>
  </si>
  <si>
    <t>终止日期</t>
  </si>
  <si>
    <t>AY1</t>
  </si>
  <si>
    <t>AY2</t>
  </si>
  <si>
    <t>AY3</t>
  </si>
  <si>
    <t>AY4</t>
  </si>
  <si>
    <t>AY5</t>
  </si>
  <si>
    <t>AY6</t>
  </si>
  <si>
    <t>AY7</t>
  </si>
  <si>
    <t>AY8</t>
  </si>
  <si>
    <t>AY9</t>
  </si>
  <si>
    <t>AY10</t>
  </si>
  <si>
    <t>AY11</t>
  </si>
  <si>
    <t>AY12</t>
  </si>
  <si>
    <t>AY13</t>
  </si>
  <si>
    <t>AY14</t>
  </si>
  <si>
    <t>AY15</t>
  </si>
  <si>
    <t>AY16</t>
  </si>
  <si>
    <t>AY17</t>
  </si>
  <si>
    <t>AY18</t>
  </si>
  <si>
    <t>AY19</t>
  </si>
  <si>
    <t>合    计</t>
  </si>
  <si>
    <t>固定资产--船舶清查评估明细表</t>
  </si>
  <si>
    <r>
      <rPr>
        <sz val="10"/>
        <rFont val="宋体"/>
        <family val="3"/>
        <charset val="134"/>
      </rPr>
      <t>表</t>
    </r>
    <r>
      <rPr>
        <sz val="10"/>
        <rFont val="Times New Roman"/>
        <family val="1"/>
      </rPr>
      <t>4-8-9</t>
    </r>
  </si>
  <si>
    <r>
      <rPr>
        <sz val="10"/>
        <rFont val="宋体"/>
        <family val="3"/>
        <charset val="134"/>
      </rPr>
      <t>船舶编号</t>
    </r>
  </si>
  <si>
    <r>
      <rPr>
        <sz val="10"/>
        <rFont val="宋体"/>
        <family val="3"/>
        <charset val="134"/>
      </rPr>
      <t>船舶名称</t>
    </r>
  </si>
  <si>
    <r>
      <rPr>
        <sz val="10"/>
        <rFont val="宋体"/>
        <family val="3"/>
        <charset val="134"/>
      </rPr>
      <t>船舶类型</t>
    </r>
  </si>
  <si>
    <r>
      <rPr>
        <sz val="10"/>
        <rFont val="宋体"/>
        <family val="3"/>
        <charset val="134"/>
      </rPr>
      <t>建造厂家</t>
    </r>
  </si>
  <si>
    <r>
      <rPr>
        <sz val="10"/>
        <rFont val="宋体"/>
        <family val="3"/>
        <charset val="134"/>
      </rPr>
      <t>已行驶海里</t>
    </r>
  </si>
  <si>
    <r>
      <rPr>
        <sz val="10"/>
        <rFont val="宋体"/>
        <family val="3"/>
        <charset val="134"/>
      </rPr>
      <t>额定功率</t>
    </r>
  </si>
  <si>
    <r>
      <rPr>
        <sz val="10"/>
        <rFont val="宋体"/>
        <family val="3"/>
        <charset val="134"/>
      </rPr>
      <t>额定载重</t>
    </r>
    <r>
      <rPr>
        <sz val="10"/>
        <rFont val="Times New Roman"/>
        <family val="1"/>
      </rPr>
      <t>(</t>
    </r>
    <r>
      <rPr>
        <sz val="10"/>
        <rFont val="宋体"/>
        <family val="3"/>
        <charset val="134"/>
      </rPr>
      <t>客</t>
    </r>
    <r>
      <rPr>
        <sz val="10"/>
        <rFont val="Times New Roman"/>
        <family val="1"/>
      </rPr>
      <t>)</t>
    </r>
    <r>
      <rPr>
        <sz val="10"/>
        <rFont val="宋体"/>
        <family val="3"/>
        <charset val="134"/>
      </rPr>
      <t>量</t>
    </r>
  </si>
  <si>
    <r>
      <rPr>
        <sz val="10"/>
        <rFont val="宋体"/>
        <family val="3"/>
        <charset val="134"/>
      </rPr>
      <t>满载排水量</t>
    </r>
    <r>
      <rPr>
        <sz val="10"/>
        <rFont val="Times New Roman"/>
        <family val="1"/>
      </rPr>
      <t>(t)</t>
    </r>
  </si>
  <si>
    <r>
      <rPr>
        <sz val="10"/>
        <rFont val="宋体"/>
        <family val="3"/>
        <charset val="134"/>
      </rPr>
      <t>空载排水量</t>
    </r>
    <r>
      <rPr>
        <sz val="10"/>
        <rFont val="Times New Roman"/>
        <family val="1"/>
      </rPr>
      <t>(t)</t>
    </r>
  </si>
  <si>
    <r>
      <rPr>
        <sz val="10"/>
        <rFont val="宋体"/>
        <family val="3"/>
        <charset val="134"/>
      </rPr>
      <t>满载吃水</t>
    </r>
    <r>
      <rPr>
        <sz val="10"/>
        <rFont val="Times New Roman"/>
        <family val="1"/>
      </rPr>
      <t>(m)</t>
    </r>
  </si>
  <si>
    <r>
      <rPr>
        <sz val="10"/>
        <rFont val="宋体"/>
        <family val="3"/>
        <charset val="134"/>
      </rPr>
      <t>空载吃水</t>
    </r>
    <r>
      <rPr>
        <sz val="10"/>
        <rFont val="Times New Roman"/>
        <family val="1"/>
      </rPr>
      <t>(m)</t>
    </r>
  </si>
  <si>
    <r>
      <rPr>
        <sz val="10"/>
        <rFont val="宋体"/>
        <family val="3"/>
        <charset val="134"/>
      </rPr>
      <t>空船重量</t>
    </r>
    <r>
      <rPr>
        <sz val="10"/>
        <rFont val="Times New Roman"/>
        <family val="1"/>
      </rPr>
      <t>(t)</t>
    </r>
  </si>
  <si>
    <r>
      <rPr>
        <sz val="10"/>
        <rFont val="宋体"/>
        <family val="3"/>
        <charset val="134"/>
      </rPr>
      <t>定员</t>
    </r>
    <r>
      <rPr>
        <sz val="10"/>
        <rFont val="Times New Roman"/>
        <family val="1"/>
      </rPr>
      <t>(</t>
    </r>
    <r>
      <rPr>
        <sz val="10"/>
        <rFont val="宋体"/>
        <family val="3"/>
        <charset val="134"/>
      </rPr>
      <t>人</t>
    </r>
    <r>
      <rPr>
        <sz val="10"/>
        <rFont val="Times New Roman"/>
        <family val="1"/>
      </rPr>
      <t>)</t>
    </r>
  </si>
  <si>
    <r>
      <rPr>
        <sz val="10"/>
        <rFont val="宋体"/>
        <family val="3"/>
        <charset val="134"/>
      </rPr>
      <t>航速</t>
    </r>
    <r>
      <rPr>
        <sz val="10"/>
        <rFont val="Times New Roman"/>
        <family val="1"/>
      </rPr>
      <t>(</t>
    </r>
    <r>
      <rPr>
        <sz val="10"/>
        <rFont val="宋体"/>
        <family val="3"/>
        <charset val="134"/>
      </rPr>
      <t>节</t>
    </r>
    <r>
      <rPr>
        <sz val="10"/>
        <rFont val="Times New Roman"/>
        <family val="1"/>
      </rPr>
      <t>)</t>
    </r>
  </si>
  <si>
    <r>
      <rPr>
        <sz val="10"/>
        <rFont val="宋体"/>
        <family val="3"/>
        <charset val="134"/>
      </rPr>
      <t>航区</t>
    </r>
  </si>
  <si>
    <r>
      <rPr>
        <sz val="10"/>
        <rFont val="宋体"/>
        <family val="3"/>
        <charset val="134"/>
      </rPr>
      <t>船级社</t>
    </r>
  </si>
  <si>
    <r>
      <rPr>
        <sz val="10"/>
        <rFont val="宋体"/>
        <family val="3"/>
        <charset val="134"/>
      </rPr>
      <t>总吨位</t>
    </r>
  </si>
  <si>
    <r>
      <rPr>
        <sz val="10"/>
        <rFont val="宋体"/>
        <family val="3"/>
        <charset val="134"/>
      </rPr>
      <t>净吨位</t>
    </r>
  </si>
  <si>
    <r>
      <rPr>
        <sz val="10"/>
        <rFont val="宋体"/>
        <family val="3"/>
        <charset val="134"/>
      </rPr>
      <t>货舱涂层</t>
    </r>
  </si>
  <si>
    <r>
      <rPr>
        <sz val="10"/>
        <rFont val="宋体"/>
        <family val="3"/>
        <charset val="134"/>
      </rPr>
      <t>船舶主尺度</t>
    </r>
  </si>
  <si>
    <r>
      <rPr>
        <sz val="10"/>
        <rFont val="宋体"/>
        <family val="3"/>
        <charset val="134"/>
      </rPr>
      <t>最近一次船检情况</t>
    </r>
  </si>
  <si>
    <r>
      <rPr>
        <sz val="10"/>
        <rFont val="宋体"/>
        <family val="3"/>
        <charset val="134"/>
      </rPr>
      <t>主机</t>
    </r>
  </si>
  <si>
    <r>
      <rPr>
        <sz val="10"/>
        <rFont val="宋体"/>
        <family val="3"/>
        <charset val="134"/>
      </rPr>
      <t>发电机</t>
    </r>
  </si>
  <si>
    <r>
      <rPr>
        <sz val="10"/>
        <rFont val="宋体"/>
        <family val="3"/>
        <charset val="134"/>
      </rPr>
      <t>购置日期</t>
    </r>
  </si>
  <si>
    <r>
      <rPr>
        <sz val="10"/>
        <rFont val="宋体"/>
        <family val="3"/>
        <charset val="134"/>
      </rPr>
      <t>启用日期</t>
    </r>
  </si>
  <si>
    <r>
      <rPr>
        <sz val="10"/>
        <rFont val="宋体"/>
        <family val="3"/>
        <charset val="134"/>
      </rPr>
      <t>建造完成日期</t>
    </r>
  </si>
  <si>
    <r>
      <rPr>
        <sz val="10"/>
        <rFont val="宋体"/>
        <family val="3"/>
        <charset val="134"/>
      </rPr>
      <t>合同价</t>
    </r>
    <r>
      <rPr>
        <sz val="10"/>
        <rFont val="Times New Roman"/>
        <family val="1"/>
      </rPr>
      <t>(</t>
    </r>
    <r>
      <rPr>
        <sz val="10"/>
        <rFont val="宋体"/>
        <family val="3"/>
        <charset val="134"/>
      </rPr>
      <t>美元或人民币</t>
    </r>
    <r>
      <rPr>
        <sz val="10"/>
        <rFont val="Times New Roman"/>
        <family val="1"/>
      </rPr>
      <t>)</t>
    </r>
  </si>
  <si>
    <r>
      <rPr>
        <sz val="10"/>
        <rFont val="宋体"/>
        <family val="3"/>
        <charset val="134"/>
      </rPr>
      <t>船长</t>
    </r>
  </si>
  <si>
    <r>
      <rPr>
        <sz val="10"/>
        <rFont val="宋体"/>
        <family val="3"/>
        <charset val="134"/>
      </rPr>
      <t>型宽</t>
    </r>
  </si>
  <si>
    <r>
      <rPr>
        <sz val="10"/>
        <rFont val="宋体"/>
        <family val="3"/>
        <charset val="134"/>
      </rPr>
      <t>型深</t>
    </r>
  </si>
  <si>
    <r>
      <rPr>
        <sz val="10"/>
        <rFont val="宋体"/>
        <family val="3"/>
        <charset val="134"/>
      </rPr>
      <t>船体</t>
    </r>
  </si>
  <si>
    <r>
      <rPr>
        <sz val="10"/>
        <rFont val="宋体"/>
        <family val="3"/>
        <charset val="134"/>
      </rPr>
      <t>轮机</t>
    </r>
  </si>
  <si>
    <r>
      <rPr>
        <sz val="10"/>
        <rFont val="宋体"/>
        <family val="3"/>
        <charset val="134"/>
      </rPr>
      <t>舾装</t>
    </r>
  </si>
  <si>
    <r>
      <rPr>
        <sz val="10"/>
        <rFont val="宋体"/>
        <family val="3"/>
        <charset val="134"/>
      </rPr>
      <t>电气</t>
    </r>
  </si>
  <si>
    <r>
      <rPr>
        <sz val="10"/>
        <rFont val="宋体"/>
        <family val="3"/>
        <charset val="134"/>
      </rPr>
      <t>生产厂商、型号、功率、转速</t>
    </r>
  </si>
  <si>
    <r>
      <rPr>
        <sz val="10"/>
        <rFont val="宋体"/>
        <family val="3"/>
        <charset val="134"/>
      </rPr>
      <t>原动机生产厂商、型号、功率、转速</t>
    </r>
  </si>
  <si>
    <r>
      <rPr>
        <sz val="10"/>
        <rFont val="宋体"/>
        <family val="3"/>
        <charset val="134"/>
      </rPr>
      <t>主发电机功率</t>
    </r>
    <r>
      <rPr>
        <sz val="10"/>
        <rFont val="Times New Roman"/>
        <family val="1"/>
      </rPr>
      <t>(KW)</t>
    </r>
  </si>
  <si>
    <r>
      <rPr>
        <sz val="10"/>
        <rFont val="宋体"/>
        <family val="3"/>
        <charset val="134"/>
      </rPr>
      <t>美元</t>
    </r>
    <r>
      <rPr>
        <sz val="10"/>
        <rFont val="Times New Roman"/>
        <family val="1"/>
      </rPr>
      <t>($)</t>
    </r>
  </si>
  <si>
    <r>
      <rPr>
        <sz val="10"/>
        <rFont val="宋体"/>
        <family val="3"/>
        <charset val="134"/>
      </rPr>
      <t>人民币</t>
    </r>
    <r>
      <rPr>
        <sz val="10"/>
        <rFont val="Times New Roman"/>
        <family val="1"/>
      </rPr>
      <t>(</t>
    </r>
    <r>
      <rPr>
        <sz val="10"/>
        <rFont val="宋体"/>
        <family val="3"/>
        <charset val="134"/>
      </rPr>
      <t>￥</t>
    </r>
    <r>
      <rPr>
        <sz val="10"/>
        <rFont val="Times New Roman"/>
        <family val="1"/>
      </rPr>
      <t>)</t>
    </r>
  </si>
  <si>
    <t>AZ1</t>
  </si>
  <si>
    <t>AZ2</t>
  </si>
  <si>
    <t>AZ3</t>
  </si>
  <si>
    <t>AZ4</t>
  </si>
  <si>
    <t>AZ5</t>
  </si>
  <si>
    <t>AZ6</t>
  </si>
  <si>
    <t>AZ7</t>
  </si>
  <si>
    <t>AZ8</t>
  </si>
  <si>
    <t>AZ9</t>
  </si>
  <si>
    <t>AZ10</t>
  </si>
  <si>
    <t>AZ11</t>
  </si>
  <si>
    <t>AZ12</t>
  </si>
  <si>
    <t>AZ13</t>
  </si>
  <si>
    <t>AZ14</t>
  </si>
  <si>
    <t>AZ15</t>
  </si>
  <si>
    <t>AZ16</t>
  </si>
  <si>
    <t>AZ17</t>
  </si>
  <si>
    <t>船舶合计</t>
  </si>
  <si>
    <t>减：船舶减值准备</t>
  </si>
  <si>
    <t>船舶净额</t>
  </si>
  <si>
    <t>在建工程评估汇总表</t>
  </si>
  <si>
    <t>表4-9</t>
  </si>
  <si>
    <t>4-9-1</t>
  </si>
  <si>
    <t>在建工程—土建工程</t>
  </si>
  <si>
    <t>4-9-2</t>
  </si>
  <si>
    <t>在建工程—设备安装工程</t>
  </si>
  <si>
    <t>4-9-3</t>
  </si>
  <si>
    <t>4-9-4</t>
  </si>
  <si>
    <t>在建工程合计</t>
  </si>
  <si>
    <t>减：在建工程减值准备</t>
  </si>
  <si>
    <t>在建工程净额</t>
  </si>
  <si>
    <t>表4-9-1</t>
  </si>
  <si>
    <r>
      <rPr>
        <sz val="10"/>
        <rFont val="宋体"/>
        <family val="3"/>
        <charset val="134"/>
      </rPr>
      <t>建筑面积</t>
    </r>
    <r>
      <rPr>
        <sz val="10"/>
        <rFont val="Times New Roman"/>
        <family val="1"/>
      </rPr>
      <t>/</t>
    </r>
    <r>
      <rPr>
        <sz val="10"/>
        <rFont val="宋体"/>
        <family val="3"/>
        <charset val="134"/>
      </rPr>
      <t>容积
（㎡</t>
    </r>
    <r>
      <rPr>
        <sz val="10"/>
        <rFont val="Times New Roman"/>
        <family val="1"/>
      </rPr>
      <t>/m³</t>
    </r>
    <r>
      <rPr>
        <sz val="10"/>
        <rFont val="宋体"/>
        <family val="3"/>
        <charset val="134"/>
      </rPr>
      <t>）</t>
    </r>
  </si>
  <si>
    <t>形象进度</t>
  </si>
  <si>
    <t>付款比例</t>
  </si>
  <si>
    <t>概算金额(元)</t>
  </si>
  <si>
    <r>
      <rPr>
        <sz val="10"/>
        <rFont val="Times New Roman"/>
        <family val="1"/>
      </rPr>
      <t xml:space="preserve">土地出让合同
</t>
    </r>
    <r>
      <rPr>
        <sz val="10"/>
        <rFont val="Times New Roman"/>
        <family val="1"/>
      </rPr>
      <t>(</t>
    </r>
    <r>
      <rPr>
        <sz val="10"/>
        <rFont val="Times New Roman"/>
        <family val="1"/>
      </rPr>
      <t>有</t>
    </r>
    <r>
      <rPr>
        <sz val="10"/>
        <rFont val="Times New Roman"/>
        <family val="1"/>
      </rPr>
      <t>/</t>
    </r>
    <r>
      <rPr>
        <sz val="10"/>
        <rFont val="Times New Roman"/>
        <family val="1"/>
      </rPr>
      <t>无</t>
    </r>
    <r>
      <rPr>
        <sz val="10"/>
        <rFont val="Times New Roman"/>
        <family val="1"/>
      </rPr>
      <t>)</t>
    </r>
  </si>
  <si>
    <r>
      <rPr>
        <sz val="10"/>
        <rFont val="Times New Roman"/>
        <family val="1"/>
      </rPr>
      <t xml:space="preserve">建筑用地许可证
</t>
    </r>
    <r>
      <rPr>
        <sz val="10"/>
        <rFont val="Times New Roman"/>
        <family val="1"/>
      </rPr>
      <t>(</t>
    </r>
    <r>
      <rPr>
        <sz val="10"/>
        <rFont val="Times New Roman"/>
        <family val="1"/>
      </rPr>
      <t>有</t>
    </r>
    <r>
      <rPr>
        <sz val="10"/>
        <rFont val="Times New Roman"/>
        <family val="1"/>
      </rPr>
      <t>/</t>
    </r>
    <r>
      <rPr>
        <sz val="10"/>
        <rFont val="Times New Roman"/>
        <family val="1"/>
      </rPr>
      <t>无</t>
    </r>
    <r>
      <rPr>
        <sz val="10"/>
        <rFont val="Times New Roman"/>
        <family val="1"/>
      </rPr>
      <t>)</t>
    </r>
  </si>
  <si>
    <r>
      <rPr>
        <sz val="10"/>
        <rFont val="Times New Roman"/>
        <family val="1"/>
      </rPr>
      <t xml:space="preserve">建筑规划许可证
</t>
    </r>
    <r>
      <rPr>
        <sz val="10"/>
        <rFont val="Times New Roman"/>
        <family val="1"/>
      </rPr>
      <t>(</t>
    </r>
    <r>
      <rPr>
        <sz val="10"/>
        <rFont val="Times New Roman"/>
        <family val="1"/>
      </rPr>
      <t>有</t>
    </r>
    <r>
      <rPr>
        <sz val="10"/>
        <rFont val="Times New Roman"/>
        <family val="1"/>
      </rPr>
      <t>/</t>
    </r>
    <r>
      <rPr>
        <sz val="10"/>
        <rFont val="Times New Roman"/>
        <family val="1"/>
      </rPr>
      <t>无</t>
    </r>
    <r>
      <rPr>
        <sz val="10"/>
        <rFont val="Times New Roman"/>
        <family val="1"/>
      </rPr>
      <t>)</t>
    </r>
  </si>
  <si>
    <r>
      <rPr>
        <sz val="10"/>
        <rFont val="Times New Roman"/>
        <family val="1"/>
      </rPr>
      <t xml:space="preserve">建筑开工许可证
</t>
    </r>
    <r>
      <rPr>
        <sz val="10"/>
        <rFont val="Times New Roman"/>
        <family val="1"/>
      </rPr>
      <t>(</t>
    </r>
    <r>
      <rPr>
        <sz val="10"/>
        <rFont val="Times New Roman"/>
        <family val="1"/>
      </rPr>
      <t>有</t>
    </r>
    <r>
      <rPr>
        <sz val="10"/>
        <rFont val="Times New Roman"/>
        <family val="1"/>
      </rPr>
      <t>/</t>
    </r>
    <r>
      <rPr>
        <sz val="10"/>
        <rFont val="Times New Roman"/>
        <family val="1"/>
      </rPr>
      <t>无</t>
    </r>
    <r>
      <rPr>
        <sz val="10"/>
        <rFont val="Times New Roman"/>
        <family val="1"/>
      </rPr>
      <t>)</t>
    </r>
  </si>
  <si>
    <t>BA1</t>
  </si>
  <si>
    <t>BA2</t>
  </si>
  <si>
    <t>BA3</t>
  </si>
  <si>
    <t>BA4</t>
  </si>
  <si>
    <t>BA5</t>
  </si>
  <si>
    <t>BA6</t>
  </si>
  <si>
    <t>BA7</t>
  </si>
  <si>
    <t>BA8</t>
  </si>
  <si>
    <t>BA9</t>
  </si>
  <si>
    <t>BA10</t>
  </si>
  <si>
    <t>BA11</t>
  </si>
  <si>
    <t>BA12</t>
  </si>
  <si>
    <t>BA13</t>
  </si>
  <si>
    <t>BA14</t>
  </si>
  <si>
    <t>BA15</t>
  </si>
  <si>
    <t>BA16</t>
  </si>
  <si>
    <t>BA17</t>
  </si>
  <si>
    <t>在建工程－土建工程合计</t>
  </si>
  <si>
    <t>减：在建土建工程减值准备</t>
  </si>
  <si>
    <t>在建工程－土建工程净额</t>
  </si>
  <si>
    <t>表4-9-2</t>
  </si>
  <si>
    <t>开工
日期</t>
  </si>
  <si>
    <t>预计完
工日期</t>
  </si>
  <si>
    <t>合同(概算)金额</t>
  </si>
  <si>
    <r>
      <rPr>
        <sz val="10"/>
        <rFont val="Times New Roman"/>
        <family val="1"/>
      </rPr>
      <t xml:space="preserve">付款比例
</t>
    </r>
    <r>
      <rPr>
        <sz val="10"/>
        <rFont val="Times New Roman"/>
        <family val="1"/>
      </rPr>
      <t>(%)</t>
    </r>
  </si>
  <si>
    <t>设备费</t>
  </si>
  <si>
    <t>资金成本</t>
  </si>
  <si>
    <t>安装费及其他</t>
  </si>
  <si>
    <t>BB1</t>
  </si>
  <si>
    <t>BB2</t>
  </si>
  <si>
    <t>BB3</t>
  </si>
  <si>
    <t>BB4</t>
  </si>
  <si>
    <t>BB5</t>
  </si>
  <si>
    <t>BB6</t>
  </si>
  <si>
    <t>BB7</t>
  </si>
  <si>
    <t>BB8</t>
  </si>
  <si>
    <t>BB9</t>
  </si>
  <si>
    <t>BB10</t>
  </si>
  <si>
    <t>BB11</t>
  </si>
  <si>
    <t>BB12</t>
  </si>
  <si>
    <t>BB13</t>
  </si>
  <si>
    <t>BB14</t>
  </si>
  <si>
    <t>BB15</t>
  </si>
  <si>
    <t>BB16</t>
  </si>
  <si>
    <t>BB17</t>
  </si>
  <si>
    <t>在建工程－设备在建工程合计</t>
  </si>
  <si>
    <t>减：在建设备安装工程减值准备</t>
  </si>
  <si>
    <t>在建工程－设备在建工程净额</t>
  </si>
  <si>
    <r>
      <rPr>
        <b/>
        <sz val="16"/>
        <rFont val="宋体"/>
        <family val="3"/>
        <charset val="134"/>
      </rPr>
      <t>在建工程</t>
    </r>
    <r>
      <rPr>
        <b/>
        <sz val="16"/>
        <rFont val="Times New Roman"/>
        <family val="1"/>
      </rPr>
      <t>-</t>
    </r>
    <r>
      <rPr>
        <b/>
        <sz val="16"/>
        <rFont val="宋体"/>
        <family val="3"/>
        <charset val="134"/>
      </rPr>
      <t>待摊投资清查评估明细表</t>
    </r>
  </si>
  <si>
    <t>表4-9-3</t>
  </si>
  <si>
    <t>费用内容</t>
  </si>
  <si>
    <t>BC1</t>
  </si>
  <si>
    <t>BC2</t>
  </si>
  <si>
    <t>BC3</t>
  </si>
  <si>
    <t>BC4</t>
  </si>
  <si>
    <t>BC5</t>
  </si>
  <si>
    <t>BC6</t>
  </si>
  <si>
    <t>BC7</t>
  </si>
  <si>
    <t>BC8</t>
  </si>
  <si>
    <t>BC9</t>
  </si>
  <si>
    <t>BC10</t>
  </si>
  <si>
    <t>BC11</t>
  </si>
  <si>
    <t>BC12</t>
  </si>
  <si>
    <t>BC13</t>
  </si>
  <si>
    <t>BC14</t>
  </si>
  <si>
    <t>BC15</t>
  </si>
  <si>
    <t>BC16</t>
  </si>
  <si>
    <t>BC17</t>
  </si>
  <si>
    <t>BC18</t>
  </si>
  <si>
    <t>BC19</t>
  </si>
  <si>
    <t>BC20</t>
  </si>
  <si>
    <t xml:space="preserve">           合        计</t>
  </si>
  <si>
    <t>表4-9-4</t>
  </si>
  <si>
    <t>名称</t>
  </si>
  <si>
    <t>工程项目</t>
  </si>
  <si>
    <r>
      <rPr>
        <sz val="10"/>
        <rFont val="Times New Roman"/>
        <family val="1"/>
      </rPr>
      <t>增值率</t>
    </r>
    <r>
      <rPr>
        <sz val="10"/>
        <rFont val="Times New Roman"/>
        <family val="1"/>
      </rPr>
      <t>%</t>
    </r>
  </si>
  <si>
    <t>BD1</t>
  </si>
  <si>
    <t>BD2</t>
  </si>
  <si>
    <t>BD3</t>
  </si>
  <si>
    <t>BD4</t>
  </si>
  <si>
    <t>BD5</t>
  </si>
  <si>
    <t>BD6</t>
  </si>
  <si>
    <t>BD7</t>
  </si>
  <si>
    <t>BD8</t>
  </si>
  <si>
    <t>BD9</t>
  </si>
  <si>
    <t>BD10</t>
  </si>
  <si>
    <t>BD11</t>
  </si>
  <si>
    <t>BD12</t>
  </si>
  <si>
    <t>BD13</t>
  </si>
  <si>
    <t>BD14</t>
  </si>
  <si>
    <t>BD15</t>
  </si>
  <si>
    <t>BD16</t>
  </si>
  <si>
    <t>BD17</t>
  </si>
  <si>
    <r>
      <rPr>
        <sz val="10"/>
        <color indexed="8"/>
        <rFont val="宋体"/>
        <family val="3"/>
        <charset val="134"/>
      </rPr>
      <t>在建工程</t>
    </r>
    <r>
      <rPr>
        <sz val="10"/>
        <color indexed="8"/>
        <rFont val="Times New Roman"/>
        <family val="1"/>
      </rPr>
      <t>-</t>
    </r>
    <r>
      <rPr>
        <sz val="10"/>
        <color indexed="8"/>
        <rFont val="宋体"/>
        <family val="3"/>
        <charset val="134"/>
      </rPr>
      <t>工程物资合计</t>
    </r>
  </si>
  <si>
    <r>
      <rPr>
        <sz val="10"/>
        <color indexed="8"/>
        <rFont val="宋体"/>
        <family val="3"/>
        <charset val="134"/>
      </rPr>
      <t>减：在建工程物资减值准备</t>
    </r>
  </si>
  <si>
    <r>
      <rPr>
        <sz val="10"/>
        <rFont val="宋体"/>
        <family val="3"/>
        <charset val="134"/>
      </rPr>
      <t>在建工程</t>
    </r>
    <r>
      <rPr>
        <sz val="10"/>
        <rFont val="Times New Roman"/>
        <family val="1"/>
      </rPr>
      <t>-</t>
    </r>
    <r>
      <rPr>
        <sz val="10"/>
        <rFont val="宋体"/>
        <family val="3"/>
        <charset val="134"/>
      </rPr>
      <t>工程物资净额</t>
    </r>
  </si>
  <si>
    <t>表4-10</t>
  </si>
  <si>
    <t>种类</t>
  </si>
  <si>
    <t>群别</t>
  </si>
  <si>
    <t>BE1</t>
  </si>
  <si>
    <t>BE2</t>
  </si>
  <si>
    <t>BE3</t>
  </si>
  <si>
    <t>BE4</t>
  </si>
  <si>
    <t>BE5</t>
  </si>
  <si>
    <t>BE6</t>
  </si>
  <si>
    <t>BE7</t>
  </si>
  <si>
    <t>BE8</t>
  </si>
  <si>
    <t>BE9</t>
  </si>
  <si>
    <t>BE10</t>
  </si>
  <si>
    <t>BE11</t>
  </si>
  <si>
    <t>BE12</t>
  </si>
  <si>
    <t>BE13</t>
  </si>
  <si>
    <t>BE14</t>
  </si>
  <si>
    <t>BE15</t>
  </si>
  <si>
    <t>BE16</t>
  </si>
  <si>
    <t>BE17</t>
  </si>
  <si>
    <t>减：生产性生物资产减值准备</t>
  </si>
  <si>
    <t>净            额</t>
  </si>
  <si>
    <t>表4-11</t>
  </si>
  <si>
    <t>类别</t>
  </si>
  <si>
    <t>矿区（或油田）</t>
  </si>
  <si>
    <t>形成日期</t>
  </si>
  <si>
    <t>来源（购入、自行建造）</t>
  </si>
  <si>
    <t>BF1</t>
  </si>
  <si>
    <t>BF2</t>
  </si>
  <si>
    <t>BF3</t>
  </si>
  <si>
    <t>BF4</t>
  </si>
  <si>
    <t>BF5</t>
  </si>
  <si>
    <t>BF6</t>
  </si>
  <si>
    <t>BF7</t>
  </si>
  <si>
    <t>BF8</t>
  </si>
  <si>
    <t>BF9</t>
  </si>
  <si>
    <t>BF10</t>
  </si>
  <si>
    <t>BF11</t>
  </si>
  <si>
    <t>BF12</t>
  </si>
  <si>
    <t>BF13</t>
  </si>
  <si>
    <t>BF14</t>
  </si>
  <si>
    <t>BF15</t>
  </si>
  <si>
    <t>BF16</t>
  </si>
  <si>
    <t>BF17</t>
  </si>
  <si>
    <t>油气资产合计</t>
  </si>
  <si>
    <t>减：油气资产减值准备</t>
  </si>
  <si>
    <t>油气资产净额</t>
  </si>
  <si>
    <t>表4-12</t>
  </si>
  <si>
    <r>
      <rPr>
        <sz val="10"/>
        <rFont val="宋体"/>
        <family val="3"/>
        <charset val="134"/>
      </rPr>
      <t>项目名称</t>
    </r>
  </si>
  <si>
    <r>
      <rPr>
        <sz val="10"/>
        <rFont val="宋体"/>
        <family val="3"/>
        <charset val="134"/>
      </rPr>
      <t>出租人</t>
    </r>
  </si>
  <si>
    <r>
      <rPr>
        <sz val="10"/>
        <rFont val="宋体"/>
        <family val="3"/>
        <charset val="134"/>
      </rPr>
      <t>租赁类型</t>
    </r>
  </si>
  <si>
    <r>
      <rPr>
        <sz val="10"/>
        <rFont val="宋体"/>
        <family val="3"/>
        <charset val="134"/>
      </rPr>
      <t>租赁期开始日</t>
    </r>
  </si>
  <si>
    <r>
      <rPr>
        <sz val="10"/>
        <rFont val="宋体"/>
        <family val="3"/>
        <charset val="134"/>
      </rPr>
      <t>租赁期结束日</t>
    </r>
  </si>
  <si>
    <t>BG1</t>
  </si>
  <si>
    <t>BG2</t>
  </si>
  <si>
    <t>BG3</t>
  </si>
  <si>
    <t>BG4</t>
  </si>
  <si>
    <t>BG5</t>
  </si>
  <si>
    <t>BG6</t>
  </si>
  <si>
    <t>BG7</t>
  </si>
  <si>
    <t>BG8</t>
  </si>
  <si>
    <t>BG9</t>
  </si>
  <si>
    <t>BG10</t>
  </si>
  <si>
    <t>BG11</t>
  </si>
  <si>
    <t>BG12</t>
  </si>
  <si>
    <t>BG13</t>
  </si>
  <si>
    <t>BG14</t>
  </si>
  <si>
    <t>BG15</t>
  </si>
  <si>
    <t>BG16</t>
  </si>
  <si>
    <t>BG17</t>
  </si>
  <si>
    <t>无形资产评估汇总表</t>
  </si>
  <si>
    <t>表4-13</t>
  </si>
  <si>
    <t>4-13-1</t>
  </si>
  <si>
    <t>无形资产-土地使用权</t>
  </si>
  <si>
    <t>4-13-2</t>
  </si>
  <si>
    <t>无形资产-矿业权</t>
  </si>
  <si>
    <t>4-13-3</t>
  </si>
  <si>
    <t>无形资产-其他无形资产</t>
  </si>
  <si>
    <t>无形资产合计</t>
  </si>
  <si>
    <t>减：无形资产减值准备</t>
  </si>
  <si>
    <t>无形资产净额</t>
  </si>
  <si>
    <t>表4-13-1</t>
  </si>
  <si>
    <r>
      <rPr>
        <sz val="10"/>
        <rFont val="宋体"/>
        <family val="3"/>
        <charset val="134"/>
      </rPr>
      <t>证载权利人</t>
    </r>
  </si>
  <si>
    <r>
      <rPr>
        <sz val="10"/>
        <rFont val="宋体"/>
        <family val="3"/>
        <charset val="134"/>
      </rPr>
      <t>终止日期</t>
    </r>
  </si>
  <si>
    <t>他项权利</t>
  </si>
  <si>
    <t>BH1</t>
  </si>
  <si>
    <t>BH2</t>
  </si>
  <si>
    <t>BH3</t>
  </si>
  <si>
    <t>BH4</t>
  </si>
  <si>
    <t>BH5</t>
  </si>
  <si>
    <t>BH6</t>
  </si>
  <si>
    <t>BH7</t>
  </si>
  <si>
    <t>BH8</t>
  </si>
  <si>
    <t>BH9</t>
  </si>
  <si>
    <t>BH10</t>
  </si>
  <si>
    <t>BH11</t>
  </si>
  <si>
    <t>BH12</t>
  </si>
  <si>
    <t>BH13</t>
  </si>
  <si>
    <t>BH14</t>
  </si>
  <si>
    <t>BH15</t>
  </si>
  <si>
    <t>BH16</t>
  </si>
  <si>
    <t>BH17</t>
  </si>
  <si>
    <t>BH18</t>
  </si>
  <si>
    <t>BH19</t>
  </si>
  <si>
    <t>BH20</t>
  </si>
  <si>
    <t>BH21</t>
  </si>
  <si>
    <t>BH22</t>
  </si>
  <si>
    <t>BH23</t>
  </si>
  <si>
    <t>无形-土地合计</t>
  </si>
  <si>
    <t>减：无形-土地减值准备</t>
  </si>
  <si>
    <t>表4-13-2</t>
  </si>
  <si>
    <r>
      <rPr>
        <sz val="10"/>
        <rFont val="Times New Roman"/>
        <family val="1"/>
      </rPr>
      <t>名称、种类
（探矿权</t>
    </r>
    <r>
      <rPr>
        <sz val="10"/>
        <rFont val="Times New Roman"/>
        <family val="1"/>
      </rPr>
      <t>/</t>
    </r>
    <r>
      <rPr>
        <sz val="10"/>
        <rFont val="Times New Roman"/>
        <family val="1"/>
      </rPr>
      <t>采矿权）</t>
    </r>
  </si>
  <si>
    <t>勘查（采矿）许可证编号</t>
  </si>
  <si>
    <t>取得方式</t>
  </si>
  <si>
    <t>剩余有效年限</t>
  </si>
  <si>
    <t>勘查开发阶段</t>
  </si>
  <si>
    <r>
      <rPr>
        <sz val="10"/>
        <rFont val="宋体"/>
        <family val="3"/>
        <charset val="134"/>
      </rPr>
      <t>核定（批准）
生产规模</t>
    </r>
  </si>
  <si>
    <t>BJ1</t>
  </si>
  <si>
    <t>BJ2</t>
  </si>
  <si>
    <t>BJ3</t>
  </si>
  <si>
    <t>BJ4</t>
  </si>
  <si>
    <t>BJ5</t>
  </si>
  <si>
    <r>
      <rPr>
        <sz val="12"/>
        <rFont val="宋体"/>
        <family val="3"/>
        <charset val="134"/>
      </rPr>
      <t>㎡</t>
    </r>
  </si>
  <si>
    <t>BJ6</t>
  </si>
  <si>
    <t>BJ7</t>
  </si>
  <si>
    <t>BJ8</t>
  </si>
  <si>
    <t>BJ9</t>
  </si>
  <si>
    <t>BJ10</t>
  </si>
  <si>
    <t>BJ11</t>
  </si>
  <si>
    <t>BJ12</t>
  </si>
  <si>
    <t>BJ13</t>
  </si>
  <si>
    <t>BJ14</t>
  </si>
  <si>
    <t>BJ15</t>
  </si>
  <si>
    <t>BJ16</t>
  </si>
  <si>
    <t>BJ17</t>
  </si>
  <si>
    <t>BJ18</t>
  </si>
  <si>
    <t>BJ19</t>
  </si>
  <si>
    <t>BJ20</t>
  </si>
  <si>
    <t>BJ21</t>
  </si>
  <si>
    <t>无形-矿业权合计</t>
  </si>
  <si>
    <t>减：无形-矿业权减值准备</t>
  </si>
  <si>
    <t>表4-13-3</t>
  </si>
  <si>
    <r>
      <rPr>
        <sz val="10"/>
        <rFont val="宋体"/>
        <family val="3"/>
        <charset val="134"/>
      </rPr>
      <t>无形资产名称和内容</t>
    </r>
  </si>
  <si>
    <r>
      <rPr>
        <sz val="10"/>
        <rFont val="宋体"/>
        <family val="3"/>
        <charset val="134"/>
      </rPr>
      <t>无形资产类型</t>
    </r>
  </si>
  <si>
    <r>
      <rPr>
        <sz val="10"/>
        <rFont val="宋体"/>
        <family val="3"/>
        <charset val="134"/>
      </rPr>
      <t>权证编号</t>
    </r>
  </si>
  <si>
    <t>法定/预计使用年限</t>
  </si>
  <si>
    <t>BK1</t>
  </si>
  <si>
    <t>BK2</t>
  </si>
  <si>
    <t>BK3</t>
  </si>
  <si>
    <t>BK4</t>
  </si>
  <si>
    <t>BK5</t>
  </si>
  <si>
    <t>BK6</t>
  </si>
  <si>
    <t>BK7</t>
  </si>
  <si>
    <t>BK8</t>
  </si>
  <si>
    <t>BK9</t>
  </si>
  <si>
    <t>BK10</t>
  </si>
  <si>
    <t>BK11</t>
  </si>
  <si>
    <t>BK12</t>
  </si>
  <si>
    <t>BK13</t>
  </si>
  <si>
    <t>BK14</t>
  </si>
  <si>
    <t>BK15</t>
  </si>
  <si>
    <t>BK16</t>
  </si>
  <si>
    <t>BK17</t>
  </si>
  <si>
    <t>BK18</t>
  </si>
  <si>
    <t>无形-其他合计</t>
  </si>
  <si>
    <t>减：无形-其他减值准备</t>
  </si>
  <si>
    <t>开发支出评估明细表</t>
  </si>
  <si>
    <t>表4-14</t>
  </si>
  <si>
    <t>内容或名称</t>
  </si>
  <si>
    <r>
      <rPr>
        <sz val="10"/>
        <rFont val="宋体"/>
        <family val="3"/>
        <charset val="134"/>
      </rPr>
      <t>发生日期
（年月）</t>
    </r>
  </si>
  <si>
    <r>
      <rPr>
        <sz val="10"/>
        <rFont val="宋体"/>
        <family val="3"/>
        <charset val="134"/>
      </rPr>
      <t>预计完成日期
（年月）</t>
    </r>
  </si>
  <si>
    <t>拟形成无形资产类型（专有技术/专利）</t>
  </si>
  <si>
    <t>技术成熟度</t>
  </si>
  <si>
    <t>业内技术水平</t>
  </si>
  <si>
    <t>预算投入金额</t>
  </si>
  <si>
    <t>BM1</t>
  </si>
  <si>
    <t>BM2</t>
  </si>
  <si>
    <t>BM3</t>
  </si>
  <si>
    <t>BM4</t>
  </si>
  <si>
    <t>BM5</t>
  </si>
  <si>
    <t>BM6</t>
  </si>
  <si>
    <t>BM7</t>
  </si>
  <si>
    <t>BM8</t>
  </si>
  <si>
    <t>BM9</t>
  </si>
  <si>
    <t>BM10</t>
  </si>
  <si>
    <t>BM11</t>
  </si>
  <si>
    <t>BM12</t>
  </si>
  <si>
    <t>BM13</t>
  </si>
  <si>
    <t>BM14</t>
  </si>
  <si>
    <t>BM15</t>
  </si>
  <si>
    <t>BM16</t>
  </si>
  <si>
    <t>BM17</t>
  </si>
  <si>
    <t>BM18</t>
  </si>
  <si>
    <t>BM19</t>
  </si>
  <si>
    <t>BM20</t>
  </si>
  <si>
    <t>表4-15</t>
  </si>
  <si>
    <t>BN1</t>
  </si>
  <si>
    <t>BN2</t>
  </si>
  <si>
    <t>BN3</t>
  </si>
  <si>
    <t>BN4</t>
  </si>
  <si>
    <t>BN5</t>
  </si>
  <si>
    <t>BN6</t>
  </si>
  <si>
    <t>BN7</t>
  </si>
  <si>
    <t>BN8</t>
  </si>
  <si>
    <t>BN9</t>
  </si>
  <si>
    <t>BN10</t>
  </si>
  <si>
    <t>BN11</t>
  </si>
  <si>
    <t>BN12</t>
  </si>
  <si>
    <t>BN13</t>
  </si>
  <si>
    <t>BN14</t>
  </si>
  <si>
    <t>BN15</t>
  </si>
  <si>
    <t>BN16</t>
  </si>
  <si>
    <t>BN17</t>
  </si>
  <si>
    <t>BN18</t>
  </si>
  <si>
    <t>商誉合计</t>
  </si>
  <si>
    <t>减：商誉减值准备</t>
  </si>
  <si>
    <t>商誉净额</t>
  </si>
  <si>
    <t>长期待摊费用评估明细表</t>
  </si>
  <si>
    <t>表4-16</t>
  </si>
  <si>
    <t>费用名称或内容</t>
  </si>
  <si>
    <t>原始发生额</t>
  </si>
  <si>
    <r>
      <rPr>
        <sz val="10"/>
        <rFont val="宋体"/>
        <family val="3"/>
        <charset val="134"/>
      </rPr>
      <t>预计摊销月数</t>
    </r>
  </si>
  <si>
    <r>
      <rPr>
        <sz val="10"/>
        <rFont val="宋体"/>
        <family val="3"/>
        <charset val="134"/>
      </rPr>
      <t>尚存受益月数</t>
    </r>
  </si>
  <si>
    <t>BP1</t>
  </si>
  <si>
    <t>BP2</t>
  </si>
  <si>
    <t>BP3</t>
  </si>
  <si>
    <t>BP4</t>
  </si>
  <si>
    <t>BP5</t>
  </si>
  <si>
    <t>BP6</t>
  </si>
  <si>
    <t>BP7</t>
  </si>
  <si>
    <t>BP8</t>
  </si>
  <si>
    <t>BP9</t>
  </si>
  <si>
    <t>BP10</t>
  </si>
  <si>
    <t>BP11</t>
  </si>
  <si>
    <t>BP12</t>
  </si>
  <si>
    <t>BP13</t>
  </si>
  <si>
    <t>BP14</t>
  </si>
  <si>
    <t>BP15</t>
  </si>
  <si>
    <t>BP16</t>
  </si>
  <si>
    <t>BP17</t>
  </si>
  <si>
    <t>BP18</t>
  </si>
  <si>
    <t>BP19</t>
  </si>
  <si>
    <t>BP20</t>
  </si>
  <si>
    <t>合                    计</t>
  </si>
  <si>
    <t>递延所得税资产评估明细表</t>
  </si>
  <si>
    <t>表4-17</t>
  </si>
  <si>
    <t>BQ1</t>
  </si>
  <si>
    <t>BQ2</t>
  </si>
  <si>
    <t>BQ3</t>
  </si>
  <si>
    <t>BQ4</t>
  </si>
  <si>
    <t>BQ5</t>
  </si>
  <si>
    <t>BQ6</t>
  </si>
  <si>
    <t>BQ7</t>
  </si>
  <si>
    <t>BQ8</t>
  </si>
  <si>
    <t>BQ9</t>
  </si>
  <si>
    <t>BQ10</t>
  </si>
  <si>
    <t>BQ11</t>
  </si>
  <si>
    <t>BQ12</t>
  </si>
  <si>
    <t>BQ13</t>
  </si>
  <si>
    <t>BQ14</t>
  </si>
  <si>
    <t>BQ15</t>
  </si>
  <si>
    <t>BQ16</t>
  </si>
  <si>
    <t>BQ17</t>
  </si>
  <si>
    <t>BQ18</t>
  </si>
  <si>
    <t>BQ19</t>
  </si>
  <si>
    <t>BQ20</t>
  </si>
  <si>
    <t>其他非流动资产评估明细表</t>
  </si>
  <si>
    <t>表4-18</t>
  </si>
  <si>
    <t>BR1</t>
  </si>
  <si>
    <t>BR2</t>
  </si>
  <si>
    <t>BR3</t>
  </si>
  <si>
    <t>BR4</t>
  </si>
  <si>
    <t>BR5</t>
  </si>
  <si>
    <t>BR6</t>
  </si>
  <si>
    <t>BR7</t>
  </si>
  <si>
    <t>BR8</t>
  </si>
  <si>
    <t>BR9</t>
  </si>
  <si>
    <t>BR10</t>
  </si>
  <si>
    <t>BR11</t>
  </si>
  <si>
    <t>BR12</t>
  </si>
  <si>
    <t>BR13</t>
  </si>
  <si>
    <t>BR14</t>
  </si>
  <si>
    <t>BR15</t>
  </si>
  <si>
    <t>BR16</t>
  </si>
  <si>
    <t>BR17</t>
  </si>
  <si>
    <t>BR18</t>
  </si>
  <si>
    <t>BR19</t>
  </si>
  <si>
    <t>BR20</t>
  </si>
  <si>
    <t>流动负债评估汇总表</t>
  </si>
  <si>
    <t>表5</t>
  </si>
  <si>
    <t>5-1</t>
  </si>
  <si>
    <t>5-2</t>
  </si>
  <si>
    <t>5-3</t>
  </si>
  <si>
    <t>5-4</t>
  </si>
  <si>
    <t>5-5</t>
  </si>
  <si>
    <t>5-6</t>
  </si>
  <si>
    <t>5-7</t>
  </si>
  <si>
    <t>5-8</t>
  </si>
  <si>
    <t>5-9</t>
  </si>
  <si>
    <t>5-10</t>
  </si>
  <si>
    <t>5-11</t>
  </si>
  <si>
    <t>5-12</t>
  </si>
  <si>
    <t>5-13</t>
  </si>
  <si>
    <t>短期借款评估明细表</t>
  </si>
  <si>
    <t xml:space="preserve"> 表5-1</t>
  </si>
  <si>
    <t>放款银行（或机构）名称</t>
  </si>
  <si>
    <t>借款方式</t>
  </si>
  <si>
    <t>到期日</t>
  </si>
  <si>
    <t>月利率%</t>
  </si>
  <si>
    <t>外币金额</t>
  </si>
  <si>
    <t>外币基准日汇率</t>
  </si>
  <si>
    <t>BS1</t>
  </si>
  <si>
    <t>BS2</t>
  </si>
  <si>
    <t>BS3</t>
  </si>
  <si>
    <t>BS4</t>
  </si>
  <si>
    <t>BS5</t>
  </si>
  <si>
    <t>BS6</t>
  </si>
  <si>
    <t>BS7</t>
  </si>
  <si>
    <t>BS8</t>
  </si>
  <si>
    <t>BS9</t>
  </si>
  <si>
    <t>BS10</t>
  </si>
  <si>
    <t>BS11</t>
  </si>
  <si>
    <t>BS12</t>
  </si>
  <si>
    <t>BS13</t>
  </si>
  <si>
    <t>BS14</t>
  </si>
  <si>
    <t>BS15</t>
  </si>
  <si>
    <t>BS16</t>
  </si>
  <si>
    <t>BS17</t>
  </si>
  <si>
    <t>BS18</t>
  </si>
  <si>
    <t>BS19</t>
  </si>
  <si>
    <t>BS20</t>
  </si>
  <si>
    <t>交易性金融负债评估明细表</t>
  </si>
  <si>
    <t>表5-2</t>
  </si>
  <si>
    <r>
      <rPr>
        <sz val="10"/>
        <rFont val="宋体"/>
        <family val="3"/>
        <charset val="134"/>
      </rPr>
      <t>证券名称</t>
    </r>
  </si>
  <si>
    <r>
      <rPr>
        <sz val="10"/>
        <rFont val="宋体"/>
        <family val="3"/>
        <charset val="134"/>
      </rPr>
      <t>证券种类</t>
    </r>
  </si>
  <si>
    <r>
      <rPr>
        <sz val="10"/>
        <rFont val="宋体"/>
        <family val="3"/>
        <charset val="134"/>
      </rPr>
      <t>基准日单位市值</t>
    </r>
  </si>
  <si>
    <t>BT1</t>
  </si>
  <si>
    <t>BT2</t>
  </si>
  <si>
    <t>BT3</t>
  </si>
  <si>
    <t>BT4</t>
  </si>
  <si>
    <t>BT5</t>
  </si>
  <si>
    <t>BT6</t>
  </si>
  <si>
    <t>BT7</t>
  </si>
  <si>
    <t>BT8</t>
  </si>
  <si>
    <t>BT9</t>
  </si>
  <si>
    <t>BT10</t>
  </si>
  <si>
    <t>BT11</t>
  </si>
  <si>
    <t>BT12</t>
  </si>
  <si>
    <t>BT13</t>
  </si>
  <si>
    <t>BT14</t>
  </si>
  <si>
    <t>BT15</t>
  </si>
  <si>
    <t>BT16</t>
  </si>
  <si>
    <t>BT17</t>
  </si>
  <si>
    <t>BT18</t>
  </si>
  <si>
    <t>BT19</t>
  </si>
  <si>
    <t>BT20</t>
  </si>
  <si>
    <t>衍生金融负债评估明细表</t>
  </si>
  <si>
    <t>表5-3</t>
  </si>
  <si>
    <r>
      <rPr>
        <sz val="10"/>
        <rFont val="宋体"/>
        <family val="3"/>
        <charset val="134"/>
      </rPr>
      <t>现行年利率</t>
    </r>
    <r>
      <rPr>
        <sz val="10"/>
        <rFont val="Times New Roman"/>
        <family val="1"/>
      </rPr>
      <t>%</t>
    </r>
  </si>
  <si>
    <r>
      <rPr>
        <sz val="10"/>
        <rFont val="宋体"/>
        <family val="3"/>
        <charset val="134"/>
      </rPr>
      <t>浮动利率</t>
    </r>
    <r>
      <rPr>
        <sz val="10"/>
        <rFont val="Times New Roman"/>
        <family val="1"/>
      </rPr>
      <t>/</t>
    </r>
    <r>
      <rPr>
        <sz val="10"/>
        <rFont val="宋体"/>
        <family val="3"/>
        <charset val="134"/>
      </rPr>
      <t>固定利率</t>
    </r>
    <r>
      <rPr>
        <sz val="10"/>
        <rFont val="Times New Roman"/>
        <family val="1"/>
      </rPr>
      <t>%</t>
    </r>
  </si>
  <si>
    <r>
      <rPr>
        <sz val="10"/>
        <rFont val="宋体"/>
        <family val="3"/>
        <charset val="134"/>
      </rPr>
      <t>票面价值</t>
    </r>
  </si>
  <si>
    <r>
      <rPr>
        <sz val="10"/>
        <rFont val="宋体"/>
        <family val="3"/>
        <charset val="134"/>
      </rPr>
      <t>国库券本金</t>
    </r>
  </si>
  <si>
    <r>
      <rPr>
        <sz val="10"/>
        <rFont val="宋体"/>
        <family val="3"/>
        <charset val="134"/>
      </rPr>
      <t>买入国库券垫付利息</t>
    </r>
  </si>
  <si>
    <r>
      <rPr>
        <sz val="10"/>
        <rFont val="宋体"/>
        <family val="3"/>
        <charset val="134"/>
      </rPr>
      <t>确定市值方法</t>
    </r>
  </si>
  <si>
    <r>
      <rPr>
        <sz val="10"/>
        <rFont val="宋体"/>
        <family val="3"/>
        <charset val="134"/>
      </rPr>
      <t>债券面值</t>
    </r>
  </si>
  <si>
    <r>
      <rPr>
        <sz val="10"/>
        <rFont val="宋体"/>
        <family val="3"/>
        <charset val="134"/>
      </rPr>
      <t>溢价</t>
    </r>
    <r>
      <rPr>
        <sz val="10"/>
        <rFont val="Times New Roman"/>
        <family val="1"/>
      </rPr>
      <t xml:space="preserve"> / (</t>
    </r>
    <r>
      <rPr>
        <sz val="10"/>
        <rFont val="宋体"/>
        <family val="3"/>
        <charset val="134"/>
      </rPr>
      <t>折扣</t>
    </r>
    <r>
      <rPr>
        <sz val="10"/>
        <rFont val="Times New Roman"/>
        <family val="1"/>
      </rPr>
      <t>)</t>
    </r>
  </si>
  <si>
    <r>
      <rPr>
        <sz val="10"/>
        <rFont val="宋体"/>
        <family val="3"/>
        <charset val="134"/>
      </rPr>
      <t>应计利息</t>
    </r>
  </si>
  <si>
    <r>
      <rPr>
        <sz val="10"/>
        <rFont val="宋体"/>
        <family val="3"/>
        <charset val="134"/>
      </rPr>
      <t>期限</t>
    </r>
  </si>
  <si>
    <r>
      <rPr>
        <sz val="10"/>
        <rFont val="宋体"/>
        <family val="3"/>
        <charset val="134"/>
      </rPr>
      <t xml:space="preserve">交易日期
</t>
    </r>
    <r>
      <rPr>
        <sz val="10"/>
        <rFont val="Times New Roman"/>
        <family val="1"/>
      </rPr>
      <t>(</t>
    </r>
    <r>
      <rPr>
        <sz val="10"/>
        <rFont val="宋体"/>
        <family val="3"/>
        <charset val="134"/>
      </rPr>
      <t>年</t>
    </r>
    <r>
      <rPr>
        <sz val="10"/>
        <rFont val="Times New Roman"/>
        <family val="1"/>
      </rPr>
      <t>/</t>
    </r>
    <r>
      <rPr>
        <sz val="10"/>
        <rFont val="宋体"/>
        <family val="3"/>
        <charset val="134"/>
      </rPr>
      <t>月</t>
    </r>
    <r>
      <rPr>
        <sz val="10"/>
        <rFont val="Times New Roman"/>
        <family val="1"/>
      </rPr>
      <t>/</t>
    </r>
    <r>
      <rPr>
        <sz val="10"/>
        <rFont val="宋体"/>
        <family val="3"/>
        <charset val="134"/>
      </rPr>
      <t>日</t>
    </r>
    <r>
      <rPr>
        <sz val="10"/>
        <rFont val="Times New Roman"/>
        <family val="1"/>
      </rPr>
      <t>)</t>
    </r>
  </si>
  <si>
    <r>
      <rPr>
        <sz val="10"/>
        <rFont val="宋体"/>
        <family val="3"/>
        <charset val="134"/>
      </rPr>
      <t xml:space="preserve">结算日期
</t>
    </r>
    <r>
      <rPr>
        <sz val="10"/>
        <rFont val="Times New Roman"/>
        <family val="1"/>
      </rPr>
      <t>(</t>
    </r>
    <r>
      <rPr>
        <sz val="10"/>
        <rFont val="宋体"/>
        <family val="3"/>
        <charset val="134"/>
      </rPr>
      <t>年</t>
    </r>
    <r>
      <rPr>
        <sz val="10"/>
        <rFont val="Times New Roman"/>
        <family val="1"/>
      </rPr>
      <t>/</t>
    </r>
    <r>
      <rPr>
        <sz val="10"/>
        <rFont val="宋体"/>
        <family val="3"/>
        <charset val="134"/>
      </rPr>
      <t>月</t>
    </r>
    <r>
      <rPr>
        <sz val="10"/>
        <rFont val="Times New Roman"/>
        <family val="1"/>
      </rPr>
      <t>/</t>
    </r>
    <r>
      <rPr>
        <sz val="10"/>
        <rFont val="宋体"/>
        <family val="3"/>
        <charset val="134"/>
      </rPr>
      <t>日</t>
    </r>
    <r>
      <rPr>
        <sz val="10"/>
        <rFont val="Times New Roman"/>
        <family val="1"/>
      </rPr>
      <t>)</t>
    </r>
  </si>
  <si>
    <r>
      <rPr>
        <sz val="10"/>
        <rFont val="宋体"/>
        <family val="3"/>
        <charset val="134"/>
      </rPr>
      <t>原币面值</t>
    </r>
  </si>
  <si>
    <r>
      <rPr>
        <sz val="10"/>
        <rFont val="宋体"/>
        <family val="3"/>
        <charset val="134"/>
      </rPr>
      <t>原币
溢价</t>
    </r>
    <r>
      <rPr>
        <sz val="10"/>
        <rFont val="Times New Roman"/>
        <family val="1"/>
      </rPr>
      <t xml:space="preserve"> / (</t>
    </r>
    <r>
      <rPr>
        <sz val="10"/>
        <rFont val="宋体"/>
        <family val="3"/>
        <charset val="134"/>
      </rPr>
      <t>折扣</t>
    </r>
    <r>
      <rPr>
        <sz val="10"/>
        <rFont val="Times New Roman"/>
        <family val="1"/>
      </rPr>
      <t>)</t>
    </r>
  </si>
  <si>
    <r>
      <rPr>
        <sz val="10"/>
        <rFont val="宋体"/>
        <family val="3"/>
        <charset val="134"/>
      </rPr>
      <t>原币
债券应收利息</t>
    </r>
  </si>
  <si>
    <r>
      <rPr>
        <sz val="10"/>
        <rFont val="Times New Roman"/>
        <family val="1"/>
      </rPr>
      <t xml:space="preserve">
</t>
    </r>
    <r>
      <rPr>
        <sz val="10"/>
        <rFont val="宋体"/>
        <family val="3"/>
        <charset val="134"/>
      </rPr>
      <t>原币购入净价</t>
    </r>
  </si>
  <si>
    <r>
      <rPr>
        <sz val="10"/>
        <rFont val="宋体"/>
        <family val="3"/>
        <charset val="134"/>
      </rPr>
      <t>摊销期限</t>
    </r>
    <r>
      <rPr>
        <sz val="10"/>
        <rFont val="Times New Roman"/>
        <family val="1"/>
      </rPr>
      <t xml:space="preserve">
(</t>
    </r>
    <r>
      <rPr>
        <sz val="10"/>
        <rFont val="宋体"/>
        <family val="3"/>
        <charset val="134"/>
      </rPr>
      <t>以结算日期起计之总月数</t>
    </r>
    <r>
      <rPr>
        <sz val="10"/>
        <rFont val="Times New Roman"/>
        <family val="1"/>
      </rPr>
      <t>)</t>
    </r>
  </si>
  <si>
    <r>
      <rPr>
        <sz val="10"/>
        <rFont val="宋体"/>
        <family val="3"/>
        <charset val="134"/>
      </rPr>
      <t>期初余额
原币金额</t>
    </r>
  </si>
  <si>
    <r>
      <rPr>
        <sz val="10"/>
        <rFont val="宋体"/>
        <family val="3"/>
        <charset val="134"/>
      </rPr>
      <t>本期摊销
原币金额</t>
    </r>
  </si>
  <si>
    <r>
      <rPr>
        <sz val="10"/>
        <rFont val="宋体"/>
        <family val="3"/>
        <charset val="134"/>
      </rPr>
      <t>期末余额
原币金额</t>
    </r>
  </si>
  <si>
    <r>
      <rPr>
        <sz val="10"/>
        <rFont val="宋体"/>
        <family val="3"/>
        <charset val="134"/>
      </rPr>
      <t>最后计提日期
（年</t>
    </r>
    <r>
      <rPr>
        <sz val="10"/>
        <rFont val="Times New Roman"/>
        <family val="1"/>
      </rPr>
      <t>/</t>
    </r>
    <r>
      <rPr>
        <sz val="10"/>
        <rFont val="宋体"/>
        <family val="3"/>
        <charset val="134"/>
      </rPr>
      <t>月</t>
    </r>
    <r>
      <rPr>
        <sz val="10"/>
        <rFont val="Times New Roman"/>
        <family val="1"/>
      </rPr>
      <t>/</t>
    </r>
    <r>
      <rPr>
        <sz val="10"/>
        <rFont val="宋体"/>
        <family val="3"/>
        <charset val="134"/>
      </rPr>
      <t>日）</t>
    </r>
  </si>
  <si>
    <r>
      <rPr>
        <sz val="10"/>
        <rFont val="宋体"/>
        <family val="3"/>
        <charset val="134"/>
      </rPr>
      <t>计提日数</t>
    </r>
  </si>
  <si>
    <r>
      <rPr>
        <sz val="10"/>
        <rFont val="宋体"/>
        <family val="3"/>
        <charset val="134"/>
      </rPr>
      <t>折人民币</t>
    </r>
  </si>
  <si>
    <t>BU1</t>
  </si>
  <si>
    <t>BU2</t>
  </si>
  <si>
    <t>BU3</t>
  </si>
  <si>
    <t>BU4</t>
  </si>
  <si>
    <t>BU5</t>
  </si>
  <si>
    <t>BU6</t>
  </si>
  <si>
    <t>BU7</t>
  </si>
  <si>
    <t>BU8</t>
  </si>
  <si>
    <t>BU9</t>
  </si>
  <si>
    <t>BU10</t>
  </si>
  <si>
    <t>BU11</t>
  </si>
  <si>
    <t>BU12</t>
  </si>
  <si>
    <t>BU13</t>
  </si>
  <si>
    <t>BU14</t>
  </si>
  <si>
    <t>BU15</t>
  </si>
  <si>
    <t>BU16</t>
  </si>
  <si>
    <t>BU17</t>
  </si>
  <si>
    <t>BU18</t>
  </si>
  <si>
    <t>BU19</t>
  </si>
  <si>
    <t>BU20</t>
  </si>
  <si>
    <t>应付票据评估明细表</t>
  </si>
  <si>
    <t>表5-4</t>
  </si>
  <si>
    <r>
      <rPr>
        <sz val="10"/>
        <rFont val="宋体"/>
        <family val="3"/>
        <charset val="134"/>
      </rPr>
      <t>账面余额</t>
    </r>
  </si>
  <si>
    <t>BV1</t>
  </si>
  <si>
    <t>BV2</t>
  </si>
  <si>
    <t>BV3</t>
  </si>
  <si>
    <t>BV4</t>
  </si>
  <si>
    <t>BV5</t>
  </si>
  <si>
    <t>BV6</t>
  </si>
  <si>
    <t>BV7</t>
  </si>
  <si>
    <t>BV8</t>
  </si>
  <si>
    <t>BV9</t>
  </si>
  <si>
    <t>BV10</t>
  </si>
  <si>
    <t>BV11</t>
  </si>
  <si>
    <t>BV12</t>
  </si>
  <si>
    <t>BV13</t>
  </si>
  <si>
    <t>BV14</t>
  </si>
  <si>
    <t>BV15</t>
  </si>
  <si>
    <t>BV16</t>
  </si>
  <si>
    <t>BV17</t>
  </si>
  <si>
    <t>BV18</t>
  </si>
  <si>
    <t>BV19</t>
  </si>
  <si>
    <t>BV20</t>
  </si>
  <si>
    <t>应付账款评估明细表</t>
  </si>
  <si>
    <t>表5-5</t>
  </si>
  <si>
    <t>BW1</t>
  </si>
  <si>
    <t>BW2</t>
  </si>
  <si>
    <t>BW3</t>
  </si>
  <si>
    <t>BW4</t>
  </si>
  <si>
    <t>BW5</t>
  </si>
  <si>
    <t>BW6</t>
  </si>
  <si>
    <t>BW7</t>
  </si>
  <si>
    <t>BW8</t>
  </si>
  <si>
    <t>BW9</t>
  </si>
  <si>
    <t>BW10</t>
  </si>
  <si>
    <t>BW11</t>
  </si>
  <si>
    <t>BW12</t>
  </si>
  <si>
    <t>BW13</t>
  </si>
  <si>
    <t>BW14</t>
  </si>
  <si>
    <t>BW15</t>
  </si>
  <si>
    <t>BW16</t>
  </si>
  <si>
    <t>BW17</t>
  </si>
  <si>
    <t>BW18</t>
  </si>
  <si>
    <t>BW19</t>
  </si>
  <si>
    <t>BW20</t>
  </si>
  <si>
    <t>预收款项评估明细表</t>
  </si>
  <si>
    <r>
      <rPr>
        <sz val="10"/>
        <rFont val="Times New Roman"/>
        <family val="1"/>
      </rPr>
      <t>表</t>
    </r>
    <r>
      <rPr>
        <sz val="10"/>
        <rFont val="Times New Roman"/>
        <family val="1"/>
      </rPr>
      <t>5-6</t>
    </r>
  </si>
  <si>
    <t>BX1</t>
  </si>
  <si>
    <t>BX2</t>
  </si>
  <si>
    <t>BX3</t>
  </si>
  <si>
    <t>BX4</t>
  </si>
  <si>
    <t>BX5</t>
  </si>
  <si>
    <t>BX6</t>
  </si>
  <si>
    <t>BX7</t>
  </si>
  <si>
    <t>BX8</t>
  </si>
  <si>
    <t>BX9</t>
  </si>
  <si>
    <t>BX10</t>
  </si>
  <si>
    <t>BX11</t>
  </si>
  <si>
    <t>BX12</t>
  </si>
  <si>
    <t>BX13</t>
  </si>
  <si>
    <t>BX14</t>
  </si>
  <si>
    <t>BX15</t>
  </si>
  <si>
    <t>BX16</t>
  </si>
  <si>
    <t>BX17</t>
  </si>
  <si>
    <t>BX18</t>
  </si>
  <si>
    <t>BX19</t>
  </si>
  <si>
    <t>BX20</t>
  </si>
  <si>
    <t>合同负债评估明细表</t>
  </si>
  <si>
    <r>
      <rPr>
        <sz val="10"/>
        <rFont val="Times New Roman"/>
        <family val="1"/>
      </rPr>
      <t>表</t>
    </r>
    <r>
      <rPr>
        <sz val="10"/>
        <rFont val="Times New Roman"/>
        <family val="1"/>
      </rPr>
      <t>5-7</t>
    </r>
  </si>
  <si>
    <r>
      <rPr>
        <sz val="10"/>
        <rFont val="宋体"/>
        <family val="3"/>
        <charset val="134"/>
      </rPr>
      <t>履约义务</t>
    </r>
  </si>
  <si>
    <t>BY1</t>
  </si>
  <si>
    <t>BY2</t>
  </si>
  <si>
    <t>BY3</t>
  </si>
  <si>
    <t>BY4</t>
  </si>
  <si>
    <t>BY5</t>
  </si>
  <si>
    <t>BY6</t>
  </si>
  <si>
    <t>BY7</t>
  </si>
  <si>
    <t>BY8</t>
  </si>
  <si>
    <t>BY9</t>
  </si>
  <si>
    <t>BY10</t>
  </si>
  <si>
    <t>BY11</t>
  </si>
  <si>
    <t>BY12</t>
  </si>
  <si>
    <t>BY13</t>
  </si>
  <si>
    <t>BY14</t>
  </si>
  <si>
    <t>BY15</t>
  </si>
  <si>
    <t>BY16</t>
  </si>
  <si>
    <t>BY17</t>
  </si>
  <si>
    <t>BY18</t>
  </si>
  <si>
    <t>BY19</t>
  </si>
  <si>
    <t>BY20</t>
  </si>
  <si>
    <t>应付职工薪酬评估明细表</t>
  </si>
  <si>
    <t>表5-8</t>
  </si>
  <si>
    <t>BZ1</t>
  </si>
  <si>
    <t>BZ2</t>
  </si>
  <si>
    <t>BZ3</t>
  </si>
  <si>
    <t>BZ4</t>
  </si>
  <si>
    <t>BZ5</t>
  </si>
  <si>
    <t>BZ6</t>
  </si>
  <si>
    <t>BZ7</t>
  </si>
  <si>
    <t>BZ8</t>
  </si>
  <si>
    <t>BZ9</t>
  </si>
  <si>
    <t>BZ10</t>
  </si>
  <si>
    <t>BZ11</t>
  </si>
  <si>
    <t>BZ12</t>
  </si>
  <si>
    <t>BZ13</t>
  </si>
  <si>
    <t>BZ14</t>
  </si>
  <si>
    <t>BZ15</t>
  </si>
  <si>
    <t>BZ16</t>
  </si>
  <si>
    <t>BZ17</t>
  </si>
  <si>
    <t>BZ18</t>
  </si>
  <si>
    <t>BZ19</t>
  </si>
  <si>
    <t>BZ20</t>
  </si>
  <si>
    <t>应交税费评估明细表</t>
  </si>
  <si>
    <t>表5-9</t>
  </si>
  <si>
    <t>征税机关</t>
  </si>
  <si>
    <t>税费种类</t>
  </si>
  <si>
    <t>CA1</t>
  </si>
  <si>
    <t>CA2</t>
  </si>
  <si>
    <t>CA3</t>
  </si>
  <si>
    <t>CA4</t>
  </si>
  <si>
    <t>CA5</t>
  </si>
  <si>
    <t>CA6</t>
  </si>
  <si>
    <t>CA7</t>
  </si>
  <si>
    <t>CA8</t>
  </si>
  <si>
    <t>CA9</t>
  </si>
  <si>
    <t>CA10</t>
  </si>
  <si>
    <t>CA11</t>
  </si>
  <si>
    <t>CA12</t>
  </si>
  <si>
    <t>CA13</t>
  </si>
  <si>
    <t>CA14</t>
  </si>
  <si>
    <t>CA15</t>
  </si>
  <si>
    <t>CA16</t>
  </si>
  <si>
    <t>CA17</t>
  </si>
  <si>
    <t>CA18</t>
  </si>
  <si>
    <t>CA19</t>
  </si>
  <si>
    <t>CA20</t>
  </si>
  <si>
    <t>其他应付款评估明细表</t>
  </si>
  <si>
    <t>表5-10</t>
  </si>
  <si>
    <t>CB1</t>
  </si>
  <si>
    <t>CB2</t>
  </si>
  <si>
    <t>CB3</t>
  </si>
  <si>
    <t>CB4</t>
  </si>
  <si>
    <t>CB5</t>
  </si>
  <si>
    <t>CB6</t>
  </si>
  <si>
    <t>CB7</t>
  </si>
  <si>
    <t>CB8</t>
  </si>
  <si>
    <t>CB9</t>
  </si>
  <si>
    <t>CB10</t>
  </si>
  <si>
    <t>CB11</t>
  </si>
  <si>
    <t>CB12</t>
  </si>
  <si>
    <t>CB13</t>
  </si>
  <si>
    <t>CB14</t>
  </si>
  <si>
    <t>CB15</t>
  </si>
  <si>
    <t>CB16</t>
  </si>
  <si>
    <t>CB17</t>
  </si>
  <si>
    <t>CB18</t>
  </si>
  <si>
    <t>CB19</t>
  </si>
  <si>
    <t>CB20</t>
  </si>
  <si>
    <t>持有待售负债评估明细表</t>
  </si>
  <si>
    <t>表5-11</t>
  </si>
  <si>
    <t>CC1</t>
  </si>
  <si>
    <t>CC2</t>
  </si>
  <si>
    <t>CC3</t>
  </si>
  <si>
    <t>CC4</t>
  </si>
  <si>
    <t>CC5</t>
  </si>
  <si>
    <t>CC6</t>
  </si>
  <si>
    <t>CC7</t>
  </si>
  <si>
    <t>CC8</t>
  </si>
  <si>
    <t>CC9</t>
  </si>
  <si>
    <t>CC10</t>
  </si>
  <si>
    <t>CC11</t>
  </si>
  <si>
    <t>CC12</t>
  </si>
  <si>
    <t>CC13</t>
  </si>
  <si>
    <t>CC14</t>
  </si>
  <si>
    <t>CC15</t>
  </si>
  <si>
    <t>CC16</t>
  </si>
  <si>
    <t>CC17</t>
  </si>
  <si>
    <t>CC18</t>
  </si>
  <si>
    <t>CC19</t>
  </si>
  <si>
    <t>CC20</t>
  </si>
  <si>
    <t>一年内到期的非流动负债评估明细表</t>
  </si>
  <si>
    <t>表5-12</t>
  </si>
  <si>
    <t>结算项目</t>
  </si>
  <si>
    <t>票面月利率%</t>
  </si>
  <si>
    <t>CD1</t>
  </si>
  <si>
    <t>CD2</t>
  </si>
  <si>
    <t>CD3</t>
  </si>
  <si>
    <t>CD4</t>
  </si>
  <si>
    <t>CD5</t>
  </si>
  <si>
    <t>CD6</t>
  </si>
  <si>
    <t>CD7</t>
  </si>
  <si>
    <t>CD8</t>
  </si>
  <si>
    <t>CD9</t>
  </si>
  <si>
    <t>CD10</t>
  </si>
  <si>
    <t>CD11</t>
  </si>
  <si>
    <t>CD12</t>
  </si>
  <si>
    <t>CD13</t>
  </si>
  <si>
    <t>CD14</t>
  </si>
  <si>
    <t>CD15</t>
  </si>
  <si>
    <t>CD16</t>
  </si>
  <si>
    <t>CD17</t>
  </si>
  <si>
    <t>CD18</t>
  </si>
  <si>
    <t>CD19</t>
  </si>
  <si>
    <t>CD20</t>
  </si>
  <si>
    <t>其他流动负债评估明细表</t>
  </si>
  <si>
    <t>表5-13</t>
  </si>
  <si>
    <t>CE1</t>
  </si>
  <si>
    <t>CE2</t>
  </si>
  <si>
    <t>CE3</t>
  </si>
  <si>
    <t>CE4</t>
  </si>
  <si>
    <t>CE5</t>
  </si>
  <si>
    <t>CE6</t>
  </si>
  <si>
    <t>CE7</t>
  </si>
  <si>
    <t>CE8</t>
  </si>
  <si>
    <t>CE9</t>
  </si>
  <si>
    <t>CE10</t>
  </si>
  <si>
    <t>CE11</t>
  </si>
  <si>
    <t>CE12</t>
  </si>
  <si>
    <t>CE13</t>
  </si>
  <si>
    <t>CE14</t>
  </si>
  <si>
    <t>CE15</t>
  </si>
  <si>
    <t>CE16</t>
  </si>
  <si>
    <t>CE17</t>
  </si>
  <si>
    <t>CE18</t>
  </si>
  <si>
    <t>CE19</t>
  </si>
  <si>
    <t>CE20</t>
  </si>
  <si>
    <t>非流动负债评估汇总表</t>
  </si>
  <si>
    <t>表6</t>
  </si>
  <si>
    <t>6-1</t>
  </si>
  <si>
    <t>6-2</t>
  </si>
  <si>
    <t>6-3</t>
  </si>
  <si>
    <t>6-4</t>
  </si>
  <si>
    <t>6-5</t>
  </si>
  <si>
    <t>6-6</t>
  </si>
  <si>
    <t>6-7</t>
  </si>
  <si>
    <t>6-8</t>
  </si>
  <si>
    <t>长期借款评估明细表</t>
  </si>
  <si>
    <t>表6-1</t>
  </si>
  <si>
    <t>CF1</t>
  </si>
  <si>
    <t>CF2</t>
  </si>
  <si>
    <t>CF3</t>
  </si>
  <si>
    <t>CF4</t>
  </si>
  <si>
    <t>CF5</t>
  </si>
  <si>
    <t>CF6</t>
  </si>
  <si>
    <t>CF7</t>
  </si>
  <si>
    <t>CF8</t>
  </si>
  <si>
    <t>CF9</t>
  </si>
  <si>
    <t>CF10</t>
  </si>
  <si>
    <t>CF11</t>
  </si>
  <si>
    <t>CF12</t>
  </si>
  <si>
    <t>CF13</t>
  </si>
  <si>
    <t>CF14</t>
  </si>
  <si>
    <t>CF15</t>
  </si>
  <si>
    <t>CF16</t>
  </si>
  <si>
    <t>CF17</t>
  </si>
  <si>
    <t>CF18</t>
  </si>
  <si>
    <t>CF19</t>
  </si>
  <si>
    <t>CF20</t>
  </si>
  <si>
    <t>应付债券评估明细表</t>
  </si>
  <si>
    <t>表6-2</t>
  </si>
  <si>
    <t>债券发行单位</t>
  </si>
  <si>
    <t>债券种类</t>
  </si>
  <si>
    <t xml:space="preserve"> 备 注</t>
  </si>
  <si>
    <t>CG1</t>
  </si>
  <si>
    <t>CG2</t>
  </si>
  <si>
    <t>CG3</t>
  </si>
  <si>
    <t>CG4</t>
  </si>
  <si>
    <t>CG5</t>
  </si>
  <si>
    <t>CG6</t>
  </si>
  <si>
    <t>CG7</t>
  </si>
  <si>
    <t>CG8</t>
  </si>
  <si>
    <t>CG9</t>
  </si>
  <si>
    <t>CG10</t>
  </si>
  <si>
    <t>CG11</t>
  </si>
  <si>
    <t>CG12</t>
  </si>
  <si>
    <t>CG13</t>
  </si>
  <si>
    <t>CG14</t>
  </si>
  <si>
    <t>CG15</t>
  </si>
  <si>
    <t>CG16</t>
  </si>
  <si>
    <t>CG17</t>
  </si>
  <si>
    <t>CG18</t>
  </si>
  <si>
    <t>CG19</t>
  </si>
  <si>
    <t>CG20</t>
  </si>
  <si>
    <t>租赁负债评估明细表</t>
  </si>
  <si>
    <t>表6-3</t>
  </si>
  <si>
    <r>
      <rPr>
        <sz val="10"/>
        <rFont val="宋体"/>
        <family val="3"/>
        <charset val="134"/>
      </rPr>
      <t>发生日期</t>
    </r>
  </si>
  <si>
    <t>CH1</t>
  </si>
  <si>
    <t>CH2</t>
  </si>
  <si>
    <t>CH3</t>
  </si>
  <si>
    <t>CH4</t>
  </si>
  <si>
    <t>CH5</t>
  </si>
  <si>
    <t>CH6</t>
  </si>
  <si>
    <t>CH7</t>
  </si>
  <si>
    <t>CH8</t>
  </si>
  <si>
    <t>CH9</t>
  </si>
  <si>
    <t>CH10</t>
  </si>
  <si>
    <t>CH11</t>
  </si>
  <si>
    <t>CH12</t>
  </si>
  <si>
    <t>CH13</t>
  </si>
  <si>
    <t>CH14</t>
  </si>
  <si>
    <t>CH15</t>
  </si>
  <si>
    <t>CH16</t>
  </si>
  <si>
    <t>CH17</t>
  </si>
  <si>
    <t>CH18</t>
  </si>
  <si>
    <t>CH19</t>
  </si>
  <si>
    <t>CH20</t>
  </si>
  <si>
    <t>长期应付款评估明细表</t>
  </si>
  <si>
    <t>表6-4</t>
  </si>
  <si>
    <t>CJ1</t>
  </si>
  <si>
    <t>CJ2</t>
  </si>
  <si>
    <t>CJ3</t>
  </si>
  <si>
    <t>CJ4</t>
  </si>
  <si>
    <t>CJ5</t>
  </si>
  <si>
    <t>CJ6</t>
  </si>
  <si>
    <t>CJ7</t>
  </si>
  <si>
    <t>CJ8</t>
  </si>
  <si>
    <t>CJ9</t>
  </si>
  <si>
    <t>CJ10</t>
  </si>
  <si>
    <t>CJ11</t>
  </si>
  <si>
    <t>CJ12</t>
  </si>
  <si>
    <t>CJ13</t>
  </si>
  <si>
    <t>CJ14</t>
  </si>
  <si>
    <t>CJ15</t>
  </si>
  <si>
    <t>CJ16</t>
  </si>
  <si>
    <t>CJ17</t>
  </si>
  <si>
    <t>CJ18</t>
  </si>
  <si>
    <t>CJ19</t>
  </si>
  <si>
    <t>CJ20</t>
  </si>
  <si>
    <t>预计负债评估明细表</t>
  </si>
  <si>
    <t>表6-5</t>
  </si>
  <si>
    <t xml:space="preserve">     金额单位：人民币元</t>
  </si>
  <si>
    <t>核算内容</t>
  </si>
  <si>
    <t>CK1</t>
  </si>
  <si>
    <t>CK2</t>
  </si>
  <si>
    <t>CK3</t>
  </si>
  <si>
    <t>CK4</t>
  </si>
  <si>
    <t>CK5</t>
  </si>
  <si>
    <t>CK6</t>
  </si>
  <si>
    <t>CK7</t>
  </si>
  <si>
    <t>CK8</t>
  </si>
  <si>
    <t>CK9</t>
  </si>
  <si>
    <t>CK10</t>
  </si>
  <si>
    <t>CK11</t>
  </si>
  <si>
    <t>CK12</t>
  </si>
  <si>
    <t>CK13</t>
  </si>
  <si>
    <t>CK14</t>
  </si>
  <si>
    <t>CK15</t>
  </si>
  <si>
    <t>CK16</t>
  </si>
  <si>
    <t>CK17</t>
  </si>
  <si>
    <t>CK18</t>
  </si>
  <si>
    <t>CK19</t>
  </si>
  <si>
    <t>CK20</t>
  </si>
  <si>
    <t>递延收益评估明细表</t>
  </si>
  <si>
    <t>表6-6</t>
  </si>
  <si>
    <r>
      <rPr>
        <sz val="10"/>
        <rFont val="宋体"/>
        <family val="3"/>
        <charset val="134"/>
      </rPr>
      <t>性质（政府补助、其他）</t>
    </r>
  </si>
  <si>
    <r>
      <rPr>
        <sz val="10"/>
        <rFont val="宋体"/>
        <family val="3"/>
        <charset val="134"/>
      </rPr>
      <t>与资产</t>
    </r>
    <r>
      <rPr>
        <sz val="10"/>
        <rFont val="Times New Roman"/>
        <family val="1"/>
      </rPr>
      <t>/</t>
    </r>
    <r>
      <rPr>
        <sz val="10"/>
        <rFont val="宋体"/>
        <family val="3"/>
        <charset val="134"/>
      </rPr>
      <t>收益相关</t>
    </r>
  </si>
  <si>
    <r>
      <rPr>
        <sz val="10"/>
        <rFont val="宋体"/>
        <family val="3"/>
        <charset val="134"/>
      </rPr>
      <t>文件</t>
    </r>
    <r>
      <rPr>
        <sz val="10"/>
        <rFont val="Times New Roman"/>
        <family val="1"/>
      </rPr>
      <t>/</t>
    </r>
    <r>
      <rPr>
        <sz val="10"/>
        <rFont val="宋体"/>
        <family val="3"/>
        <charset val="134"/>
      </rPr>
      <t>协议索引</t>
    </r>
  </si>
  <si>
    <t>CM1</t>
  </si>
  <si>
    <t>CM2</t>
  </si>
  <si>
    <t>CM3</t>
  </si>
  <si>
    <t>CM4</t>
  </si>
  <si>
    <t>CM5</t>
  </si>
  <si>
    <t>CM6</t>
  </si>
  <si>
    <t>CM7</t>
  </si>
  <si>
    <t>CM8</t>
  </si>
  <si>
    <t>CM9</t>
  </si>
  <si>
    <t>CM10</t>
  </si>
  <si>
    <t>CM11</t>
  </si>
  <si>
    <t>CM12</t>
  </si>
  <si>
    <t>CM13</t>
  </si>
  <si>
    <t>CM14</t>
  </si>
  <si>
    <t>CM15</t>
  </si>
  <si>
    <t>CM16</t>
  </si>
  <si>
    <t>CM17</t>
  </si>
  <si>
    <t>CM18</t>
  </si>
  <si>
    <t>CM19</t>
  </si>
  <si>
    <t>CM20</t>
  </si>
  <si>
    <t>递延所得税负债评估明细表</t>
  </si>
  <si>
    <t>表6-7</t>
  </si>
  <si>
    <t>CN1</t>
  </si>
  <si>
    <t>CN2</t>
  </si>
  <si>
    <t>CN3</t>
  </si>
  <si>
    <t>CN4</t>
  </si>
  <si>
    <t>CN5</t>
  </si>
  <si>
    <t>CN6</t>
  </si>
  <si>
    <t>CN7</t>
  </si>
  <si>
    <t>CN8</t>
  </si>
  <si>
    <t>CN9</t>
  </si>
  <si>
    <t>CN10</t>
  </si>
  <si>
    <t>CN11</t>
  </si>
  <si>
    <t>CN12</t>
  </si>
  <si>
    <t>CN13</t>
  </si>
  <si>
    <t>CN14</t>
  </si>
  <si>
    <t>CN15</t>
  </si>
  <si>
    <t>CN16</t>
  </si>
  <si>
    <t>CN17</t>
  </si>
  <si>
    <t>CN18</t>
  </si>
  <si>
    <t>CN19</t>
  </si>
  <si>
    <t>CN20</t>
  </si>
  <si>
    <t>其他非流动负债评估明细表</t>
  </si>
  <si>
    <t xml:space="preserve"> 表6-8</t>
  </si>
  <si>
    <t>CP1</t>
  </si>
  <si>
    <t>CP2</t>
  </si>
  <si>
    <t>CP3</t>
  </si>
  <si>
    <t>CP4</t>
  </si>
  <si>
    <t>CP5</t>
  </si>
  <si>
    <t>CP6</t>
  </si>
  <si>
    <t>CP7</t>
  </si>
  <si>
    <t>CP8</t>
  </si>
  <si>
    <t>CP9</t>
  </si>
  <si>
    <t>CP10</t>
  </si>
  <si>
    <t>CP11</t>
  </si>
  <si>
    <t>CP12</t>
  </si>
  <si>
    <t>CP13</t>
  </si>
  <si>
    <t>CP14</t>
  </si>
  <si>
    <t>CP15</t>
  </si>
  <si>
    <t>CP16</t>
  </si>
  <si>
    <t>CP17</t>
  </si>
  <si>
    <t>CP18</t>
  </si>
  <si>
    <t>CP19</t>
  </si>
  <si>
    <t>CP20</t>
  </si>
  <si>
    <t>资产清单</t>
  </si>
  <si>
    <r>
      <rPr>
        <sz val="10"/>
        <color theme="1"/>
        <rFont val="宋体"/>
        <family val="3"/>
        <charset val="134"/>
      </rPr>
      <t>油管</t>
    </r>
    <r>
      <rPr>
        <sz val="10"/>
        <color theme="1"/>
        <rFont val="Times New Roman"/>
        <family val="1"/>
      </rPr>
      <t>73mm</t>
    </r>
    <r>
      <rPr>
        <sz val="10"/>
        <color theme="1"/>
        <rFont val="微软雅黑"/>
        <family val="2"/>
        <charset val="134"/>
      </rPr>
      <t>加厚</t>
    </r>
  </si>
  <si>
    <r>
      <rPr>
        <sz val="10"/>
        <color theme="1"/>
        <rFont val="宋体"/>
        <family val="3"/>
        <charset val="134"/>
      </rPr>
      <t>油管</t>
    </r>
    <r>
      <rPr>
        <sz val="10"/>
        <color theme="1"/>
        <rFont val="Times New Roman"/>
        <family val="1"/>
      </rPr>
      <t>60.3mm</t>
    </r>
  </si>
  <si>
    <r>
      <rPr>
        <sz val="10"/>
        <color theme="1"/>
        <rFont val="宋体"/>
        <family val="3"/>
        <charset val="134"/>
      </rPr>
      <t>油管</t>
    </r>
    <r>
      <rPr>
        <sz val="10"/>
        <color theme="1"/>
        <rFont val="Times New Roman"/>
        <family val="1"/>
      </rPr>
      <t>101.6mm</t>
    </r>
  </si>
  <si>
    <r>
      <rPr>
        <sz val="10"/>
        <color theme="1"/>
        <rFont val="宋体"/>
        <family val="3"/>
        <charset val="134"/>
      </rPr>
      <t>油管</t>
    </r>
    <r>
      <rPr>
        <sz val="10"/>
        <color theme="1"/>
        <rFont val="Times New Roman"/>
        <family val="1"/>
      </rPr>
      <t>73mm</t>
    </r>
    <r>
      <rPr>
        <sz val="10"/>
        <color theme="1"/>
        <rFont val="微软雅黑"/>
        <family val="2"/>
        <charset val="134"/>
      </rPr>
      <t>加厚保温</t>
    </r>
  </si>
  <si>
    <t>朱经理</t>
  </si>
  <si>
    <t>王经理</t>
  </si>
  <si>
    <r>
      <rPr>
        <sz val="12"/>
        <rFont val="Times New Roman"/>
        <family val="1"/>
      </rPr>
      <t>1130</t>
    </r>
    <r>
      <rPr>
        <sz val="12"/>
        <rFont val="宋体"/>
        <family val="3"/>
        <charset val="134"/>
      </rPr>
      <t>中果</t>
    </r>
  </si>
  <si>
    <t>13675900319</t>
  </si>
  <si>
    <t>18056709033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</si>
</sst>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1" formatCode="_ * #,##0_ ;_ * \-#,##0_ ;_ * &quot;-&quot;_ ;_ @_ "/>
    <numFmt numFmtId="43" formatCode="_ * #,##0.00_ ;_ * \-#,##0.00_ ;_ * &quot;-&quot;??_ ;_ @_ "/>
    <numFmt numFmtId="176" formatCode="_(* #,##0_);_(* \(#,##0\);_(* &quot;-&quot;_);_(@_)"/>
    <numFmt numFmtId="177" formatCode="_-&quot;$&quot;* #,##0.00_-;\-&quot;$&quot;* #,##0.00_-;_-&quot;$&quot;* &quot;-&quot;??_-;_-@_-"/>
    <numFmt numFmtId="178" formatCode="0_ "/>
    <numFmt numFmtId="179" formatCode="_(* #,##0.00_);_(* \(#,##0.00\);_(* &quot;-&quot;??_);_(@_)"/>
    <numFmt numFmtId="180" formatCode="&quot;\&quot;#,##0;[Red]&quot;\&quot;\-#,##0"/>
    <numFmt numFmtId="181" formatCode="#,##0;\(#,##0\)"/>
    <numFmt numFmtId="182" formatCode="#,##0.00_ "/>
    <numFmt numFmtId="183" formatCode="&quot;\&quot;#,##0.00;[Red]&quot;\&quot;\-#,##0.00"/>
    <numFmt numFmtId="184" formatCode="_-* #,##0_-;\-* #,##0_-;_-* &quot;-&quot;_-;_-@_-"/>
    <numFmt numFmtId="185" formatCode="mmm\ dd\,\ yy"/>
    <numFmt numFmtId="186" formatCode="_(&quot;$&quot;* #,##0.00_);_(&quot;$&quot;* \(#,##0.00\);_(&quot;$&quot;* &quot;-&quot;??_);_(@_)"/>
    <numFmt numFmtId="187" formatCode="#,##0\ ;\-#,##0"/>
    <numFmt numFmtId="188" formatCode="\¥#,##0.00;\¥\-#,##0.00"/>
    <numFmt numFmtId="189" formatCode="_ &quot;\&quot;* #,##0.00_ ;_ &quot;\&quot;* \-#,##0.00_ ;_ &quot;\&quot;* &quot;-&quot;??_ ;_ @_ "/>
    <numFmt numFmtId="190" formatCode="_-&quot;$&quot;* #,##0_-;\-&quot;$&quot;* #,##0_-;_-&quot;$&quot;* &quot;-&quot;_-;_-@_-"/>
    <numFmt numFmtId="191" formatCode="_ \¥* #,##0.00_ ;_ \¥* \-#,##0.00_ ;_ \¥* &quot;-&quot;??_ ;_ @_ "/>
    <numFmt numFmtId="192" formatCode="#,##0.00;\(#,##0.00\)"/>
    <numFmt numFmtId="193" formatCode="yy\.mm\.dd"/>
    <numFmt numFmtId="194"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195" formatCode="_-* #,##0.00_-;\-* #,##0.00_-;_-* &quot;-&quot;??_-;_-@_-"/>
    <numFmt numFmtId="196" formatCode="&quot;\&quot;#,##0;[Red]&quot;\&quot;&quot;\&quot;\-#,##0"/>
    <numFmt numFmtId="197" formatCode="0.000_ "/>
    <numFmt numFmtId="198" formatCode="0.00_ "/>
    <numFmt numFmtId="199" formatCode="yyyy\-mm"/>
    <numFmt numFmtId="200" formatCode="yyyy&quot;年&quot;m&quot;月&quot;d&quot;日&quot;;@"/>
    <numFmt numFmtId="201" formatCode="[$-F800]dddd\,\ mmmm\ dd\,\ yyyy"/>
    <numFmt numFmtId="202" formatCode="0.00_);[Red]\(0.00\)"/>
    <numFmt numFmtId="203" formatCode="yyyy&quot;年&quot;m&quot;月&quot;;@"/>
    <numFmt numFmtId="204" formatCode="yyyy/mm"/>
    <numFmt numFmtId="205" formatCode="#,##0_ "/>
    <numFmt numFmtId="206" formatCode="0.0"/>
    <numFmt numFmtId="207" formatCode="yyyy/mm/dd;@"/>
    <numFmt numFmtId="208" formatCode="#,##0.00_ ;[Red]\-#,##0.00\ "/>
    <numFmt numFmtId="209" formatCode="#,##0_ ;[Red]\-#,##0\ "/>
  </numFmts>
  <fonts count="112">
    <font>
      <sz val="12"/>
      <name val="Times New Roman"/>
      <charset val="134"/>
    </font>
    <font>
      <sz val="12"/>
      <name val="宋体"/>
      <charset val="134"/>
    </font>
    <font>
      <sz val="10"/>
      <name val="Times New Roman"/>
      <family val="1"/>
    </font>
    <font>
      <sz val="10"/>
      <color rgb="FFFF0000"/>
      <name val="Times New Roman"/>
      <family val="1"/>
    </font>
    <font>
      <sz val="18"/>
      <name val="黑体"/>
      <charset val="134"/>
    </font>
    <font>
      <b/>
      <sz val="10"/>
      <name val="Times New Roman"/>
      <family val="1"/>
    </font>
    <font>
      <sz val="10"/>
      <color indexed="8"/>
      <name val="Times New Roman"/>
      <family val="1"/>
    </font>
    <font>
      <sz val="10"/>
      <color theme="1"/>
      <name val="Times New Roman"/>
      <family val="1"/>
    </font>
    <font>
      <sz val="10"/>
      <color theme="1"/>
      <name val="宋体"/>
      <charset val="134"/>
    </font>
    <font>
      <b/>
      <sz val="10"/>
      <color indexed="12"/>
      <name val="Times New Roman"/>
      <family val="1"/>
    </font>
    <font>
      <sz val="10"/>
      <name val="宋体"/>
      <charset val="134"/>
    </font>
    <font>
      <sz val="12"/>
      <name val="黑体"/>
      <charset val="134"/>
    </font>
    <font>
      <b/>
      <sz val="16"/>
      <name val="Times New Roman"/>
      <family val="1"/>
    </font>
    <font>
      <sz val="10"/>
      <color indexed="8"/>
      <name val="宋体"/>
      <charset val="134"/>
    </font>
    <font>
      <sz val="10"/>
      <name val="Arial Narrow"/>
      <family val="2"/>
    </font>
    <font>
      <sz val="12"/>
      <name val="Arial Narrow"/>
      <family val="2"/>
    </font>
    <font>
      <b/>
      <sz val="12"/>
      <name val="Arial Narrow"/>
      <family val="2"/>
    </font>
    <font>
      <sz val="18"/>
      <name val="Arial Narrow"/>
      <family val="2"/>
    </font>
    <font>
      <b/>
      <sz val="16"/>
      <name val="Arial Narrow"/>
      <family val="2"/>
    </font>
    <font>
      <b/>
      <sz val="22"/>
      <name val="Arial Narrow"/>
      <family val="2"/>
    </font>
    <font>
      <sz val="18"/>
      <name val="Times New Roman"/>
      <family val="1"/>
    </font>
    <font>
      <b/>
      <sz val="18"/>
      <name val="黑体"/>
      <charset val="134"/>
    </font>
    <font>
      <u/>
      <sz val="12"/>
      <name val="Times New Roman"/>
      <family val="1"/>
    </font>
    <font>
      <b/>
      <sz val="10"/>
      <color indexed="12"/>
      <name val="Arial Narrow"/>
      <family val="2"/>
    </font>
    <font>
      <sz val="16"/>
      <name val="黑体"/>
      <charset val="134"/>
    </font>
    <font>
      <sz val="10"/>
      <color rgb="FF000000"/>
      <name val="宋体"/>
      <charset val="134"/>
    </font>
    <font>
      <sz val="10"/>
      <name val="微软雅黑"/>
      <charset val="134"/>
    </font>
    <font>
      <sz val="10"/>
      <name val="仿宋_GB2312"/>
      <charset val="134"/>
    </font>
    <font>
      <b/>
      <sz val="14"/>
      <name val="宋体"/>
      <charset val="134"/>
    </font>
    <font>
      <b/>
      <sz val="12"/>
      <name val="Times New Roman"/>
      <family val="1"/>
    </font>
    <font>
      <b/>
      <sz val="10"/>
      <name val="Arial Narrow"/>
      <family val="2"/>
    </font>
    <font>
      <b/>
      <sz val="10"/>
      <color indexed="8"/>
      <name val="Times New Roman"/>
      <family val="1"/>
    </font>
    <font>
      <b/>
      <sz val="10"/>
      <color indexed="8"/>
      <name val="宋体"/>
      <charset val="134"/>
    </font>
    <font>
      <b/>
      <sz val="10"/>
      <name val="宋体"/>
      <charset val="134"/>
    </font>
    <font>
      <b/>
      <sz val="10"/>
      <color rgb="FF000000"/>
      <name val="宋体"/>
      <charset val="134"/>
    </font>
    <font>
      <sz val="11"/>
      <name val="宋体"/>
      <charset val="134"/>
    </font>
    <font>
      <u/>
      <sz val="10"/>
      <color indexed="12"/>
      <name val="Times New Roman"/>
      <family val="1"/>
    </font>
    <font>
      <b/>
      <sz val="12"/>
      <name val="宋体"/>
      <charset val="134"/>
    </font>
    <font>
      <i/>
      <sz val="12"/>
      <name val="宋体"/>
      <charset val="134"/>
    </font>
    <font>
      <b/>
      <sz val="20"/>
      <name val="黑体"/>
      <charset val="134"/>
    </font>
    <font>
      <b/>
      <sz val="15"/>
      <name val="黑体"/>
      <charset val="134"/>
    </font>
    <font>
      <b/>
      <sz val="14"/>
      <name val="黑体"/>
      <charset val="134"/>
    </font>
    <font>
      <sz val="14"/>
      <name val="仿宋_GB2312"/>
      <charset val="134"/>
    </font>
    <font>
      <b/>
      <sz val="14"/>
      <name val="仿宋_GB2312"/>
      <charset val="134"/>
    </font>
    <font>
      <sz val="12"/>
      <name val="仿宋_GB2312"/>
      <charset val="134"/>
    </font>
    <font>
      <b/>
      <sz val="16"/>
      <name val="黑体"/>
      <charset val="134"/>
    </font>
    <font>
      <b/>
      <sz val="10"/>
      <color indexed="10"/>
      <name val="Times New Roman"/>
      <family val="1"/>
    </font>
    <font>
      <u/>
      <sz val="10"/>
      <name val="宋体"/>
      <charset val="134"/>
    </font>
    <font>
      <sz val="9"/>
      <name val="Times New Roman"/>
      <family val="1"/>
    </font>
    <font>
      <b/>
      <sz val="16"/>
      <name val="宋体"/>
      <charset val="134"/>
    </font>
    <font>
      <sz val="9"/>
      <name val="宋体"/>
      <charset val="134"/>
    </font>
    <font>
      <sz val="9"/>
      <color indexed="12"/>
      <name val="宋体"/>
      <charset val="134"/>
    </font>
    <font>
      <sz val="9"/>
      <color theme="10"/>
      <name val="Times New Roman"/>
      <family val="1"/>
    </font>
    <font>
      <sz val="9"/>
      <color theme="10"/>
      <name val="DengXian"/>
      <charset val="134"/>
      <scheme val="minor"/>
    </font>
    <font>
      <sz val="12"/>
      <color theme="0"/>
      <name val="DengXian"/>
      <charset val="134"/>
      <scheme val="minor"/>
    </font>
    <font>
      <sz val="12"/>
      <name val="DengXian"/>
      <charset val="134"/>
      <scheme val="minor"/>
    </font>
    <font>
      <sz val="9"/>
      <color theme="0"/>
      <name val="DengXian"/>
      <charset val="134"/>
      <scheme val="minor"/>
    </font>
    <font>
      <sz val="18"/>
      <color theme="0"/>
      <name val="DengXian"/>
      <charset val="134"/>
      <scheme val="minor"/>
    </font>
    <font>
      <sz val="9"/>
      <name val="DengXian"/>
      <charset val="134"/>
      <scheme val="minor"/>
    </font>
    <font>
      <sz val="11"/>
      <name val="DengXian"/>
      <charset val="134"/>
      <scheme val="minor"/>
    </font>
    <font>
      <sz val="14"/>
      <name val="DengXian"/>
      <charset val="134"/>
      <scheme val="minor"/>
    </font>
    <font>
      <sz val="10"/>
      <name val="DengXian"/>
      <charset val="134"/>
      <scheme val="minor"/>
    </font>
    <font>
      <b/>
      <sz val="10"/>
      <color indexed="12"/>
      <name val="宋体"/>
      <charset val="134"/>
    </font>
    <font>
      <sz val="11"/>
      <name val="Times New Roman"/>
      <family val="1"/>
    </font>
    <font>
      <sz val="11"/>
      <color theme="1"/>
      <name val="DengXian"/>
      <charset val="134"/>
      <scheme val="minor"/>
    </font>
    <font>
      <u/>
      <sz val="9"/>
      <color indexed="36"/>
      <name val="Arial"/>
      <family val="2"/>
    </font>
    <font>
      <sz val="11"/>
      <color indexed="17"/>
      <name val="宋体"/>
      <charset val="134"/>
    </font>
    <font>
      <sz val="10"/>
      <name val="Arial"/>
      <family val="2"/>
    </font>
    <font>
      <b/>
      <sz val="9"/>
      <name val="Arial"/>
      <family val="2"/>
    </font>
    <font>
      <sz val="12"/>
      <name val="바탕체"/>
      <charset val="134"/>
    </font>
    <font>
      <sz val="12"/>
      <color indexed="17"/>
      <name val="宋体"/>
      <family val="3"/>
      <charset val="134"/>
    </font>
    <font>
      <u/>
      <sz val="12"/>
      <color indexed="12"/>
      <name val="Times New Roman"/>
      <family val="1"/>
    </font>
    <font>
      <u/>
      <sz val="12"/>
      <color indexed="12"/>
      <name val="宋体"/>
      <family val="3"/>
      <charset val="134"/>
    </font>
    <font>
      <sz val="10"/>
      <name val="奔覆眉"/>
      <charset val="134"/>
    </font>
    <font>
      <b/>
      <sz val="12"/>
      <color indexed="8"/>
      <name val="宋体"/>
      <family val="3"/>
      <charset val="134"/>
    </font>
    <font>
      <sz val="11"/>
      <name val="宋体繁体"/>
      <charset val="134"/>
    </font>
    <font>
      <sz val="10"/>
      <name val="Geneva"/>
      <family val="1"/>
    </font>
    <font>
      <sz val="14"/>
      <name val="뼻뮝"/>
      <charset val="134"/>
    </font>
    <font>
      <sz val="12"/>
      <name val="뼻뮝"/>
      <charset val="134"/>
    </font>
    <font>
      <sz val="12"/>
      <name val="굴림체"/>
      <charset val="134"/>
    </font>
    <font>
      <sz val="11"/>
      <name val="俵俽 柧挬"/>
      <charset val="134"/>
    </font>
    <font>
      <sz val="11"/>
      <color indexed="8"/>
      <name val="宋体"/>
      <family val="3"/>
      <charset val="134"/>
    </font>
    <font>
      <u/>
      <sz val="11"/>
      <color indexed="12"/>
      <name val="돋움"/>
      <charset val="134"/>
    </font>
    <font>
      <sz val="20"/>
      <name val="Times New Roman"/>
      <family val="1"/>
    </font>
    <font>
      <sz val="12"/>
      <color indexed="8"/>
      <name val="宋体"/>
      <family val="3"/>
      <charset val="134"/>
    </font>
    <font>
      <sz val="10"/>
      <color indexed="17"/>
      <name val="Arial"/>
      <family val="2"/>
    </font>
    <font>
      <u/>
      <sz val="9"/>
      <color indexed="12"/>
      <name val="Arial"/>
      <family val="2"/>
    </font>
    <font>
      <sz val="11"/>
      <color indexed="8"/>
      <name val="DengXian"/>
      <charset val="134"/>
      <scheme val="minor"/>
    </font>
    <font>
      <u/>
      <sz val="11"/>
      <color theme="10"/>
      <name val="宋体"/>
      <family val="3"/>
      <charset val="134"/>
    </font>
    <font>
      <sz val="10"/>
      <color indexed="17"/>
      <name val="宋体"/>
      <family val="3"/>
      <charset val="134"/>
    </font>
    <font>
      <sz val="12"/>
      <name val="新細明體"/>
      <charset val="134"/>
    </font>
    <font>
      <sz val="10"/>
      <name val="楷体"/>
      <family val="3"/>
      <charset val="134"/>
    </font>
    <font>
      <sz val="12"/>
      <name val="官帕眉"/>
      <charset val="134"/>
    </font>
    <font>
      <sz val="12"/>
      <name val="楷体"/>
      <family val="3"/>
      <charset val="134"/>
    </font>
    <font>
      <sz val="10"/>
      <color rgb="FF000000"/>
      <name val="微软雅黑"/>
      <family val="2"/>
      <charset val="134"/>
    </font>
    <font>
      <sz val="10"/>
      <color theme="1"/>
      <name val="微软雅黑"/>
      <family val="2"/>
      <charset val="134"/>
    </font>
    <font>
      <b/>
      <sz val="12"/>
      <color rgb="FFFF0000"/>
      <name val="宋体"/>
      <family val="3"/>
      <charset val="134"/>
    </font>
    <font>
      <u/>
      <sz val="10"/>
      <color indexed="12"/>
      <name val="宋体"/>
      <family val="3"/>
      <charset val="134"/>
    </font>
    <font>
      <sz val="18"/>
      <color theme="0"/>
      <name val="Times New Roman"/>
      <family val="1"/>
    </font>
    <font>
      <sz val="18"/>
      <color theme="0"/>
      <name val="等线"/>
      <family val="3"/>
      <charset val="134"/>
    </font>
    <font>
      <sz val="12"/>
      <name val="宋体"/>
      <family val="3"/>
      <charset val="134"/>
    </font>
    <font>
      <sz val="12"/>
      <name val="Times New Roman"/>
      <family val="1"/>
    </font>
    <font>
      <sz val="10"/>
      <name val="宋体"/>
      <family val="3"/>
      <charset val="134"/>
    </font>
    <font>
      <sz val="10"/>
      <color indexed="8"/>
      <name val="宋体"/>
      <family val="3"/>
      <charset val="134"/>
    </font>
    <font>
      <b/>
      <sz val="12"/>
      <name val="宋体"/>
      <family val="3"/>
      <charset val="134"/>
    </font>
    <font>
      <sz val="14"/>
      <name val="仿宋_GB2312"/>
      <family val="3"/>
      <charset val="134"/>
    </font>
    <font>
      <b/>
      <sz val="10"/>
      <name val="宋体"/>
      <family val="3"/>
      <charset val="134"/>
    </font>
    <font>
      <sz val="10"/>
      <name val="仿宋_GB2312"/>
      <family val="3"/>
      <charset val="134"/>
    </font>
    <font>
      <sz val="10"/>
      <color rgb="FF000000"/>
      <name val="宋体"/>
      <family val="3"/>
      <charset val="134"/>
    </font>
    <font>
      <sz val="18"/>
      <name val="黑体"/>
      <family val="3"/>
      <charset val="134"/>
    </font>
    <font>
      <b/>
      <sz val="16"/>
      <name val="宋体"/>
      <family val="3"/>
      <charset val="134"/>
    </font>
    <font>
      <sz val="10"/>
      <color theme="1"/>
      <name val="宋体"/>
      <family val="3"/>
      <charset val="134"/>
    </font>
  </fonts>
  <fills count="1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8" tint="0.79976805932798245"/>
        <bgColor indexed="64"/>
      </patternFill>
    </fill>
    <fill>
      <patternFill patternType="solid">
        <fgColor theme="8" tint="0.79979857783745845"/>
        <bgColor indexed="64"/>
      </patternFill>
    </fill>
    <fill>
      <patternFill patternType="solid">
        <fgColor theme="3" tint="0.79976805932798245"/>
        <bgColor indexed="64"/>
      </patternFill>
    </fill>
    <fill>
      <patternFill patternType="solid">
        <fgColor theme="9" tint="0.79976805932798245"/>
        <bgColor indexed="64"/>
      </patternFill>
    </fill>
    <fill>
      <patternFill patternType="solid">
        <fgColor rgb="FFCCFFFF"/>
        <bgColor indexed="64"/>
      </patternFill>
    </fill>
    <fill>
      <patternFill patternType="solid">
        <fgColor theme="6" tint="0.39985351115451523"/>
        <bgColor indexed="64"/>
      </patternFill>
    </fill>
    <fill>
      <patternFill patternType="solid">
        <fgColor indexed="4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bgColor indexed="42"/>
      </patternFill>
    </fill>
    <fill>
      <patternFill patternType="solid">
        <fgColor indexed="27"/>
        <bgColor indexed="64"/>
      </patternFill>
    </fill>
  </fills>
  <borders count="4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style="medium">
        <color auto="1"/>
      </left>
      <right style="thin">
        <color auto="1"/>
      </right>
      <top style="medium">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right/>
      <top style="thin">
        <color auto="1"/>
      </top>
      <bottom/>
      <diagonal/>
    </border>
    <border>
      <left style="thin">
        <color auto="1"/>
      </left>
      <right style="medium">
        <color auto="1"/>
      </right>
      <top style="thin">
        <color auto="1"/>
      </top>
      <bottom style="medium">
        <color auto="1"/>
      </bottom>
      <diagonal/>
    </border>
    <border>
      <left/>
      <right style="thin">
        <color auto="1"/>
      </right>
      <top/>
      <bottom/>
      <diagonal/>
    </border>
    <border>
      <left style="medium">
        <color rgb="FF0070C0"/>
      </left>
      <right style="medium">
        <color rgb="FF0070C0"/>
      </right>
      <top style="medium">
        <color rgb="FF0070C0"/>
      </top>
      <bottom style="medium">
        <color rgb="FF0070C0"/>
      </bottom>
      <diagonal/>
    </border>
  </borders>
  <cellStyleXfs count="267">
    <xf numFmtId="0" fontId="0" fillId="0" borderId="0"/>
    <xf numFmtId="0" fontId="65" fillId="0" borderId="0">
      <alignment vertical="top"/>
      <protection locked="0"/>
    </xf>
    <xf numFmtId="0" fontId="66" fillId="12" borderId="0">
      <alignment vertical="center"/>
    </xf>
    <xf numFmtId="0" fontId="1" fillId="0" borderId="0">
      <alignment vertical="top"/>
    </xf>
    <xf numFmtId="179" fontId="101" fillId="0" borderId="0">
      <alignment vertical="center"/>
    </xf>
    <xf numFmtId="9" fontId="101" fillId="0" borderId="0"/>
    <xf numFmtId="176" fontId="67" fillId="0" borderId="0"/>
    <xf numFmtId="0" fontId="68" fillId="0" borderId="0"/>
    <xf numFmtId="9" fontId="101" fillId="0" borderId="0"/>
    <xf numFmtId="0" fontId="101" fillId="0" borderId="0"/>
    <xf numFmtId="0" fontId="50" fillId="0" borderId="0">
      <protection locked="0"/>
    </xf>
    <xf numFmtId="0" fontId="69" fillId="0" borderId="0"/>
    <xf numFmtId="0" fontId="64" fillId="0" borderId="0">
      <alignment vertical="center"/>
    </xf>
    <xf numFmtId="184" fontId="1" fillId="0" borderId="0"/>
    <xf numFmtId="0" fontId="66" fillId="12" borderId="0">
      <alignment vertical="center"/>
    </xf>
    <xf numFmtId="0" fontId="70" fillId="12" borderId="0">
      <alignment vertical="center"/>
    </xf>
    <xf numFmtId="176" fontId="101" fillId="0" borderId="0">
      <alignment vertical="center"/>
    </xf>
    <xf numFmtId="0" fontId="50" fillId="0" borderId="0">
      <protection locked="0"/>
    </xf>
    <xf numFmtId="0" fontId="50" fillId="0" borderId="0">
      <protection locked="0"/>
    </xf>
    <xf numFmtId="0" fontId="1" fillId="0" borderId="0"/>
    <xf numFmtId="0" fontId="101" fillId="0" borderId="0"/>
    <xf numFmtId="0" fontId="50" fillId="0" borderId="0">
      <protection locked="0"/>
    </xf>
    <xf numFmtId="0" fontId="50" fillId="0" borderId="0">
      <protection locked="0"/>
    </xf>
    <xf numFmtId="0" fontId="1" fillId="0" borderId="0"/>
    <xf numFmtId="0" fontId="1" fillId="0" borderId="0"/>
    <xf numFmtId="0" fontId="1" fillId="0" borderId="0">
      <alignment vertical="center"/>
    </xf>
    <xf numFmtId="0" fontId="50" fillId="0" borderId="0">
      <protection locked="0"/>
    </xf>
    <xf numFmtId="0" fontId="1" fillId="0" borderId="0"/>
    <xf numFmtId="0" fontId="71" fillId="0" borderId="0">
      <alignment vertical="top"/>
      <protection locked="0"/>
    </xf>
    <xf numFmtId="0" fontId="1" fillId="0" borderId="0"/>
    <xf numFmtId="0" fontId="50" fillId="0" borderId="0">
      <protection locked="0"/>
    </xf>
    <xf numFmtId="0" fontId="1" fillId="0" borderId="0"/>
    <xf numFmtId="0" fontId="71" fillId="0" borderId="0">
      <alignment vertical="top"/>
      <protection locked="0"/>
    </xf>
    <xf numFmtId="0" fontId="50" fillId="0" borderId="0">
      <protection locked="0"/>
    </xf>
    <xf numFmtId="0" fontId="50" fillId="0" borderId="0">
      <protection locked="0"/>
    </xf>
    <xf numFmtId="0" fontId="1" fillId="0" borderId="0"/>
    <xf numFmtId="0" fontId="72" fillId="0" borderId="0">
      <alignment vertical="top"/>
      <protection locked="0"/>
    </xf>
    <xf numFmtId="0" fontId="64" fillId="0" borderId="0">
      <alignment vertical="center"/>
    </xf>
    <xf numFmtId="0" fontId="50" fillId="0" borderId="0">
      <protection locked="0"/>
    </xf>
    <xf numFmtId="0" fontId="101" fillId="0" borderId="0"/>
    <xf numFmtId="0" fontId="101" fillId="0" borderId="0">
      <alignment vertical="center"/>
    </xf>
    <xf numFmtId="0" fontId="1" fillId="0" borderId="0">
      <alignment vertical="top"/>
    </xf>
    <xf numFmtId="43" fontId="67" fillId="0" borderId="0"/>
    <xf numFmtId="0" fontId="1" fillId="0" borderId="0"/>
    <xf numFmtId="9" fontId="101" fillId="0" borderId="0"/>
    <xf numFmtId="0" fontId="66" fillId="12" borderId="0">
      <alignment vertical="center"/>
    </xf>
    <xf numFmtId="179" fontId="67" fillId="0" borderId="0"/>
    <xf numFmtId="41" fontId="67" fillId="0" borderId="0"/>
    <xf numFmtId="176" fontId="67" fillId="0" borderId="0"/>
    <xf numFmtId="41" fontId="67" fillId="0" borderId="0"/>
    <xf numFmtId="41" fontId="101" fillId="0" borderId="0">
      <alignment vertical="center"/>
    </xf>
    <xf numFmtId="0" fontId="73" fillId="0" borderId="0"/>
    <xf numFmtId="0" fontId="67" fillId="0" borderId="6">
      <alignment horizontal="left"/>
    </xf>
    <xf numFmtId="0" fontId="74" fillId="13" borderId="0"/>
    <xf numFmtId="1" fontId="67" fillId="0" borderId="10">
      <alignment horizontal="center"/>
    </xf>
    <xf numFmtId="0" fontId="74" fillId="14" borderId="0"/>
    <xf numFmtId="0" fontId="1" fillId="0" borderId="0"/>
    <xf numFmtId="0" fontId="74" fillId="15" borderId="0"/>
    <xf numFmtId="0" fontId="50" fillId="0" borderId="0">
      <protection locked="0"/>
    </xf>
    <xf numFmtId="193" fontId="67" fillId="0" borderId="10">
      <alignment horizontal="right"/>
    </xf>
    <xf numFmtId="0" fontId="75" fillId="0" borderId="0"/>
    <xf numFmtId="0" fontId="66" fillId="12" borderId="0">
      <alignment vertical="center"/>
    </xf>
    <xf numFmtId="43" fontId="67" fillId="0" borderId="0">
      <alignment vertical="center"/>
    </xf>
    <xf numFmtId="186" fontId="67" fillId="0" borderId="0"/>
    <xf numFmtId="0" fontId="67" fillId="0" borderId="0">
      <alignment vertical="top"/>
    </xf>
    <xf numFmtId="194" fontId="76" fillId="0" borderId="0"/>
    <xf numFmtId="0" fontId="67" fillId="0" borderId="0">
      <alignment vertical="top"/>
    </xf>
    <xf numFmtId="0" fontId="101" fillId="0" borderId="0"/>
    <xf numFmtId="0" fontId="1" fillId="0" borderId="0"/>
    <xf numFmtId="0" fontId="101" fillId="0" borderId="0"/>
    <xf numFmtId="0" fontId="77" fillId="0" borderId="0"/>
    <xf numFmtId="0" fontId="67" fillId="0" borderId="0"/>
    <xf numFmtId="0" fontId="50" fillId="0" borderId="0">
      <protection locked="0"/>
    </xf>
    <xf numFmtId="0" fontId="66" fillId="12" borderId="0">
      <alignment vertical="center"/>
    </xf>
    <xf numFmtId="0" fontId="77" fillId="0" borderId="0"/>
    <xf numFmtId="0" fontId="78" fillId="0" borderId="0"/>
    <xf numFmtId="0" fontId="67" fillId="0" borderId="0"/>
    <xf numFmtId="49" fontId="79" fillId="0" borderId="0">
      <alignment horizontal="justify" vertical="center" wrapText="1"/>
    </xf>
    <xf numFmtId="40" fontId="80" fillId="0" borderId="0"/>
    <xf numFmtId="0" fontId="69" fillId="0" borderId="0"/>
    <xf numFmtId="38" fontId="80" fillId="0" borderId="0"/>
    <xf numFmtId="0" fontId="69" fillId="0" borderId="0"/>
    <xf numFmtId="195" fontId="67" fillId="0" borderId="5"/>
    <xf numFmtId="0" fontId="69" fillId="0" borderId="0"/>
    <xf numFmtId="43" fontId="1" fillId="0" borderId="0"/>
    <xf numFmtId="0" fontId="81" fillId="0" borderId="0">
      <alignment vertical="center"/>
    </xf>
    <xf numFmtId="0" fontId="50" fillId="0" borderId="0">
      <protection locked="0"/>
    </xf>
    <xf numFmtId="0" fontId="50" fillId="0" borderId="0">
      <protection locked="0"/>
    </xf>
    <xf numFmtId="0" fontId="69" fillId="0" borderId="0"/>
    <xf numFmtId="0" fontId="50" fillId="0" borderId="0">
      <protection locked="0"/>
    </xf>
    <xf numFmtId="0" fontId="82" fillId="0" borderId="0">
      <alignment vertical="top"/>
      <protection locked="0"/>
    </xf>
    <xf numFmtId="0" fontId="50" fillId="0" borderId="0">
      <protection locked="0"/>
    </xf>
    <xf numFmtId="0" fontId="50" fillId="0" borderId="0">
      <protection locked="0"/>
    </xf>
    <xf numFmtId="0" fontId="50" fillId="0" borderId="0">
      <protection locked="0"/>
    </xf>
    <xf numFmtId="0" fontId="66" fillId="12" borderId="0">
      <alignment vertical="center"/>
    </xf>
    <xf numFmtId="0" fontId="50" fillId="0" borderId="0">
      <protection locked="0"/>
    </xf>
    <xf numFmtId="0" fontId="50" fillId="0" borderId="0">
      <protection locked="0"/>
    </xf>
    <xf numFmtId="0" fontId="64" fillId="0" borderId="0">
      <alignment vertical="center"/>
    </xf>
    <xf numFmtId="0" fontId="1" fillId="0" borderId="0"/>
    <xf numFmtId="0" fontId="50" fillId="0" borderId="0">
      <protection locked="0"/>
    </xf>
    <xf numFmtId="0" fontId="81" fillId="0" borderId="0">
      <alignment vertical="center"/>
    </xf>
    <xf numFmtId="0" fontId="1" fillId="0" borderId="0"/>
    <xf numFmtId="0" fontId="50" fillId="0" borderId="0">
      <protection locked="0"/>
    </xf>
    <xf numFmtId="0" fontId="64" fillId="0" borderId="0">
      <alignment vertical="center"/>
    </xf>
    <xf numFmtId="0" fontId="1" fillId="0" borderId="0">
      <alignment vertical="top"/>
    </xf>
    <xf numFmtId="0" fontId="50" fillId="0" borderId="0">
      <protection locked="0"/>
    </xf>
    <xf numFmtId="0" fontId="1" fillId="0" borderId="0"/>
    <xf numFmtId="0" fontId="1" fillId="0" borderId="0">
      <alignment vertical="top"/>
    </xf>
    <xf numFmtId="0" fontId="67" fillId="0" borderId="0"/>
    <xf numFmtId="0" fontId="50" fillId="0" borderId="0">
      <protection locked="0"/>
    </xf>
    <xf numFmtId="0" fontId="1" fillId="0" borderId="0"/>
    <xf numFmtId="0" fontId="66" fillId="12" borderId="0">
      <alignment vertical="center"/>
    </xf>
    <xf numFmtId="0" fontId="66" fillId="12" borderId="0">
      <alignment vertical="center"/>
    </xf>
    <xf numFmtId="0" fontId="50" fillId="0" borderId="0">
      <protection locked="0"/>
    </xf>
    <xf numFmtId="0" fontId="50" fillId="0" borderId="0">
      <protection locked="0"/>
    </xf>
    <xf numFmtId="0" fontId="101" fillId="0" borderId="0"/>
    <xf numFmtId="0" fontId="101" fillId="0" borderId="0"/>
    <xf numFmtId="0" fontId="50" fillId="0" borderId="0">
      <protection locked="0"/>
    </xf>
    <xf numFmtId="0" fontId="1" fillId="0" borderId="0"/>
    <xf numFmtId="0" fontId="83" fillId="0" borderId="0"/>
    <xf numFmtId="0" fontId="1" fillId="0" borderId="0"/>
    <xf numFmtId="0" fontId="84" fillId="0" borderId="0">
      <alignment vertical="center"/>
    </xf>
    <xf numFmtId="0" fontId="50" fillId="0" borderId="0">
      <protection locked="0"/>
    </xf>
    <xf numFmtId="0" fontId="1" fillId="0" borderId="0"/>
    <xf numFmtId="0" fontId="81" fillId="0" borderId="0">
      <alignment vertical="center"/>
    </xf>
    <xf numFmtId="0" fontId="66" fillId="12" borderId="0">
      <alignment vertical="center"/>
    </xf>
    <xf numFmtId="0" fontId="85" fillId="12" borderId="0">
      <alignment vertical="center"/>
    </xf>
    <xf numFmtId="0" fontId="50" fillId="0" borderId="0">
      <protection locked="0"/>
    </xf>
    <xf numFmtId="0" fontId="81" fillId="0" borderId="0">
      <alignment vertical="center"/>
    </xf>
    <xf numFmtId="0" fontId="86" fillId="0" borderId="0">
      <alignment vertical="top"/>
      <protection locked="0"/>
    </xf>
    <xf numFmtId="0" fontId="66" fillId="12" borderId="0">
      <alignment vertical="center"/>
    </xf>
    <xf numFmtId="0" fontId="66" fillId="12" borderId="0">
      <alignment vertical="center"/>
    </xf>
    <xf numFmtId="0" fontId="101" fillId="0" borderId="0"/>
    <xf numFmtId="0" fontId="101" fillId="0" borderId="0"/>
    <xf numFmtId="0" fontId="6" fillId="0" borderId="0">
      <alignment vertical="center"/>
    </xf>
    <xf numFmtId="0" fontId="101" fillId="0" borderId="0"/>
    <xf numFmtId="0" fontId="1" fillId="0" borderId="0"/>
    <xf numFmtId="0" fontId="87" fillId="0" borderId="0">
      <alignment vertical="center"/>
    </xf>
    <xf numFmtId="0" fontId="101" fillId="0" borderId="0"/>
    <xf numFmtId="0" fontId="6" fillId="0" borderId="0">
      <alignment vertical="center"/>
    </xf>
    <xf numFmtId="0" fontId="64" fillId="0" borderId="0">
      <alignment vertical="center"/>
    </xf>
    <xf numFmtId="0" fontId="101" fillId="0" borderId="0"/>
    <xf numFmtId="43" fontId="1" fillId="0" borderId="0">
      <alignment vertical="center"/>
    </xf>
    <xf numFmtId="0" fontId="66" fillId="12" borderId="0">
      <alignment vertical="center"/>
    </xf>
    <xf numFmtId="0" fontId="66" fillId="12" borderId="0">
      <alignment vertical="center"/>
    </xf>
    <xf numFmtId="0" fontId="1" fillId="0" borderId="0"/>
    <xf numFmtId="0" fontId="81" fillId="0" borderId="0">
      <alignment vertical="center"/>
    </xf>
    <xf numFmtId="0" fontId="64" fillId="0" borderId="0">
      <alignment vertical="center"/>
    </xf>
    <xf numFmtId="0" fontId="1" fillId="0" borderId="0"/>
    <xf numFmtId="0" fontId="1" fillId="0" borderId="0"/>
    <xf numFmtId="0" fontId="101" fillId="0" borderId="0"/>
    <xf numFmtId="0" fontId="1" fillId="0" borderId="0"/>
    <xf numFmtId="0" fontId="1" fillId="0" borderId="0"/>
    <xf numFmtId="0" fontId="1" fillId="0" borderId="0"/>
    <xf numFmtId="0" fontId="1" fillId="0" borderId="0"/>
    <xf numFmtId="0" fontId="66" fillId="12" borderId="0">
      <alignment vertical="center"/>
    </xf>
    <xf numFmtId="0" fontId="1" fillId="0" borderId="0"/>
    <xf numFmtId="0" fontId="101" fillId="0" borderId="0"/>
    <xf numFmtId="0" fontId="1" fillId="0" borderId="0"/>
    <xf numFmtId="0" fontId="101" fillId="0" borderId="0"/>
    <xf numFmtId="0" fontId="1" fillId="0" borderId="0"/>
    <xf numFmtId="0" fontId="13" fillId="0" borderId="0">
      <alignment vertical="center"/>
    </xf>
    <xf numFmtId="0" fontId="1" fillId="0" borderId="0"/>
    <xf numFmtId="43" fontId="1" fillId="0" borderId="0"/>
    <xf numFmtId="0" fontId="70" fillId="12" borderId="0">
      <alignment vertical="center"/>
    </xf>
    <xf numFmtId="0" fontId="70" fillId="16" borderId="0"/>
    <xf numFmtId="0" fontId="66" fillId="12" borderId="0">
      <alignment vertical="center"/>
    </xf>
    <xf numFmtId="0" fontId="66" fillId="12" borderId="0">
      <alignment vertical="center"/>
    </xf>
    <xf numFmtId="0" fontId="66" fillId="12" borderId="0">
      <alignment vertical="center"/>
    </xf>
    <xf numFmtId="0" fontId="66" fillId="17" borderId="0">
      <alignment vertical="center"/>
    </xf>
    <xf numFmtId="0" fontId="66" fillId="12" borderId="0">
      <alignment vertical="center"/>
    </xf>
    <xf numFmtId="0" fontId="66" fillId="12" borderId="0">
      <alignment vertical="center"/>
    </xf>
    <xf numFmtId="0" fontId="88" fillId="0" borderId="0">
      <alignment vertical="top"/>
      <protection locked="0"/>
    </xf>
    <xf numFmtId="0" fontId="1" fillId="0" borderId="0">
      <alignment vertical="center"/>
    </xf>
    <xf numFmtId="0" fontId="66" fillId="12" borderId="0">
      <alignment vertical="center"/>
    </xf>
    <xf numFmtId="0" fontId="66" fillId="12" borderId="0">
      <alignment vertical="center"/>
    </xf>
    <xf numFmtId="0" fontId="66" fillId="12" borderId="0">
      <alignment vertical="center"/>
    </xf>
    <xf numFmtId="0" fontId="89" fillId="12" borderId="0">
      <alignment vertical="center"/>
    </xf>
    <xf numFmtId="4" fontId="76" fillId="0" borderId="0"/>
    <xf numFmtId="0" fontId="66" fillId="12" borderId="0">
      <alignment vertical="center"/>
    </xf>
    <xf numFmtId="176" fontId="67" fillId="0" borderId="0"/>
    <xf numFmtId="0" fontId="72" fillId="0" borderId="0">
      <alignment vertical="top"/>
      <protection locked="0"/>
    </xf>
    <xf numFmtId="41" fontId="67" fillId="0" borderId="0"/>
    <xf numFmtId="191" fontId="1" fillId="0" borderId="0">
      <alignment vertical="center"/>
    </xf>
    <xf numFmtId="190" fontId="90" fillId="0" borderId="0"/>
    <xf numFmtId="0" fontId="13" fillId="0" borderId="0">
      <alignment vertical="center"/>
    </xf>
    <xf numFmtId="177" fontId="90" fillId="0" borderId="0"/>
    <xf numFmtId="189" fontId="67" fillId="0" borderId="0"/>
    <xf numFmtId="0" fontId="91" fillId="0" borderId="10">
      <alignment horizontal="left"/>
    </xf>
    <xf numFmtId="191" fontId="1" fillId="0" borderId="0"/>
    <xf numFmtId="196" fontId="67" fillId="0" borderId="0"/>
    <xf numFmtId="189" fontId="67" fillId="0" borderId="0"/>
    <xf numFmtId="187" fontId="101" fillId="0" borderId="0"/>
    <xf numFmtId="0" fontId="1" fillId="0" borderId="0"/>
    <xf numFmtId="40" fontId="77" fillId="0" borderId="0"/>
    <xf numFmtId="190" fontId="101" fillId="0" borderId="0"/>
    <xf numFmtId="38" fontId="77" fillId="0" borderId="0"/>
    <xf numFmtId="177" fontId="101" fillId="0" borderId="0"/>
    <xf numFmtId="43" fontId="101" fillId="0" borderId="0"/>
    <xf numFmtId="0" fontId="1" fillId="0" borderId="0"/>
    <xf numFmtId="0" fontId="2" fillId="0" borderId="0"/>
    <xf numFmtId="183" fontId="92" fillId="0" borderId="0"/>
    <xf numFmtId="0" fontId="93" fillId="0" borderId="0"/>
    <xf numFmtId="180" fontId="92" fillId="0" borderId="0"/>
    <xf numFmtId="176" fontId="2" fillId="0" borderId="0"/>
    <xf numFmtId="41" fontId="2" fillId="0" borderId="0"/>
    <xf numFmtId="179" fontId="2" fillId="0" borderId="0"/>
    <xf numFmtId="179" fontId="101" fillId="0" borderId="0"/>
    <xf numFmtId="43" fontId="2" fillId="0" borderId="0"/>
    <xf numFmtId="43" fontId="101" fillId="0" borderId="0"/>
    <xf numFmtId="176" fontId="67" fillId="0" borderId="0"/>
    <xf numFmtId="179" fontId="64" fillId="0" borderId="0">
      <alignment vertical="center"/>
    </xf>
    <xf numFmtId="41" fontId="67" fillId="0" borderId="0"/>
    <xf numFmtId="43" fontId="64" fillId="0" borderId="0">
      <alignment vertical="center"/>
    </xf>
    <xf numFmtId="179" fontId="67" fillId="0" borderId="0"/>
    <xf numFmtId="179" fontId="101" fillId="0" borderId="0">
      <alignment vertical="center"/>
    </xf>
    <xf numFmtId="43" fontId="67" fillId="0" borderId="0"/>
    <xf numFmtId="43" fontId="101" fillId="0" borderId="0">
      <alignment vertical="center"/>
    </xf>
    <xf numFmtId="0" fontId="6" fillId="0" borderId="0">
      <alignment vertical="center"/>
    </xf>
    <xf numFmtId="179" fontId="101" fillId="0" borderId="0">
      <alignment vertical="center"/>
    </xf>
    <xf numFmtId="179" fontId="67" fillId="0" borderId="0"/>
    <xf numFmtId="179" fontId="101" fillId="0" borderId="0"/>
    <xf numFmtId="43" fontId="67" fillId="0" borderId="0"/>
    <xf numFmtId="43" fontId="101" fillId="0" borderId="0"/>
    <xf numFmtId="0" fontId="10" fillId="0" borderId="0"/>
    <xf numFmtId="43" fontId="101" fillId="0" borderId="0">
      <alignment vertical="center"/>
    </xf>
    <xf numFmtId="0" fontId="10" fillId="0" borderId="0"/>
    <xf numFmtId="179" fontId="101" fillId="0" borderId="0">
      <alignment vertical="center"/>
    </xf>
    <xf numFmtId="184" fontId="1" fillId="0" borderId="0"/>
    <xf numFmtId="43" fontId="101" fillId="0" borderId="0">
      <alignment vertical="center"/>
    </xf>
    <xf numFmtId="197" fontId="1" fillId="0" borderId="0"/>
    <xf numFmtId="179" fontId="81" fillId="0" borderId="0">
      <alignment vertical="center"/>
    </xf>
    <xf numFmtId="197" fontId="1" fillId="0" borderId="0"/>
    <xf numFmtId="179" fontId="1" fillId="0" borderId="0"/>
    <xf numFmtId="185" fontId="1" fillId="0" borderId="0"/>
    <xf numFmtId="179" fontId="1" fillId="0" borderId="0">
      <alignment vertical="center"/>
    </xf>
    <xf numFmtId="0" fontId="64" fillId="0" borderId="0">
      <alignment vertical="center"/>
    </xf>
    <xf numFmtId="179" fontId="1" fillId="0" borderId="0"/>
    <xf numFmtId="43" fontId="81" fillId="0" borderId="0">
      <alignment vertical="center"/>
    </xf>
    <xf numFmtId="43" fontId="1" fillId="0" borderId="0"/>
    <xf numFmtId="179" fontId="1" fillId="0" borderId="0">
      <alignment vertical="center"/>
    </xf>
    <xf numFmtId="184" fontId="1" fillId="0" borderId="0"/>
    <xf numFmtId="43" fontId="1" fillId="0" borderId="0">
      <alignment vertical="center"/>
    </xf>
    <xf numFmtId="39" fontId="1" fillId="0" borderId="0"/>
    <xf numFmtId="179" fontId="1" fillId="0" borderId="0"/>
    <xf numFmtId="179" fontId="1" fillId="0" borderId="0"/>
    <xf numFmtId="179" fontId="101" fillId="0" borderId="0"/>
    <xf numFmtId="43" fontId="1" fillId="0" borderId="0"/>
    <xf numFmtId="43" fontId="101" fillId="0" borderId="0"/>
    <xf numFmtId="179" fontId="81" fillId="0" borderId="0"/>
    <xf numFmtId="179" fontId="1" fillId="0" borderId="0"/>
    <xf numFmtId="43" fontId="81" fillId="0" borderId="0"/>
    <xf numFmtId="43" fontId="1" fillId="0" borderId="0"/>
    <xf numFmtId="0" fontId="66" fillId="12" borderId="0">
      <alignment vertical="center"/>
    </xf>
    <xf numFmtId="179" fontId="101" fillId="0" borderId="0"/>
    <xf numFmtId="43" fontId="101" fillId="0" borderId="0"/>
    <xf numFmtId="179" fontId="101" fillId="0" borderId="0"/>
    <xf numFmtId="43" fontId="101" fillId="0" borderId="0"/>
    <xf numFmtId="179" fontId="67" fillId="0" borderId="0">
      <alignment vertical="center"/>
    </xf>
    <xf numFmtId="179" fontId="101" fillId="0" borderId="0"/>
    <xf numFmtId="179" fontId="67" fillId="0" borderId="0">
      <alignment vertical="center"/>
    </xf>
    <xf numFmtId="43" fontId="67" fillId="0" borderId="0">
      <alignment vertical="center"/>
    </xf>
    <xf numFmtId="179" fontId="2" fillId="0" borderId="5">
      <alignment vertical="center"/>
    </xf>
    <xf numFmtId="179" fontId="2" fillId="0" borderId="5">
      <alignment vertical="center"/>
    </xf>
    <xf numFmtId="43" fontId="2" fillId="0" borderId="5">
      <alignment vertical="center"/>
    </xf>
    <xf numFmtId="43" fontId="2" fillId="0" borderId="5">
      <alignment vertical="center"/>
    </xf>
    <xf numFmtId="43" fontId="101" fillId="0" borderId="0">
      <alignment vertical="center"/>
    </xf>
  </cellStyleXfs>
  <cellXfs count="932">
    <xf numFmtId="0" fontId="0" fillId="0" borderId="0" xfId="0" applyAlignment="1">
      <alignment vertical="center"/>
    </xf>
    <xf numFmtId="0" fontId="101" fillId="0" borderId="0" xfId="40">
      <alignment vertical="center"/>
    </xf>
    <xf numFmtId="0" fontId="1" fillId="0" borderId="0" xfId="40" applyFont="1">
      <alignment vertical="center"/>
    </xf>
    <xf numFmtId="2" fontId="101" fillId="0" borderId="0" xfId="40" applyNumberFormat="1">
      <alignment vertical="center"/>
    </xf>
    <xf numFmtId="182" fontId="2" fillId="2" borderId="0" xfId="67" applyNumberFormat="1" applyFont="1" applyFill="1" applyAlignment="1">
      <alignment horizontal="center" vertical="center" wrapText="1"/>
    </xf>
    <xf numFmtId="182" fontId="2" fillId="2" borderId="0" xfId="67" applyNumberFormat="1" applyFont="1" applyFill="1" applyAlignment="1">
      <alignment horizontal="center" vertical="center"/>
    </xf>
    <xf numFmtId="182" fontId="3" fillId="2" borderId="0" xfId="67" applyNumberFormat="1" applyFont="1" applyFill="1" applyAlignment="1">
      <alignment horizontal="center" vertical="center"/>
    </xf>
    <xf numFmtId="182" fontId="2" fillId="0" borderId="0" xfId="67" applyNumberFormat="1" applyFont="1" applyAlignment="1">
      <alignment horizontal="center" vertical="center"/>
    </xf>
    <xf numFmtId="182" fontId="2" fillId="2" borderId="0" xfId="67" applyNumberFormat="1" applyFont="1" applyFill="1" applyAlignment="1">
      <alignment vertical="center"/>
    </xf>
    <xf numFmtId="182" fontId="2" fillId="2" borderId="0" xfId="19" applyNumberFormat="1" applyFont="1" applyFill="1" applyAlignment="1">
      <alignment horizontal="center" vertical="center"/>
    </xf>
    <xf numFmtId="0" fontId="6" fillId="2" borderId="4" xfId="67" applyFont="1" applyFill="1" applyBorder="1" applyAlignment="1">
      <alignment horizontal="center" vertical="center" wrapText="1"/>
    </xf>
    <xf numFmtId="49" fontId="6" fillId="2" borderId="5" xfId="67" applyNumberFormat="1" applyFont="1" applyFill="1" applyBorder="1" applyAlignment="1">
      <alignment horizontal="left" vertical="center" wrapText="1"/>
    </xf>
    <xf numFmtId="49" fontId="6" fillId="2" borderId="5" xfId="67" applyNumberFormat="1" applyFont="1" applyFill="1" applyBorder="1" applyAlignment="1">
      <alignment horizontal="center" vertical="center" wrapText="1"/>
    </xf>
    <xf numFmtId="182" fontId="6" fillId="2" borderId="5" xfId="19" applyNumberFormat="1" applyFont="1" applyFill="1" applyBorder="1" applyAlignment="1">
      <alignment horizontal="center" vertical="center" wrapText="1"/>
    </xf>
    <xf numFmtId="49" fontId="7" fillId="2" borderId="5" xfId="67" applyNumberFormat="1" applyFont="1" applyFill="1" applyBorder="1" applyAlignment="1">
      <alignment horizontal="left" vertical="center" wrapText="1"/>
    </xf>
    <xf numFmtId="49" fontId="7" fillId="2" borderId="5" xfId="67" applyNumberFormat="1" applyFont="1" applyFill="1" applyBorder="1" applyAlignment="1">
      <alignment horizontal="center" vertical="center" wrapText="1"/>
    </xf>
    <xf numFmtId="182" fontId="7" fillId="2" borderId="5" xfId="19" applyNumberFormat="1" applyFont="1" applyFill="1" applyBorder="1" applyAlignment="1">
      <alignment horizontal="center" vertical="center" wrapText="1"/>
    </xf>
    <xf numFmtId="49" fontId="8" fillId="0" borderId="5" xfId="67" applyNumberFormat="1" applyFont="1" applyBorder="1" applyAlignment="1">
      <alignment horizontal="left" vertical="center" wrapText="1"/>
    </xf>
    <xf numFmtId="49" fontId="7" fillId="0" borderId="5" xfId="67" applyNumberFormat="1" applyFont="1" applyBorder="1" applyAlignment="1">
      <alignment horizontal="center" vertical="center" wrapText="1"/>
    </xf>
    <xf numFmtId="182" fontId="7" fillId="0" borderId="5" xfId="19" applyNumberFormat="1" applyFont="1" applyBorder="1" applyAlignment="1">
      <alignment horizontal="center" vertical="center" wrapText="1"/>
    </xf>
    <xf numFmtId="49" fontId="6" fillId="0" borderId="5" xfId="67" applyNumberFormat="1" applyFont="1" applyBorder="1" applyAlignment="1">
      <alignment horizontal="left" vertical="center" wrapText="1"/>
    </xf>
    <xf numFmtId="49" fontId="6" fillId="0" borderId="5" xfId="67" applyNumberFormat="1" applyFont="1" applyBorder="1" applyAlignment="1">
      <alignment horizontal="center" vertical="center" wrapText="1"/>
    </xf>
    <xf numFmtId="182" fontId="6" fillId="0" borderId="5" xfId="19" applyNumberFormat="1" applyFont="1" applyBorder="1" applyAlignment="1">
      <alignment horizontal="center" vertical="center" wrapText="1"/>
    </xf>
    <xf numFmtId="182" fontId="4" fillId="2" borderId="0" xfId="0" applyNumberFormat="1" applyFont="1" applyFill="1" applyAlignment="1">
      <alignment vertical="center"/>
    </xf>
    <xf numFmtId="182" fontId="2" fillId="2" borderId="0" xfId="0" applyNumberFormat="1" applyFont="1" applyFill="1" applyAlignment="1">
      <alignment horizontal="center" vertical="center"/>
    </xf>
    <xf numFmtId="182" fontId="2" fillId="2" borderId="0" xfId="0" applyNumberFormat="1" applyFont="1" applyFill="1" applyAlignment="1">
      <alignment vertical="center"/>
    </xf>
    <xf numFmtId="0" fontId="9" fillId="2" borderId="0" xfId="0" applyFont="1" applyFill="1" applyAlignment="1" applyProtection="1">
      <alignment vertical="center"/>
      <protection locked="0" hidden="1"/>
    </xf>
    <xf numFmtId="182" fontId="4" fillId="2" borderId="0" xfId="0" applyNumberFormat="1" applyFont="1" applyFill="1" applyAlignment="1">
      <alignment horizontal="center" vertical="center"/>
    </xf>
    <xf numFmtId="182" fontId="2" fillId="2" borderId="0" xfId="0" applyNumberFormat="1" applyFont="1" applyFill="1" applyAlignment="1">
      <alignment horizontal="right" vertical="center"/>
    </xf>
    <xf numFmtId="182" fontId="2" fillId="2" borderId="0" xfId="0" applyNumberFormat="1" applyFont="1" applyFill="1" applyAlignment="1">
      <alignment horizontal="left" vertical="center"/>
    </xf>
    <xf numFmtId="182" fontId="2" fillId="2" borderId="8" xfId="0" applyNumberFormat="1" applyFont="1" applyFill="1" applyBorder="1" applyAlignment="1">
      <alignment horizontal="center" vertical="center"/>
    </xf>
    <xf numFmtId="182" fontId="2" fillId="2" borderId="9" xfId="0" applyNumberFormat="1" applyFont="1" applyFill="1" applyBorder="1" applyAlignment="1">
      <alignment horizontal="center" vertical="center" wrapText="1"/>
    </xf>
    <xf numFmtId="0" fontId="6" fillId="2" borderId="5" xfId="0" applyFont="1" applyFill="1" applyBorder="1" applyAlignment="1">
      <alignment horizontal="center" vertical="center" wrapText="1"/>
    </xf>
    <xf numFmtId="49" fontId="6" fillId="2" borderId="5" xfId="0" applyNumberFormat="1" applyFont="1" applyFill="1" applyBorder="1" applyAlignment="1">
      <alignment horizontal="left" vertical="center" wrapText="1"/>
    </xf>
    <xf numFmtId="199" fontId="6" fillId="2" borderId="5" xfId="0" applyNumberFormat="1" applyFont="1" applyFill="1" applyBorder="1" applyAlignment="1">
      <alignment horizontal="center" vertical="center" wrapText="1"/>
    </xf>
    <xf numFmtId="182" fontId="6" fillId="2" borderId="5" xfId="0" applyNumberFormat="1" applyFont="1" applyFill="1" applyBorder="1" applyAlignment="1">
      <alignment horizontal="right" vertical="center" wrapText="1"/>
    </xf>
    <xf numFmtId="182" fontId="2" fillId="2" borderId="6" xfId="0" applyNumberFormat="1" applyFont="1" applyFill="1" applyBorder="1" applyAlignment="1">
      <alignment horizontal="center" vertical="center"/>
    </xf>
    <xf numFmtId="182" fontId="2" fillId="2" borderId="10" xfId="0" applyNumberFormat="1" applyFont="1" applyFill="1" applyBorder="1" applyAlignment="1">
      <alignment horizontal="right" vertical="center"/>
    </xf>
    <xf numFmtId="182" fontId="2" fillId="2" borderId="6" xfId="0" applyNumberFormat="1" applyFont="1" applyFill="1" applyBorder="1" applyAlignment="1">
      <alignment vertical="center"/>
    </xf>
    <xf numFmtId="182" fontId="2" fillId="2" borderId="10" xfId="0" applyNumberFormat="1" applyFont="1" applyFill="1" applyBorder="1" applyAlignment="1">
      <alignment vertical="center"/>
    </xf>
    <xf numFmtId="0" fontId="6" fillId="2" borderId="5" xfId="0" applyFont="1" applyFill="1" applyBorder="1" applyAlignment="1">
      <alignment vertical="center" wrapText="1"/>
    </xf>
    <xf numFmtId="199" fontId="6" fillId="2" borderId="5" xfId="0" applyNumberFormat="1" applyFont="1" applyFill="1" applyBorder="1" applyAlignment="1">
      <alignment vertical="center" wrapText="1"/>
    </xf>
    <xf numFmtId="182" fontId="2" fillId="2" borderId="6" xfId="0" applyNumberFormat="1" applyFont="1" applyFill="1" applyBorder="1" applyAlignment="1">
      <alignment horizontal="right" vertical="center"/>
    </xf>
    <xf numFmtId="182" fontId="5" fillId="2" borderId="0" xfId="0" applyNumberFormat="1" applyFont="1" applyFill="1" applyAlignment="1">
      <alignment horizontal="center" vertical="center"/>
    </xf>
    <xf numFmtId="182" fontId="2" fillId="2" borderId="5" xfId="0" applyNumberFormat="1" applyFont="1" applyFill="1" applyBorder="1" applyAlignment="1">
      <alignment horizontal="center" vertical="center"/>
    </xf>
    <xf numFmtId="199" fontId="6" fillId="2" borderId="5" xfId="0" applyNumberFormat="1" applyFont="1" applyFill="1" applyBorder="1" applyAlignment="1">
      <alignment horizontal="left" vertical="center" wrapText="1"/>
    </xf>
    <xf numFmtId="182" fontId="5" fillId="2" borderId="6" xfId="0" applyNumberFormat="1" applyFont="1" applyFill="1" applyBorder="1" applyAlignment="1">
      <alignment vertical="center"/>
    </xf>
    <xf numFmtId="10" fontId="6" fillId="2" borderId="5" xfId="0" applyNumberFormat="1" applyFont="1" applyFill="1" applyBorder="1" applyAlignment="1">
      <alignment horizontal="right" vertical="center" wrapText="1"/>
    </xf>
    <xf numFmtId="10" fontId="2" fillId="2" borderId="6" xfId="0" applyNumberFormat="1" applyFont="1" applyFill="1" applyBorder="1" applyAlignment="1">
      <alignment horizontal="center" vertical="center"/>
    </xf>
    <xf numFmtId="182" fontId="2" fillId="2" borderId="10" xfId="0" applyNumberFormat="1" applyFont="1" applyFill="1" applyBorder="1" applyAlignment="1">
      <alignment horizontal="center" vertical="center"/>
    </xf>
    <xf numFmtId="182" fontId="4" fillId="0" borderId="0" xfId="0" applyNumberFormat="1" applyFont="1" applyAlignment="1">
      <alignment vertical="center"/>
    </xf>
    <xf numFmtId="182" fontId="2" fillId="0" borderId="0" xfId="0" applyNumberFormat="1" applyFont="1" applyAlignment="1">
      <alignment horizontal="center" vertical="center"/>
    </xf>
    <xf numFmtId="182" fontId="2" fillId="0" borderId="0" xfId="0" applyNumberFormat="1" applyFont="1" applyAlignment="1">
      <alignment vertical="center"/>
    </xf>
    <xf numFmtId="0" fontId="9" fillId="0" borderId="0" xfId="0" applyFont="1" applyAlignment="1" applyProtection="1">
      <alignment vertical="center"/>
      <protection locked="0" hidden="1"/>
    </xf>
    <xf numFmtId="182" fontId="2" fillId="0" borderId="0" xfId="0" applyNumberFormat="1" applyFont="1" applyAlignment="1">
      <alignment horizontal="right" vertical="center"/>
    </xf>
    <xf numFmtId="182" fontId="2" fillId="0" borderId="7" xfId="0" applyNumberFormat="1" applyFont="1" applyBorder="1" applyAlignment="1">
      <alignment horizontal="left" vertical="center"/>
    </xf>
    <xf numFmtId="182" fontId="2" fillId="0" borderId="5" xfId="0" applyNumberFormat="1" applyFont="1" applyBorder="1" applyAlignment="1">
      <alignment horizontal="center" vertical="center"/>
    </xf>
    <xf numFmtId="182" fontId="2" fillId="0" borderId="5" xfId="0" applyNumberFormat="1" applyFont="1" applyBorder="1" applyAlignment="1">
      <alignment vertical="center"/>
    </xf>
    <xf numFmtId="182" fontId="2" fillId="0" borderId="5" xfId="0" applyNumberFormat="1" applyFont="1" applyBorder="1" applyAlignment="1">
      <alignment horizontal="right" vertical="center"/>
    </xf>
    <xf numFmtId="182" fontId="10" fillId="0" borderId="0" xfId="0" applyNumberFormat="1" applyFont="1" applyAlignment="1">
      <alignment vertical="center"/>
    </xf>
    <xf numFmtId="182" fontId="10" fillId="0" borderId="5" xfId="0" applyNumberFormat="1" applyFont="1" applyBorder="1" applyAlignment="1">
      <alignment vertical="center"/>
    </xf>
    <xf numFmtId="202" fontId="6" fillId="2" borderId="5" xfId="0" applyNumberFormat="1" applyFont="1" applyFill="1" applyBorder="1" applyAlignment="1">
      <alignment horizontal="right" vertical="center" wrapText="1"/>
    </xf>
    <xf numFmtId="10" fontId="2" fillId="2" borderId="6" xfId="0" applyNumberFormat="1" applyFont="1" applyFill="1" applyBorder="1" applyAlignment="1">
      <alignment vertical="center"/>
    </xf>
    <xf numFmtId="0" fontId="0" fillId="2" borderId="0" xfId="0" applyFill="1"/>
    <xf numFmtId="203" fontId="6" fillId="2" borderId="5" xfId="0" applyNumberFormat="1" applyFont="1" applyFill="1" applyBorder="1" applyAlignment="1">
      <alignment horizontal="center" vertical="center" wrapText="1"/>
    </xf>
    <xf numFmtId="182" fontId="10" fillId="2" borderId="0" xfId="0" applyNumberFormat="1" applyFont="1" applyFill="1" applyAlignment="1">
      <alignment vertical="center"/>
    </xf>
    <xf numFmtId="182" fontId="6"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182" fontId="6" fillId="2" borderId="5" xfId="0" applyNumberFormat="1" applyFont="1" applyFill="1" applyBorder="1" applyAlignment="1">
      <alignment horizontal="left" vertical="center" wrapText="1"/>
    </xf>
    <xf numFmtId="0" fontId="0" fillId="2" borderId="5" xfId="0" applyFill="1" applyBorder="1"/>
    <xf numFmtId="182" fontId="0" fillId="2" borderId="5" xfId="0" applyNumberFormat="1" applyFill="1" applyBorder="1"/>
    <xf numFmtId="179" fontId="2" fillId="2" borderId="5" xfId="4" applyFont="1" applyFill="1" applyBorder="1" applyAlignment="1">
      <alignment horizontal="center" vertical="center" wrapText="1"/>
    </xf>
    <xf numFmtId="182" fontId="2" fillId="2" borderId="5" xfId="0" applyNumberFormat="1" applyFont="1" applyFill="1" applyBorder="1" applyAlignment="1">
      <alignment vertical="center"/>
    </xf>
    <xf numFmtId="49" fontId="6" fillId="2" borderId="5" xfId="0" applyNumberFormat="1" applyFont="1" applyFill="1" applyBorder="1" applyAlignment="1">
      <alignment horizontal="center" vertical="center" wrapText="1"/>
    </xf>
    <xf numFmtId="49" fontId="2" fillId="2" borderId="5" xfId="0" applyNumberFormat="1" applyFont="1" applyFill="1" applyBorder="1" applyAlignment="1">
      <alignment vertical="center"/>
    </xf>
    <xf numFmtId="182" fontId="2" fillId="2" borderId="5" xfId="0" applyNumberFormat="1" applyFont="1" applyFill="1" applyBorder="1" applyAlignment="1">
      <alignment horizontal="right" vertical="center"/>
    </xf>
    <xf numFmtId="202" fontId="2" fillId="2" borderId="6" xfId="0" applyNumberFormat="1" applyFont="1" applyFill="1" applyBorder="1" applyAlignment="1">
      <alignment horizontal="right" vertical="center"/>
    </xf>
    <xf numFmtId="0" fontId="11" fillId="0" borderId="0" xfId="0" applyFont="1"/>
    <xf numFmtId="0" fontId="0" fillId="0" borderId="0" xfId="0"/>
    <xf numFmtId="182" fontId="2" fillId="0" borderId="12" xfId="0" applyNumberFormat="1" applyFont="1" applyBorder="1" applyAlignment="1">
      <alignment horizontal="center" vertical="center"/>
    </xf>
    <xf numFmtId="182" fontId="2" fillId="0" borderId="11" xfId="0" applyNumberFormat="1" applyFont="1" applyBorder="1" applyAlignment="1">
      <alignment vertical="center"/>
    </xf>
    <xf numFmtId="182" fontId="2" fillId="0" borderId="11" xfId="0" applyNumberFormat="1" applyFont="1" applyBorder="1" applyAlignment="1">
      <alignment horizontal="right" vertical="center"/>
    </xf>
    <xf numFmtId="182" fontId="2" fillId="0" borderId="6" xfId="0" applyNumberFormat="1" applyFont="1" applyBorder="1" applyAlignment="1">
      <alignment horizontal="right" vertical="center"/>
    </xf>
    <xf numFmtId="182" fontId="10" fillId="0" borderId="11" xfId="0" applyNumberFormat="1" applyFont="1" applyBorder="1" applyAlignment="1">
      <alignment vertical="center"/>
    </xf>
    <xf numFmtId="182" fontId="2" fillId="2" borderId="8" xfId="0" applyNumberFormat="1" applyFont="1" applyFill="1" applyBorder="1" applyAlignment="1">
      <alignment horizontal="center" vertical="center" wrapText="1"/>
    </xf>
    <xf numFmtId="182" fontId="2" fillId="2" borderId="0" xfId="0" applyNumberFormat="1" applyFont="1" applyFill="1" applyAlignment="1">
      <alignment horizontal="center" vertical="center" wrapText="1"/>
    </xf>
    <xf numFmtId="182" fontId="2" fillId="2" borderId="9" xfId="0" applyNumberFormat="1" applyFont="1" applyFill="1" applyBorder="1" applyAlignment="1">
      <alignment horizontal="center" vertical="center"/>
    </xf>
    <xf numFmtId="0" fontId="6" fillId="2" borderId="5" xfId="0" applyFont="1" applyFill="1" applyBorder="1" applyAlignment="1">
      <alignment horizontal="left" vertical="center" wrapText="1"/>
    </xf>
    <xf numFmtId="182" fontId="11" fillId="2" borderId="0" xfId="0" applyNumberFormat="1" applyFont="1" applyFill="1"/>
    <xf numFmtId="182" fontId="0" fillId="2" borderId="0" xfId="0" applyNumberFormat="1" applyFill="1"/>
    <xf numFmtId="182" fontId="0" fillId="2" borderId="0" xfId="0" applyNumberFormat="1" applyFill="1" applyAlignment="1">
      <alignment horizontal="center"/>
    </xf>
    <xf numFmtId="198" fontId="6" fillId="2" borderId="5" xfId="0" applyNumberFormat="1" applyFont="1" applyFill="1" applyBorder="1" applyAlignment="1">
      <alignment horizontal="center" vertical="center" wrapText="1"/>
    </xf>
    <xf numFmtId="182" fontId="10" fillId="0" borderId="0" xfId="0" applyNumberFormat="1" applyFont="1" applyAlignment="1">
      <alignment horizontal="right" vertical="center"/>
    </xf>
    <xf numFmtId="182" fontId="10" fillId="0" borderId="5" xfId="0" applyNumberFormat="1" applyFont="1" applyBorder="1" applyAlignment="1">
      <alignment horizontal="center" vertical="center"/>
    </xf>
    <xf numFmtId="182" fontId="2" fillId="0" borderId="11" xfId="0" applyNumberFormat="1" applyFont="1" applyBorder="1" applyAlignment="1">
      <alignment horizontal="left" vertical="center"/>
    </xf>
    <xf numFmtId="182" fontId="2" fillId="2" borderId="11" xfId="0" applyNumberFormat="1" applyFont="1" applyFill="1" applyBorder="1" applyAlignment="1" applyProtection="1">
      <alignment horizontal="right" vertical="center"/>
      <protection locked="0"/>
    </xf>
    <xf numFmtId="182" fontId="2" fillId="0" borderId="11" xfId="0" applyNumberFormat="1" applyFont="1" applyBorder="1" applyAlignment="1" applyProtection="1">
      <alignment horizontal="right" vertical="center"/>
      <protection locked="0"/>
    </xf>
    <xf numFmtId="182" fontId="2" fillId="2" borderId="11" xfId="0" applyNumberFormat="1" applyFont="1" applyFill="1" applyBorder="1" applyAlignment="1">
      <alignment horizontal="center" vertical="center"/>
    </xf>
    <xf numFmtId="182" fontId="2" fillId="2" borderId="5"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49" fontId="6" fillId="2" borderId="6" xfId="0" applyNumberFormat="1" applyFont="1" applyFill="1" applyBorder="1" applyAlignment="1">
      <alignment horizontal="left" vertical="center" wrapText="1"/>
    </xf>
    <xf numFmtId="182" fontId="6" fillId="2" borderId="6" xfId="0" applyNumberFormat="1" applyFont="1" applyFill="1" applyBorder="1" applyAlignment="1">
      <alignment horizontal="center" vertical="center" wrapText="1"/>
    </xf>
    <xf numFmtId="199" fontId="6" fillId="2" borderId="6" xfId="0" applyNumberFormat="1" applyFont="1" applyFill="1" applyBorder="1" applyAlignment="1">
      <alignment horizontal="center" vertical="center" wrapText="1"/>
    </xf>
    <xf numFmtId="179" fontId="2" fillId="2" borderId="5" xfId="0" applyNumberFormat="1" applyFont="1" applyFill="1" applyBorder="1" applyAlignment="1">
      <alignment horizontal="center" vertical="center" shrinkToFit="1"/>
    </xf>
    <xf numFmtId="10" fontId="2" fillId="2" borderId="5" xfId="0" applyNumberFormat="1" applyFont="1" applyFill="1" applyBorder="1" applyAlignment="1">
      <alignment horizontal="center" vertical="center" shrinkToFit="1"/>
    </xf>
    <xf numFmtId="182" fontId="6" fillId="2" borderId="6" xfId="0" applyNumberFormat="1" applyFont="1" applyFill="1" applyBorder="1" applyAlignment="1">
      <alignment horizontal="right" vertical="center" wrapText="1"/>
    </xf>
    <xf numFmtId="179" fontId="2" fillId="2" borderId="9" xfId="0" applyNumberFormat="1" applyFont="1" applyFill="1" applyBorder="1" applyAlignment="1">
      <alignment horizontal="center" vertical="center" shrinkToFit="1"/>
    </xf>
    <xf numFmtId="179" fontId="2" fillId="2" borderId="8" xfId="0" applyNumberFormat="1" applyFont="1" applyFill="1" applyBorder="1" applyAlignment="1">
      <alignment horizontal="center" vertical="center" shrinkToFit="1"/>
    </xf>
    <xf numFmtId="10" fontId="2" fillId="2" borderId="8" xfId="0" applyNumberFormat="1" applyFont="1" applyFill="1" applyBorder="1" applyAlignment="1">
      <alignment horizontal="center" vertical="center" shrinkToFit="1"/>
    </xf>
    <xf numFmtId="182" fontId="6" fillId="2" borderId="6" xfId="19" applyNumberFormat="1" applyFont="1" applyFill="1" applyBorder="1" applyAlignment="1">
      <alignment horizontal="right" vertical="center" wrapText="1"/>
    </xf>
    <xf numFmtId="182" fontId="6" fillId="2" borderId="5" xfId="19" applyNumberFormat="1" applyFont="1" applyFill="1" applyBorder="1" applyAlignment="1">
      <alignment horizontal="right" vertical="center" wrapText="1"/>
    </xf>
    <xf numFmtId="0" fontId="2" fillId="2" borderId="0" xfId="39" applyFont="1" applyFill="1" applyAlignment="1">
      <alignment vertical="center"/>
    </xf>
    <xf numFmtId="0" fontId="2" fillId="2" borderId="0" xfId="39" applyFont="1" applyFill="1"/>
    <xf numFmtId="0" fontId="101" fillId="2" borderId="0" xfId="39" applyFill="1"/>
    <xf numFmtId="0" fontId="101" fillId="2" borderId="0" xfId="39" applyFill="1" applyAlignment="1">
      <alignment horizontal="center"/>
    </xf>
    <xf numFmtId="182" fontId="101" fillId="2" borderId="0" xfId="39" applyNumberFormat="1" applyFill="1"/>
    <xf numFmtId="0" fontId="2" fillId="2" borderId="0" xfId="39" applyFont="1" applyFill="1" applyAlignment="1">
      <alignment horizontal="center" vertical="center"/>
    </xf>
    <xf numFmtId="0" fontId="2" fillId="2" borderId="0" xfId="33" applyFont="1" applyFill="1" applyAlignment="1" applyProtection="1">
      <alignment horizontal="right" vertical="center"/>
    </xf>
    <xf numFmtId="0" fontId="2" fillId="2" borderId="0" xfId="33" applyFont="1" applyFill="1">
      <protection locked="0"/>
    </xf>
    <xf numFmtId="0" fontId="2" fillId="2" borderId="5" xfId="39" applyFont="1" applyFill="1" applyBorder="1" applyAlignment="1">
      <alignment horizontal="center" vertical="center"/>
    </xf>
    <xf numFmtId="182" fontId="2" fillId="2" borderId="5" xfId="39" applyNumberFormat="1" applyFont="1" applyFill="1" applyBorder="1" applyAlignment="1">
      <alignment horizontal="center" vertical="center"/>
    </xf>
    <xf numFmtId="0" fontId="2" fillId="2" borderId="5" xfId="158" applyFont="1" applyFill="1" applyBorder="1" applyAlignment="1">
      <alignment horizontal="center" vertical="center"/>
    </xf>
    <xf numFmtId="0" fontId="2" fillId="2" borderId="5" xfId="158" applyFont="1" applyFill="1" applyBorder="1" applyAlignment="1">
      <alignment horizontal="left" vertical="center"/>
    </xf>
    <xf numFmtId="0" fontId="2" fillId="2" borderId="5" xfId="39" applyFont="1" applyFill="1" applyBorder="1" applyAlignment="1">
      <alignment horizontal="left" vertical="center" shrinkToFit="1"/>
    </xf>
    <xf numFmtId="204" fontId="2" fillId="2" borderId="5" xfId="158" applyNumberFormat="1" applyFont="1" applyFill="1" applyBorder="1" applyAlignment="1">
      <alignment horizontal="center" vertical="center"/>
    </xf>
    <xf numFmtId="182" fontId="2" fillId="2" borderId="5" xfId="46" applyNumberFormat="1" applyFont="1" applyFill="1" applyBorder="1" applyAlignment="1">
      <alignment vertical="center"/>
    </xf>
    <xf numFmtId="0" fontId="2" fillId="2" borderId="5" xfId="39" applyFont="1" applyFill="1" applyBorder="1" applyAlignment="1">
      <alignment vertical="center"/>
    </xf>
    <xf numFmtId="0" fontId="5" fillId="2" borderId="0" xfId="39" applyFont="1" applyFill="1" applyAlignment="1">
      <alignment horizontal="center" vertical="center"/>
    </xf>
    <xf numFmtId="0" fontId="5" fillId="2" borderId="0" xfId="158" applyFont="1" applyFill="1" applyAlignment="1">
      <alignment horizontal="center" vertical="center"/>
    </xf>
    <xf numFmtId="182" fontId="2" fillId="2" borderId="0" xfId="46" applyNumberFormat="1" applyFont="1" applyFill="1" applyAlignment="1">
      <alignment vertical="center"/>
    </xf>
    <xf numFmtId="0" fontId="2" fillId="2" borderId="0" xfId="39" applyFont="1" applyFill="1" applyAlignment="1">
      <alignment horizontal="center"/>
    </xf>
    <xf numFmtId="182" fontId="2" fillId="2" borderId="0" xfId="39" applyNumberFormat="1" applyFont="1" applyFill="1"/>
    <xf numFmtId="178" fontId="6" fillId="2" borderId="5" xfId="0" applyNumberFormat="1" applyFont="1" applyFill="1" applyBorder="1" applyAlignment="1">
      <alignment horizontal="left" vertical="center" wrapText="1"/>
    </xf>
    <xf numFmtId="4" fontId="6" fillId="2" borderId="5" xfId="0" applyNumberFormat="1" applyFont="1" applyFill="1" applyBorder="1" applyAlignment="1">
      <alignment horizontal="left" vertical="center" wrapText="1"/>
    </xf>
    <xf numFmtId="4" fontId="6" fillId="2" borderId="5" xfId="0" applyNumberFormat="1" applyFont="1" applyFill="1" applyBorder="1" applyAlignment="1">
      <alignment horizontal="center" vertical="center" wrapText="1"/>
    </xf>
    <xf numFmtId="4" fontId="2" fillId="2" borderId="6" xfId="0" applyNumberFormat="1" applyFont="1" applyFill="1" applyBorder="1" applyAlignment="1">
      <alignment horizontal="right" vertical="center"/>
    </xf>
    <xf numFmtId="4" fontId="6" fillId="2" borderId="5" xfId="0" applyNumberFormat="1" applyFont="1" applyFill="1" applyBorder="1" applyAlignment="1">
      <alignment horizontal="right" vertical="center" wrapText="1"/>
    </xf>
    <xf numFmtId="4" fontId="2" fillId="2" borderId="6" xfId="0" applyNumberFormat="1" applyFont="1" applyFill="1" applyBorder="1" applyAlignment="1">
      <alignment vertical="center"/>
    </xf>
    <xf numFmtId="4" fontId="2" fillId="2" borderId="5" xfId="0" applyNumberFormat="1" applyFont="1" applyFill="1" applyBorder="1" applyAlignment="1">
      <alignment horizontal="right" vertical="center"/>
    </xf>
    <xf numFmtId="49" fontId="6" fillId="0" borderId="5" xfId="0" applyNumberFormat="1" applyFont="1" applyBorder="1" applyAlignment="1">
      <alignment horizontal="center" vertical="center"/>
    </xf>
    <xf numFmtId="182" fontId="2" fillId="0" borderId="5" xfId="0" applyNumberFormat="1" applyFont="1" applyBorder="1" applyAlignment="1">
      <alignment horizontal="left" vertical="center"/>
    </xf>
    <xf numFmtId="182" fontId="13" fillId="0" borderId="5" xfId="0" applyNumberFormat="1" applyFont="1" applyBorder="1" applyAlignment="1">
      <alignment vertical="center"/>
    </xf>
    <xf numFmtId="182" fontId="6" fillId="0" borderId="5" xfId="0" applyNumberFormat="1" applyFont="1" applyBorder="1" applyAlignment="1">
      <alignment vertical="center"/>
    </xf>
    <xf numFmtId="0" fontId="14" fillId="0" borderId="0" xfId="116" applyFont="1"/>
    <xf numFmtId="0" fontId="15" fillId="0" borderId="0" xfId="116" applyFont="1"/>
    <xf numFmtId="0" fontId="10" fillId="0" borderId="0" xfId="116" applyFont="1" applyAlignment="1">
      <alignment horizontal="left" vertical="center"/>
    </xf>
    <xf numFmtId="0" fontId="16" fillId="0" borderId="0" xfId="116" applyFont="1"/>
    <xf numFmtId="0" fontId="17" fillId="2" borderId="0" xfId="116" applyFont="1" applyFill="1"/>
    <xf numFmtId="0" fontId="2" fillId="2" borderId="0" xfId="116" applyFont="1" applyFill="1" applyAlignment="1">
      <alignment vertical="center"/>
    </xf>
    <xf numFmtId="0" fontId="2" fillId="2" borderId="0" xfId="116" applyFont="1" applyFill="1" applyAlignment="1">
      <alignment horizontal="center" vertical="center"/>
    </xf>
    <xf numFmtId="0" fontId="2" fillId="2" borderId="0" xfId="0" applyFont="1" applyFill="1" applyAlignment="1">
      <alignment vertical="center"/>
    </xf>
    <xf numFmtId="0" fontId="2" fillId="2" borderId="0" xfId="116" applyFont="1" applyFill="1"/>
    <xf numFmtId="0" fontId="5" fillId="2" borderId="0" xfId="116" applyFont="1" applyFill="1"/>
    <xf numFmtId="0" fontId="14" fillId="2" borderId="0" xfId="116" applyFont="1" applyFill="1"/>
    <xf numFmtId="0" fontId="15" fillId="2" borderId="0" xfId="116" applyFont="1" applyFill="1"/>
    <xf numFmtId="179" fontId="15" fillId="2" borderId="0" xfId="246" applyFont="1" applyFill="1"/>
    <xf numFmtId="0" fontId="4" fillId="2" borderId="0" xfId="28" applyFont="1" applyFill="1" applyAlignment="1" applyProtection="1">
      <alignment horizontal="centerContinuous"/>
    </xf>
    <xf numFmtId="0" fontId="17" fillId="2" borderId="0" xfId="116" applyFont="1" applyFill="1" applyAlignment="1">
      <alignment horizontal="centerContinuous"/>
    </xf>
    <xf numFmtId="0" fontId="5" fillId="2" borderId="0" xfId="116" applyFont="1" applyFill="1" applyAlignment="1">
      <alignment horizontal="centerContinuous" vertical="center"/>
    </xf>
    <xf numFmtId="0" fontId="2" fillId="2" borderId="0" xfId="116" applyFont="1" applyFill="1" applyAlignment="1">
      <alignment horizontal="centerContinuous" vertical="center"/>
    </xf>
    <xf numFmtId="0" fontId="2" fillId="2" borderId="0" xfId="116" applyFont="1" applyFill="1" applyAlignment="1">
      <alignment horizontal="left"/>
    </xf>
    <xf numFmtId="205" fontId="2" fillId="2" borderId="5" xfId="0" applyNumberFormat="1" applyFont="1" applyFill="1" applyBorder="1" applyAlignment="1">
      <alignment horizontal="center" vertical="center"/>
    </xf>
    <xf numFmtId="179" fontId="2" fillId="2" borderId="5" xfId="4" applyFont="1" applyFill="1" applyBorder="1" applyAlignment="1">
      <alignment horizontal="left" shrinkToFit="1"/>
    </xf>
    <xf numFmtId="182" fontId="2" fillId="2" borderId="5" xfId="215" applyNumberFormat="1" applyFont="1" applyFill="1" applyBorder="1" applyAlignment="1">
      <alignment horizontal="center"/>
    </xf>
    <xf numFmtId="0" fontId="2" fillId="2" borderId="5" xfId="116" applyFont="1" applyFill="1" applyBorder="1" applyAlignment="1">
      <alignment vertical="center"/>
    </xf>
    <xf numFmtId="182" fontId="2" fillId="2" borderId="5" xfId="116" applyNumberFormat="1" applyFont="1" applyFill="1" applyBorder="1" applyAlignment="1">
      <alignment vertical="center"/>
    </xf>
    <xf numFmtId="0" fontId="2" fillId="2" borderId="0" xfId="116" applyFont="1" applyFill="1" applyAlignment="1">
      <alignment horizontal="left" vertical="center"/>
    </xf>
    <xf numFmtId="0" fontId="18" fillId="2" borderId="0" xfId="116" applyFont="1" applyFill="1" applyAlignment="1">
      <alignment horizontal="centerContinuous"/>
    </xf>
    <xf numFmtId="0" fontId="2" fillId="2" borderId="5" xfId="123" applyFont="1" applyFill="1" applyBorder="1" applyAlignment="1">
      <alignment horizontal="center" vertical="center"/>
    </xf>
    <xf numFmtId="182" fontId="2" fillId="2" borderId="5" xfId="116" applyNumberFormat="1" applyFont="1" applyFill="1" applyBorder="1" applyAlignment="1">
      <alignment horizontal="center" vertical="center"/>
    </xf>
    <xf numFmtId="182" fontId="2" fillId="2" borderId="5" xfId="215" applyNumberFormat="1" applyFont="1" applyFill="1" applyBorder="1" applyAlignment="1">
      <alignment horizontal="center" wrapText="1"/>
    </xf>
    <xf numFmtId="2" fontId="2" fillId="2" borderId="5" xfId="116" applyNumberFormat="1" applyFont="1" applyFill="1" applyBorder="1" applyAlignment="1">
      <alignment horizontal="center" vertical="center"/>
    </xf>
    <xf numFmtId="182" fontId="2" fillId="2" borderId="5" xfId="4" applyNumberFormat="1" applyFont="1" applyFill="1" applyBorder="1" applyAlignment="1">
      <alignment horizontal="center" wrapText="1"/>
    </xf>
    <xf numFmtId="182" fontId="2" fillId="2" borderId="5" xfId="4" applyNumberFormat="1" applyFont="1" applyFill="1" applyBorder="1" applyAlignment="1">
      <alignment horizontal="center" vertical="center" shrinkToFit="1"/>
    </xf>
    <xf numFmtId="182" fontId="2" fillId="2" borderId="5" xfId="4" applyNumberFormat="1" applyFont="1" applyFill="1" applyBorder="1" applyAlignment="1">
      <alignment horizontal="right" vertical="center"/>
    </xf>
    <xf numFmtId="182" fontId="2" fillId="2" borderId="5" xfId="4" applyNumberFormat="1" applyFont="1" applyFill="1" applyBorder="1" applyAlignment="1">
      <alignment vertical="center" wrapText="1"/>
    </xf>
    <xf numFmtId="182" fontId="2" fillId="2" borderId="5" xfId="4" applyNumberFormat="1" applyFont="1" applyFill="1" applyBorder="1">
      <alignment vertical="center"/>
    </xf>
    <xf numFmtId="0" fontId="19" fillId="2" borderId="0" xfId="116" applyFont="1" applyFill="1" applyAlignment="1">
      <alignment horizontal="centerContinuous"/>
    </xf>
    <xf numFmtId="179" fontId="17" fillId="2" borderId="0" xfId="246" applyFont="1" applyFill="1" applyAlignment="1">
      <alignment horizontal="centerContinuous"/>
    </xf>
    <xf numFmtId="179" fontId="2" fillId="2" borderId="0" xfId="246" applyFont="1" applyFill="1" applyAlignment="1">
      <alignment horizontal="centerContinuous" vertical="center"/>
    </xf>
    <xf numFmtId="0" fontId="2" fillId="2" borderId="0" xfId="116" applyFont="1" applyFill="1" applyAlignment="1">
      <alignment horizontal="right" vertical="center"/>
    </xf>
    <xf numFmtId="179" fontId="2" fillId="2" borderId="0" xfId="246" applyFont="1" applyFill="1" applyAlignment="1">
      <alignment vertical="center"/>
    </xf>
    <xf numFmtId="0" fontId="2" fillId="2" borderId="5" xfId="116" applyFont="1" applyFill="1" applyBorder="1" applyAlignment="1">
      <alignment horizontal="centerContinuous" vertical="center" wrapText="1"/>
    </xf>
    <xf numFmtId="179" fontId="2" fillId="2" borderId="5" xfId="246" applyFont="1" applyFill="1" applyBorder="1" applyAlignment="1">
      <alignment horizontal="centerContinuous" vertical="center" wrapText="1"/>
    </xf>
    <xf numFmtId="0" fontId="2" fillId="2" borderId="5" xfId="116" applyFont="1" applyFill="1" applyBorder="1" applyAlignment="1">
      <alignment horizontal="center" vertical="center" wrapText="1"/>
    </xf>
    <xf numFmtId="179" fontId="2" fillId="2" borderId="5" xfId="246" applyFont="1" applyFill="1" applyBorder="1" applyAlignment="1">
      <alignment horizontal="center" vertical="center" wrapText="1"/>
    </xf>
    <xf numFmtId="0" fontId="2" fillId="2" borderId="5" xfId="0" applyFont="1" applyFill="1" applyBorder="1" applyAlignment="1">
      <alignment vertical="center"/>
    </xf>
    <xf numFmtId="0" fontId="2" fillId="2" borderId="0" xfId="0" applyFont="1" applyFill="1" applyAlignment="1">
      <alignment horizontal="center" vertical="center"/>
    </xf>
    <xf numFmtId="179" fontId="2" fillId="2" borderId="0" xfId="246" applyFont="1" applyFill="1"/>
    <xf numFmtId="179" fontId="5" fillId="2" borderId="0" xfId="246" applyFont="1" applyFill="1"/>
    <xf numFmtId="179" fontId="14" fillId="2" borderId="0" xfId="246" applyFont="1" applyFill="1"/>
    <xf numFmtId="182" fontId="10" fillId="2" borderId="8" xfId="0" applyNumberFormat="1" applyFont="1" applyFill="1" applyBorder="1" applyAlignment="1">
      <alignment horizontal="center" vertical="center" wrapText="1"/>
    </xf>
    <xf numFmtId="182" fontId="2" fillId="2" borderId="6" xfId="0" applyNumberFormat="1" applyFont="1" applyFill="1" applyBorder="1" applyAlignment="1">
      <alignment horizontal="left" vertical="center"/>
    </xf>
    <xf numFmtId="182" fontId="10" fillId="2" borderId="0" xfId="0" applyNumberFormat="1" applyFont="1" applyFill="1" applyAlignment="1">
      <alignment horizontal="right" vertical="center"/>
    </xf>
    <xf numFmtId="182" fontId="10" fillId="2" borderId="0" xfId="0" applyNumberFormat="1" applyFont="1" applyFill="1" applyAlignment="1">
      <alignment horizontal="center" vertical="center"/>
    </xf>
    <xf numFmtId="49" fontId="6" fillId="2" borderId="11" xfId="0" applyNumberFormat="1" applyFont="1" applyFill="1" applyBorder="1" applyAlignment="1">
      <alignment vertical="center" wrapText="1"/>
    </xf>
    <xf numFmtId="182" fontId="10" fillId="3" borderId="0" xfId="0" applyNumberFormat="1" applyFont="1" applyFill="1" applyAlignment="1">
      <alignment horizontal="center" vertical="center"/>
    </xf>
    <xf numFmtId="4" fontId="2" fillId="3" borderId="0" xfId="0" applyNumberFormat="1" applyFont="1" applyFill="1" applyAlignment="1">
      <alignment horizontal="right" vertical="center"/>
    </xf>
    <xf numFmtId="4" fontId="2" fillId="2" borderId="0" xfId="0" applyNumberFormat="1" applyFont="1" applyFill="1" applyAlignment="1">
      <alignment horizontal="right" vertical="center"/>
    </xf>
    <xf numFmtId="182" fontId="2" fillId="3" borderId="0" xfId="0" applyNumberFormat="1" applyFont="1" applyFill="1" applyAlignment="1">
      <alignment horizontal="center" vertical="center"/>
    </xf>
    <xf numFmtId="182" fontId="2" fillId="2" borderId="6" xfId="0" applyNumberFormat="1" applyFont="1" applyFill="1" applyBorder="1" applyAlignment="1">
      <alignment horizontal="right" vertical="center" wrapText="1"/>
    </xf>
    <xf numFmtId="182" fontId="20" fillId="2" borderId="0" xfId="0" applyNumberFormat="1" applyFont="1" applyFill="1" applyAlignment="1">
      <alignment vertical="center"/>
    </xf>
    <xf numFmtId="182" fontId="10" fillId="3"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182" fontId="2" fillId="3" borderId="5" xfId="0" applyNumberFormat="1" applyFont="1" applyFill="1" applyBorder="1" applyAlignment="1">
      <alignment horizontal="center" vertical="center"/>
    </xf>
    <xf numFmtId="182" fontId="10" fillId="2" borderId="5" xfId="0" applyNumberFormat="1" applyFont="1" applyFill="1" applyBorder="1" applyAlignment="1">
      <alignment horizontal="center" vertical="center"/>
    </xf>
    <xf numFmtId="182" fontId="10" fillId="0" borderId="0" xfId="0" applyNumberFormat="1" applyFont="1" applyAlignment="1">
      <alignment horizontal="center" vertical="center"/>
    </xf>
    <xf numFmtId="0" fontId="2" fillId="2" borderId="0" xfId="0" applyFont="1" applyFill="1" applyAlignment="1">
      <alignment vertical="center" wrapText="1"/>
    </xf>
    <xf numFmtId="14" fontId="2" fillId="2" borderId="0" xfId="0" applyNumberFormat="1" applyFont="1" applyFill="1" applyAlignment="1">
      <alignment vertical="center"/>
    </xf>
    <xf numFmtId="2" fontId="2" fillId="2" borderId="0" xfId="0" applyNumberFormat="1" applyFont="1" applyFill="1" applyAlignment="1">
      <alignment horizontal="center" vertical="center"/>
    </xf>
    <xf numFmtId="1" fontId="2" fillId="2" borderId="0" xfId="0" applyNumberFormat="1" applyFont="1" applyFill="1" applyAlignment="1">
      <alignment horizontal="left" vertical="center"/>
    </xf>
    <xf numFmtId="0" fontId="2" fillId="2" borderId="5" xfId="20" applyFont="1" applyFill="1" applyBorder="1" applyAlignment="1">
      <alignment horizontal="center" vertical="center" wrapText="1"/>
    </xf>
    <xf numFmtId="49" fontId="2" fillId="2" borderId="8" xfId="20" applyNumberFormat="1" applyFont="1" applyFill="1" applyBorder="1" applyAlignment="1">
      <alignment horizontal="center" vertical="center" wrapText="1"/>
    </xf>
    <xf numFmtId="49" fontId="2" fillId="2" borderId="5" xfId="0" applyNumberFormat="1" applyFont="1" applyFill="1" applyBorder="1" applyAlignment="1">
      <alignment horizontal="left" vertical="center" wrapText="1"/>
    </xf>
    <xf numFmtId="0" fontId="2" fillId="2" borderId="6" xfId="0" applyFont="1" applyFill="1" applyBorder="1" applyAlignment="1">
      <alignment vertical="center" wrapText="1"/>
    </xf>
    <xf numFmtId="182" fontId="2" fillId="2" borderId="6" xfId="0" applyNumberFormat="1" applyFont="1" applyFill="1" applyBorder="1" applyAlignment="1">
      <alignment vertical="center" wrapText="1"/>
    </xf>
    <xf numFmtId="182" fontId="2" fillId="2" borderId="6" xfId="0" applyNumberFormat="1" applyFont="1" applyFill="1" applyBorder="1" applyAlignment="1">
      <alignment horizontal="centerContinuous" vertical="center" wrapText="1"/>
    </xf>
    <xf numFmtId="182" fontId="2" fillId="2" borderId="0" xfId="138" applyNumberFormat="1" applyFont="1" applyFill="1" applyAlignment="1">
      <alignment vertical="center"/>
    </xf>
    <xf numFmtId="1" fontId="2" fillId="2" borderId="0" xfId="0" applyNumberFormat="1" applyFont="1" applyFill="1" applyAlignment="1">
      <alignment horizontal="center" vertical="center"/>
    </xf>
    <xf numFmtId="49" fontId="2" fillId="2" borderId="0" xfId="0" applyNumberFormat="1" applyFont="1" applyFill="1" applyAlignment="1">
      <alignment horizontal="center" vertical="center"/>
    </xf>
    <xf numFmtId="14" fontId="2" fillId="2" borderId="0" xfId="0" applyNumberFormat="1" applyFont="1" applyFill="1" applyAlignment="1">
      <alignment horizontal="right" vertical="center"/>
    </xf>
    <xf numFmtId="199" fontId="2" fillId="2" borderId="5" xfId="0" applyNumberFormat="1" applyFont="1" applyFill="1" applyBorder="1" applyAlignment="1">
      <alignment horizontal="center" vertical="center" wrapText="1"/>
    </xf>
    <xf numFmtId="203" fontId="2" fillId="2" borderId="5" xfId="0" applyNumberFormat="1" applyFont="1" applyFill="1" applyBorder="1" applyAlignment="1">
      <alignment horizontal="center" vertical="center" wrapText="1"/>
    </xf>
    <xf numFmtId="202" fontId="2" fillId="2" borderId="6" xfId="0" applyNumberFormat="1" applyFont="1" applyFill="1" applyBorder="1" applyAlignment="1">
      <alignment horizontal="centerContinuous" vertical="center" wrapText="1"/>
    </xf>
    <xf numFmtId="202" fontId="2" fillId="2" borderId="6" xfId="0" applyNumberFormat="1" applyFont="1" applyFill="1" applyBorder="1" applyAlignment="1">
      <alignment vertical="center"/>
    </xf>
    <xf numFmtId="0" fontId="22" fillId="2" borderId="0" xfId="0" applyFont="1" applyFill="1"/>
    <xf numFmtId="206" fontId="2" fillId="2" borderId="0" xfId="0" applyNumberFormat="1" applyFont="1" applyFill="1" applyAlignment="1">
      <alignment horizontal="right" vertical="center"/>
    </xf>
    <xf numFmtId="1" fontId="2" fillId="2" borderId="0" xfId="16" applyNumberFormat="1" applyFont="1" applyFill="1" applyAlignment="1">
      <alignment horizontal="right" vertical="center"/>
    </xf>
    <xf numFmtId="1" fontId="2" fillId="2" borderId="0" xfId="0" applyNumberFormat="1" applyFont="1" applyFill="1" applyAlignment="1">
      <alignment vertical="center"/>
    </xf>
    <xf numFmtId="179" fontId="2" fillId="2" borderId="8" xfId="16" applyNumberFormat="1" applyFont="1" applyFill="1" applyBorder="1" applyAlignment="1">
      <alignment horizontal="center" vertical="center" shrinkToFit="1"/>
    </xf>
    <xf numFmtId="182" fontId="2" fillId="2" borderId="5" xfId="0" applyNumberFormat="1" applyFont="1" applyFill="1" applyBorder="1" applyAlignment="1">
      <alignment horizontal="right" vertical="center" wrapText="1"/>
    </xf>
    <xf numFmtId="182" fontId="2" fillId="2" borderId="5" xfId="16" applyNumberFormat="1" applyFont="1" applyFill="1" applyBorder="1" applyAlignment="1">
      <alignment horizontal="right" vertical="center" wrapText="1"/>
    </xf>
    <xf numFmtId="49" fontId="2" fillId="2" borderId="5" xfId="16" applyNumberFormat="1" applyFont="1" applyFill="1" applyBorder="1" applyAlignment="1">
      <alignment horizontal="left" vertical="center" wrapText="1"/>
    </xf>
    <xf numFmtId="182" fontId="6" fillId="0" borderId="5" xfId="0" applyNumberFormat="1" applyFont="1" applyBorder="1" applyAlignment="1">
      <alignment horizontal="right" vertical="center" wrapText="1"/>
    </xf>
    <xf numFmtId="198" fontId="2" fillId="2" borderId="8" xfId="0" applyNumberFormat="1" applyFont="1" applyFill="1" applyBorder="1" applyAlignment="1">
      <alignment horizontal="center" vertical="center"/>
    </xf>
    <xf numFmtId="49" fontId="2" fillId="2" borderId="8" xfId="0" applyNumberFormat="1" applyFont="1" applyFill="1" applyBorder="1" applyAlignment="1">
      <alignment horizontal="center" vertical="center"/>
    </xf>
    <xf numFmtId="182" fontId="4" fillId="2" borderId="0" xfId="0" applyNumberFormat="1" applyFont="1" applyFill="1" applyAlignment="1">
      <alignment vertical="center" wrapText="1"/>
    </xf>
    <xf numFmtId="202" fontId="6" fillId="0" borderId="5" xfId="0" applyNumberFormat="1" applyFont="1" applyBorder="1" applyAlignment="1">
      <alignment horizontal="right" vertical="center" wrapText="1"/>
    </xf>
    <xf numFmtId="49" fontId="2" fillId="0" borderId="0" xfId="0" applyNumberFormat="1" applyFont="1" applyAlignment="1">
      <alignment vertical="center"/>
    </xf>
    <xf numFmtId="49" fontId="9" fillId="0" borderId="0" xfId="0" applyNumberFormat="1" applyFont="1" applyAlignment="1" applyProtection="1">
      <alignment vertical="center"/>
      <protection locked="0" hidden="1"/>
    </xf>
    <xf numFmtId="49" fontId="2" fillId="0" borderId="0" xfId="0" applyNumberFormat="1" applyFont="1" applyAlignment="1">
      <alignment horizontal="center" vertical="center"/>
    </xf>
    <xf numFmtId="49" fontId="2" fillId="0" borderId="5" xfId="0" applyNumberFormat="1" applyFont="1" applyBorder="1" applyAlignment="1">
      <alignment horizontal="center" vertical="center"/>
    </xf>
    <xf numFmtId="182" fontId="2" fillId="0" borderId="11" xfId="0" applyNumberFormat="1" applyFont="1" applyBorder="1" applyAlignment="1">
      <alignment horizontal="center" vertical="center"/>
    </xf>
    <xf numFmtId="49" fontId="2" fillId="0" borderId="5" xfId="0" applyNumberFormat="1" applyFont="1" applyBorder="1" applyAlignment="1">
      <alignment horizontal="left" vertical="center"/>
    </xf>
    <xf numFmtId="182" fontId="6" fillId="0" borderId="11" xfId="0" applyNumberFormat="1" applyFont="1" applyBorder="1" applyAlignment="1">
      <alignment vertical="center"/>
    </xf>
    <xf numFmtId="182" fontId="2" fillId="4" borderId="0" xfId="0" applyNumberFormat="1" applyFont="1" applyFill="1" applyAlignment="1">
      <alignment vertical="center"/>
    </xf>
    <xf numFmtId="0" fontId="2" fillId="2" borderId="8" xfId="0" applyFont="1" applyFill="1" applyBorder="1" applyAlignment="1">
      <alignment horizontal="center" vertical="center"/>
    </xf>
    <xf numFmtId="182" fontId="0" fillId="2" borderId="10" xfId="0" applyNumberFormat="1" applyFill="1" applyBorder="1"/>
    <xf numFmtId="0" fontId="2" fillId="2" borderId="8" xfId="0"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182" fontId="10" fillId="0" borderId="11" xfId="0" applyNumberFormat="1" applyFont="1" applyBorder="1" applyAlignment="1">
      <alignment horizontal="left" vertical="center"/>
    </xf>
    <xf numFmtId="198" fontId="6" fillId="0" borderId="5" xfId="0" applyNumberFormat="1" applyFont="1" applyBorder="1" applyAlignment="1">
      <alignment horizontal="right" vertical="center" wrapText="1"/>
    </xf>
    <xf numFmtId="198" fontId="2" fillId="0" borderId="6" xfId="0" applyNumberFormat="1" applyFont="1" applyBorder="1" applyAlignment="1">
      <alignment horizontal="right" vertical="center"/>
    </xf>
    <xf numFmtId="10" fontId="6" fillId="2" borderId="5" xfId="0" applyNumberFormat="1" applyFont="1" applyFill="1" applyBorder="1" applyAlignment="1">
      <alignment horizontal="center" vertical="center" wrapText="1"/>
    </xf>
    <xf numFmtId="10" fontId="2" fillId="2" borderId="6" xfId="0" applyNumberFormat="1" applyFont="1" applyFill="1" applyBorder="1" applyAlignment="1">
      <alignment horizontal="right" vertical="center"/>
    </xf>
    <xf numFmtId="205" fontId="6" fillId="2" borderId="5" xfId="0" applyNumberFormat="1" applyFont="1" applyFill="1" applyBorder="1" applyAlignment="1">
      <alignment horizontal="center" vertical="center" wrapText="1"/>
    </xf>
    <xf numFmtId="0" fontId="0" fillId="2" borderId="0" xfId="0" applyFill="1" applyAlignment="1">
      <alignment vertical="center"/>
    </xf>
    <xf numFmtId="14" fontId="2" fillId="2" borderId="8" xfId="0" applyNumberFormat="1" applyFont="1" applyFill="1" applyBorder="1" applyAlignment="1">
      <alignment horizontal="center" vertical="center"/>
    </xf>
    <xf numFmtId="10" fontId="2" fillId="2" borderId="8" xfId="0" applyNumberFormat="1" applyFont="1" applyFill="1" applyBorder="1" applyAlignment="1">
      <alignment horizontal="center" vertical="center"/>
    </xf>
    <xf numFmtId="199" fontId="2" fillId="2" borderId="8" xfId="0" applyNumberFormat="1" applyFont="1" applyFill="1" applyBorder="1" applyAlignment="1">
      <alignment horizontal="center" vertical="center"/>
    </xf>
    <xf numFmtId="182" fontId="13" fillId="0" borderId="11" xfId="0" applyNumberFormat="1" applyFont="1" applyBorder="1" applyAlignment="1">
      <alignment horizontal="left" vertical="center" indent="1"/>
    </xf>
    <xf numFmtId="182" fontId="6" fillId="0" borderId="11" xfId="0" applyNumberFormat="1" applyFont="1" applyBorder="1" applyAlignment="1">
      <alignment horizontal="left" vertical="center" indent="1"/>
    </xf>
    <xf numFmtId="182" fontId="6" fillId="0" borderId="11" xfId="0" applyNumberFormat="1" applyFont="1" applyBorder="1" applyAlignment="1">
      <alignment horizontal="left" vertical="center" indent="2"/>
    </xf>
    <xf numFmtId="182" fontId="6" fillId="0" borderId="11" xfId="0" applyNumberFormat="1" applyFont="1" applyBorder="1" applyAlignment="1">
      <alignment horizontal="left" vertical="center" indent="5"/>
    </xf>
    <xf numFmtId="182" fontId="6" fillId="0" borderId="11" xfId="0" applyNumberFormat="1" applyFont="1" applyBorder="1" applyAlignment="1">
      <alignment horizontal="left" vertical="center" indent="3"/>
    </xf>
    <xf numFmtId="182" fontId="10" fillId="2" borderId="8" xfId="0" applyNumberFormat="1" applyFont="1" applyFill="1" applyBorder="1" applyAlignment="1">
      <alignment horizontal="center" vertical="center"/>
    </xf>
    <xf numFmtId="49" fontId="6" fillId="2" borderId="5" xfId="0" applyNumberFormat="1" applyFont="1" applyFill="1" applyBorder="1" applyAlignment="1">
      <alignment horizontal="right" vertical="center" wrapText="1"/>
    </xf>
    <xf numFmtId="49" fontId="2" fillId="2" borderId="6" xfId="0" applyNumberFormat="1" applyFont="1" applyFill="1" applyBorder="1" applyAlignment="1">
      <alignment horizontal="right" vertical="center"/>
    </xf>
    <xf numFmtId="14" fontId="2" fillId="2" borderId="0" xfId="0" applyNumberFormat="1" applyFont="1" applyFill="1" applyAlignment="1">
      <alignment horizontal="center" vertical="center"/>
    </xf>
    <xf numFmtId="14" fontId="2" fillId="2" borderId="8" xfId="0" applyNumberFormat="1" applyFont="1" applyFill="1" applyBorder="1" applyAlignment="1">
      <alignment horizontal="center" vertical="center" wrapText="1"/>
    </xf>
    <xf numFmtId="0" fontId="13" fillId="2" borderId="5" xfId="0" applyFont="1" applyFill="1" applyBorder="1" applyAlignment="1">
      <alignment horizontal="center" vertical="center" wrapText="1"/>
    </xf>
    <xf numFmtId="14" fontId="2" fillId="2" borderId="6" xfId="0" applyNumberFormat="1" applyFont="1" applyFill="1" applyBorder="1" applyAlignment="1">
      <alignment horizontal="center" vertical="center"/>
    </xf>
    <xf numFmtId="182" fontId="6" fillId="2" borderId="5" xfId="256" applyNumberFormat="1" applyFont="1" applyFill="1" applyBorder="1" applyAlignment="1">
      <alignment horizontal="right" vertical="center" wrapText="1"/>
    </xf>
    <xf numFmtId="182" fontId="6" fillId="2" borderId="5" xfId="246" applyNumberFormat="1" applyFont="1" applyFill="1" applyBorder="1" applyAlignment="1">
      <alignment horizontal="right" vertical="center" wrapText="1"/>
    </xf>
    <xf numFmtId="182" fontId="2" fillId="2" borderId="6" xfId="246" applyNumberFormat="1" applyFont="1" applyFill="1" applyBorder="1" applyAlignment="1">
      <alignment horizontal="right" vertical="center"/>
    </xf>
    <xf numFmtId="0" fontId="23" fillId="2" borderId="0" xfId="0" applyFont="1" applyFill="1" applyAlignment="1" applyProtection="1">
      <alignment vertical="center"/>
      <protection locked="0" hidden="1"/>
    </xf>
    <xf numFmtId="0" fontId="2" fillId="2" borderId="5" xfId="159" applyFont="1" applyFill="1" applyBorder="1" applyAlignment="1">
      <alignment horizontal="center" vertical="center" wrapText="1" shrinkToFit="1"/>
    </xf>
    <xf numFmtId="0" fontId="2" fillId="2" borderId="5" xfId="159" applyFont="1" applyFill="1" applyBorder="1" applyAlignment="1">
      <alignment horizontal="center" vertical="center" shrinkToFit="1"/>
    </xf>
    <xf numFmtId="0" fontId="6" fillId="2" borderId="10" xfId="0" applyFont="1" applyFill="1" applyBorder="1" applyAlignment="1">
      <alignment horizontal="left" vertical="center"/>
    </xf>
    <xf numFmtId="0" fontId="2" fillId="2" borderId="5" xfId="159" applyFont="1" applyFill="1" applyBorder="1" applyAlignment="1">
      <alignment horizontal="center" vertical="center"/>
    </xf>
    <xf numFmtId="199" fontId="2" fillId="2" borderId="10" xfId="0" applyNumberFormat="1" applyFont="1" applyFill="1" applyBorder="1" applyAlignment="1">
      <alignment vertical="center"/>
    </xf>
    <xf numFmtId="10" fontId="2" fillId="2" borderId="10" xfId="0" applyNumberFormat="1" applyFont="1" applyFill="1" applyBorder="1" applyAlignment="1">
      <alignment vertical="center"/>
    </xf>
    <xf numFmtId="182" fontId="6" fillId="2" borderId="11" xfId="0" applyNumberFormat="1" applyFont="1" applyFill="1" applyBorder="1" applyAlignment="1">
      <alignment vertical="center"/>
    </xf>
    <xf numFmtId="182" fontId="2" fillId="2" borderId="5" xfId="19" applyNumberFormat="1" applyFont="1" applyFill="1" applyBorder="1" applyAlignment="1">
      <alignment horizontal="right" vertical="center" wrapText="1"/>
    </xf>
    <xf numFmtId="49" fontId="2" fillId="2" borderId="5" xfId="159" applyNumberFormat="1" applyFont="1" applyFill="1" applyBorder="1" applyAlignment="1">
      <alignment horizontal="center" vertical="center"/>
    </xf>
    <xf numFmtId="182" fontId="2" fillId="2" borderId="5" xfId="159" applyNumberFormat="1" applyFont="1" applyFill="1" applyBorder="1" applyAlignment="1">
      <alignment horizontal="right" vertical="center"/>
    </xf>
    <xf numFmtId="182" fontId="2" fillId="2" borderId="5" xfId="221" applyNumberFormat="1" applyFont="1" applyFill="1" applyBorder="1" applyAlignment="1">
      <alignment horizontal="right" vertical="center" wrapText="1"/>
    </xf>
    <xf numFmtId="182" fontId="2" fillId="2" borderId="11" xfId="0" applyNumberFormat="1" applyFont="1" applyFill="1" applyBorder="1" applyAlignment="1">
      <alignment horizontal="right" vertical="center"/>
    </xf>
    <xf numFmtId="182" fontId="2" fillId="2" borderId="5" xfId="4" applyNumberFormat="1" applyFont="1" applyFill="1" applyBorder="1" applyAlignment="1">
      <alignment horizontal="right" vertical="center" wrapText="1"/>
    </xf>
    <xf numFmtId="0" fontId="2" fillId="2" borderId="5" xfId="159" applyFont="1" applyFill="1" applyBorder="1" applyAlignment="1">
      <alignment vertical="center"/>
    </xf>
    <xf numFmtId="182" fontId="17" fillId="2" borderId="0" xfId="0" applyNumberFormat="1" applyFont="1" applyFill="1" applyAlignment="1">
      <alignment vertical="center"/>
    </xf>
    <xf numFmtId="182" fontId="14" fillId="2" borderId="0" xfId="0" applyNumberFormat="1" applyFont="1" applyFill="1" applyAlignment="1">
      <alignment vertical="center"/>
    </xf>
    <xf numFmtId="182" fontId="14" fillId="2" borderId="0" xfId="19" applyNumberFormat="1" applyFont="1" applyFill="1" applyAlignment="1">
      <alignment vertical="center"/>
    </xf>
    <xf numFmtId="179" fontId="2" fillId="2" borderId="8" xfId="0" applyNumberFormat="1" applyFont="1" applyFill="1" applyBorder="1" applyAlignment="1">
      <alignment horizontal="right" vertical="center" shrinkToFit="1"/>
    </xf>
    <xf numFmtId="182" fontId="2" fillId="2" borderId="6" xfId="19" applyNumberFormat="1" applyFont="1" applyFill="1" applyBorder="1" applyAlignment="1">
      <alignment horizontal="right" vertical="center" wrapText="1"/>
    </xf>
    <xf numFmtId="182" fontId="2" fillId="2" borderId="0" xfId="19" applyNumberFormat="1" applyFont="1" applyFill="1" applyAlignment="1">
      <alignment vertical="center"/>
    </xf>
    <xf numFmtId="198" fontId="2" fillId="2" borderId="8" xfId="19" applyNumberFormat="1" applyFont="1" applyFill="1" applyBorder="1" applyAlignment="1">
      <alignment horizontal="center" vertical="center" wrapText="1"/>
    </xf>
    <xf numFmtId="0" fontId="2" fillId="2" borderId="0" xfId="115" applyFont="1" applyFill="1" applyAlignment="1">
      <alignment vertical="center"/>
    </xf>
    <xf numFmtId="0" fontId="2" fillId="2" borderId="0" xfId="115" applyFont="1" applyFill="1" applyAlignment="1" applyProtection="1">
      <alignment vertical="center"/>
      <protection locked="0"/>
    </xf>
    <xf numFmtId="0" fontId="2" fillId="2" borderId="0" xfId="115" applyFont="1" applyFill="1"/>
    <xf numFmtId="0" fontId="2" fillId="2" borderId="0" xfId="115" applyFont="1" applyFill="1" applyAlignment="1">
      <alignment wrapText="1"/>
    </xf>
    <xf numFmtId="202" fontId="2" fillId="2" borderId="0" xfId="115" applyNumberFormat="1" applyFont="1" applyFill="1" applyAlignment="1">
      <alignment horizontal="center" vertical="center"/>
    </xf>
    <xf numFmtId="202" fontId="2" fillId="2" borderId="0" xfId="115" applyNumberFormat="1" applyFont="1" applyFill="1" applyAlignment="1">
      <alignment horizontal="center" vertical="center" wrapText="1"/>
    </xf>
    <xf numFmtId="202" fontId="2" fillId="2" borderId="0" xfId="115" applyNumberFormat="1" applyFont="1" applyFill="1" applyAlignment="1">
      <alignment vertical="center"/>
    </xf>
    <xf numFmtId="0" fontId="2" fillId="2" borderId="0" xfId="115" applyFont="1" applyFill="1" applyAlignment="1">
      <alignment vertical="center" wrapText="1"/>
    </xf>
    <xf numFmtId="182" fontId="2" fillId="2" borderId="0" xfId="115" applyNumberFormat="1" applyFont="1" applyFill="1" applyAlignment="1">
      <alignment vertical="center" wrapText="1"/>
    </xf>
    <xf numFmtId="182" fontId="2" fillId="2" borderId="0" xfId="115" applyNumberFormat="1" applyFont="1" applyFill="1" applyAlignment="1">
      <alignment vertical="center"/>
    </xf>
    <xf numFmtId="0" fontId="10" fillId="2" borderId="5" xfId="115" applyFont="1" applyFill="1" applyBorder="1" applyAlignment="1">
      <alignment horizontal="center" vertical="center" wrapText="1"/>
    </xf>
    <xf numFmtId="49" fontId="6" fillId="2" borderId="5" xfId="115" applyNumberFormat="1" applyFont="1" applyFill="1" applyBorder="1" applyAlignment="1" applyProtection="1">
      <alignment horizontal="left" vertical="center" wrapText="1"/>
      <protection locked="0"/>
    </xf>
    <xf numFmtId="0" fontId="6" fillId="2" borderId="5" xfId="115" applyFont="1" applyFill="1" applyBorder="1" applyAlignment="1" applyProtection="1">
      <alignment horizontal="center" vertical="center" wrapText="1"/>
      <protection locked="0"/>
    </xf>
    <xf numFmtId="49" fontId="6" fillId="2" borderId="5" xfId="115" applyNumberFormat="1" applyFont="1" applyFill="1" applyBorder="1" applyAlignment="1">
      <alignment horizontal="left" vertical="center" wrapText="1"/>
    </xf>
    <xf numFmtId="182" fontId="6" fillId="2" borderId="5" xfId="4" applyNumberFormat="1" applyFont="1" applyFill="1" applyBorder="1" applyAlignment="1">
      <alignment horizontal="center" vertical="center" wrapText="1"/>
    </xf>
    <xf numFmtId="0" fontId="6" fillId="2" borderId="5" xfId="115" applyFont="1" applyFill="1" applyBorder="1" applyAlignment="1">
      <alignment horizontal="center" vertical="center" wrapText="1"/>
    </xf>
    <xf numFmtId="182" fontId="6" fillId="2" borderId="5" xfId="115" applyNumberFormat="1" applyFont="1" applyFill="1" applyBorder="1" applyAlignment="1">
      <alignment horizontal="center" vertical="center" wrapText="1"/>
    </xf>
    <xf numFmtId="0" fontId="6" fillId="2" borderId="6" xfId="115" applyFont="1" applyFill="1" applyBorder="1" applyAlignment="1">
      <alignment horizontal="center" vertical="center" wrapText="1"/>
    </xf>
    <xf numFmtId="0" fontId="6" fillId="2" borderId="6" xfId="115" applyFont="1" applyFill="1" applyBorder="1" applyAlignment="1">
      <alignment vertical="center" wrapText="1"/>
    </xf>
    <xf numFmtId="0" fontId="6" fillId="2" borderId="6" xfId="115" applyFont="1" applyFill="1" applyBorder="1" applyAlignment="1">
      <alignment vertical="center"/>
    </xf>
    <xf numFmtId="182" fontId="6" fillId="2" borderId="6" xfId="115" applyNumberFormat="1" applyFont="1" applyFill="1" applyBorder="1" applyAlignment="1">
      <alignment vertical="center"/>
    </xf>
    <xf numFmtId="202" fontId="6" fillId="2" borderId="6" xfId="115" applyNumberFormat="1" applyFont="1" applyFill="1" applyBorder="1" applyAlignment="1">
      <alignment vertical="center"/>
    </xf>
    <xf numFmtId="0" fontId="13" fillId="2" borderId="0" xfId="0" applyFont="1" applyFill="1" applyAlignment="1" applyProtection="1">
      <alignment horizontal="center" vertical="center" wrapText="1"/>
      <protection locked="0"/>
    </xf>
    <xf numFmtId="0" fontId="2" fillId="2" borderId="0" xfId="115" applyFont="1" applyFill="1" applyAlignment="1">
      <alignment horizontal="center" vertical="center"/>
    </xf>
    <xf numFmtId="0" fontId="2" fillId="2" borderId="0" xfId="115" applyFont="1" applyFill="1" applyAlignment="1">
      <alignment horizontal="right" vertical="center"/>
    </xf>
    <xf numFmtId="0" fontId="2" fillId="2" borderId="8" xfId="115" applyFont="1" applyFill="1" applyBorder="1" applyAlignment="1">
      <alignment horizontal="center" vertical="center" wrapText="1"/>
    </xf>
    <xf numFmtId="198" fontId="2" fillId="2" borderId="8" xfId="115" applyNumberFormat="1" applyFont="1" applyFill="1" applyBorder="1" applyAlignment="1">
      <alignment horizontal="center" vertical="center" wrapText="1"/>
    </xf>
    <xf numFmtId="182" fontId="6" fillId="2" borderId="5" xfId="215" applyNumberFormat="1" applyFont="1" applyFill="1" applyBorder="1" applyAlignment="1" applyProtection="1">
      <alignment horizontal="center" vertical="center" wrapText="1"/>
      <protection locked="0"/>
    </xf>
    <xf numFmtId="203" fontId="6" fillId="2" borderId="5" xfId="115" applyNumberFormat="1" applyFont="1" applyFill="1" applyBorder="1" applyAlignment="1">
      <alignment horizontal="center" vertical="center" wrapText="1"/>
    </xf>
    <xf numFmtId="198" fontId="10" fillId="2" borderId="8" xfId="115" applyNumberFormat="1" applyFont="1" applyFill="1" applyBorder="1" applyAlignment="1">
      <alignment horizontal="center" vertical="center" wrapText="1"/>
    </xf>
    <xf numFmtId="182" fontId="6" fillId="2" borderId="5" xfId="115" applyNumberFormat="1" applyFont="1" applyFill="1" applyBorder="1" applyAlignment="1" applyProtection="1">
      <alignment horizontal="center" vertical="center" wrapText="1"/>
      <protection locked="0"/>
    </xf>
    <xf numFmtId="182" fontId="6" fillId="2" borderId="5" xfId="0" applyNumberFormat="1" applyFont="1" applyFill="1" applyBorder="1" applyAlignment="1" applyProtection="1">
      <alignment horizontal="center" vertical="center" wrapText="1"/>
      <protection locked="0"/>
    </xf>
    <xf numFmtId="182" fontId="6" fillId="2" borderId="5" xfId="215" applyNumberFormat="1" applyFont="1" applyFill="1" applyBorder="1" applyAlignment="1" applyProtection="1">
      <alignment horizontal="right" vertical="center" wrapText="1"/>
      <protection locked="0"/>
    </xf>
    <xf numFmtId="182" fontId="6" fillId="2" borderId="5" xfId="115" applyNumberFormat="1" applyFont="1" applyFill="1" applyBorder="1" applyAlignment="1">
      <alignment horizontal="right" vertical="center" wrapText="1"/>
    </xf>
    <xf numFmtId="182" fontId="6" fillId="2" borderId="5" xfId="254" applyNumberFormat="1" applyFont="1" applyFill="1" applyBorder="1" applyAlignment="1">
      <alignment horizontal="right" vertical="center" wrapText="1"/>
    </xf>
    <xf numFmtId="182" fontId="6" fillId="2" borderId="6" xfId="254" applyNumberFormat="1" applyFont="1" applyFill="1" applyBorder="1" applyAlignment="1">
      <alignment horizontal="right" vertical="center"/>
    </xf>
    <xf numFmtId="179" fontId="6" fillId="2" borderId="0" xfId="254" applyFont="1" applyFill="1" applyAlignment="1">
      <alignment horizontal="right" vertical="center"/>
    </xf>
    <xf numFmtId="179" fontId="2" fillId="2" borderId="0" xfId="115" applyNumberFormat="1" applyFont="1" applyFill="1"/>
    <xf numFmtId="179" fontId="2" fillId="2" borderId="0" xfId="215" applyFont="1" applyFill="1" applyAlignment="1"/>
    <xf numFmtId="0" fontId="10" fillId="2" borderId="0" xfId="115" applyFont="1" applyFill="1"/>
    <xf numFmtId="0" fontId="2" fillId="2" borderId="0" xfId="115" applyFont="1" applyFill="1" applyAlignment="1" applyProtection="1">
      <alignment vertical="center" wrapText="1"/>
      <protection locked="0"/>
    </xf>
    <xf numFmtId="14" fontId="2" fillId="2" borderId="0" xfId="115" applyNumberFormat="1" applyFont="1" applyFill="1"/>
    <xf numFmtId="14" fontId="2" fillId="2" borderId="0" xfId="115" applyNumberFormat="1" applyFont="1" applyFill="1" applyAlignment="1">
      <alignment horizontal="center" vertical="center"/>
    </xf>
    <xf numFmtId="14" fontId="2" fillId="2" borderId="0" xfId="115" applyNumberFormat="1" applyFont="1" applyFill="1" applyAlignment="1">
      <alignment vertical="center"/>
    </xf>
    <xf numFmtId="199" fontId="6" fillId="2" borderId="5" xfId="115" applyNumberFormat="1" applyFont="1" applyFill="1" applyBorder="1" applyAlignment="1">
      <alignment horizontal="center" vertical="center" wrapText="1"/>
    </xf>
    <xf numFmtId="0" fontId="6" fillId="2" borderId="6" xfId="115" applyFont="1" applyFill="1" applyBorder="1" applyAlignment="1">
      <alignment horizontal="center" vertical="center"/>
    </xf>
    <xf numFmtId="14" fontId="6" fillId="2" borderId="6" xfId="115" applyNumberFormat="1" applyFont="1" applyFill="1" applyBorder="1" applyAlignment="1">
      <alignment vertical="center"/>
    </xf>
    <xf numFmtId="182" fontId="6" fillId="2" borderId="6" xfId="115" applyNumberFormat="1" applyFont="1" applyFill="1" applyBorder="1" applyAlignment="1">
      <alignment horizontal="right" vertical="center"/>
    </xf>
    <xf numFmtId="182" fontId="2" fillId="2" borderId="0" xfId="115" applyNumberFormat="1" applyFont="1" applyFill="1"/>
    <xf numFmtId="179" fontId="2" fillId="2" borderId="0" xfId="254" applyFont="1" applyFill="1"/>
    <xf numFmtId="0" fontId="2" fillId="2" borderId="0" xfId="115" applyFont="1" applyFill="1" applyAlignment="1" applyProtection="1">
      <alignment horizontal="center" vertical="center" wrapText="1"/>
      <protection locked="0"/>
    </xf>
    <xf numFmtId="179" fontId="2" fillId="2" borderId="0" xfId="254" applyFont="1" applyFill="1" applyAlignment="1">
      <alignment horizontal="center" vertical="center"/>
    </xf>
    <xf numFmtId="202" fontId="6" fillId="2" borderId="5" xfId="0" applyNumberFormat="1" applyFont="1" applyFill="1" applyBorder="1" applyAlignment="1">
      <alignment horizontal="center" vertical="center" wrapText="1"/>
    </xf>
    <xf numFmtId="202" fontId="2" fillId="2" borderId="10" xfId="0" applyNumberFormat="1" applyFont="1" applyFill="1" applyBorder="1" applyAlignment="1">
      <alignment horizontal="center" vertical="center"/>
    </xf>
    <xf numFmtId="198" fontId="6" fillId="2" borderId="5" xfId="0" applyNumberFormat="1" applyFont="1" applyFill="1" applyBorder="1" applyAlignment="1">
      <alignment horizontal="right" vertical="center" wrapText="1"/>
    </xf>
    <xf numFmtId="10" fontId="6" fillId="2" borderId="5" xfId="19" applyNumberFormat="1" applyFont="1" applyFill="1" applyBorder="1" applyAlignment="1">
      <alignment horizontal="right" vertical="center" wrapText="1"/>
    </xf>
    <xf numFmtId="199" fontId="6" fillId="2" borderId="5" xfId="19" applyNumberFormat="1" applyFont="1" applyFill="1" applyBorder="1" applyAlignment="1">
      <alignment horizontal="center" vertical="center" wrapText="1"/>
    </xf>
    <xf numFmtId="203" fontId="6" fillId="2" borderId="5" xfId="19" applyNumberFormat="1" applyFont="1" applyFill="1" applyBorder="1" applyAlignment="1">
      <alignment horizontal="center" vertical="center" wrapText="1"/>
    </xf>
    <xf numFmtId="14" fontId="2" fillId="2" borderId="6" xfId="19" applyNumberFormat="1" applyFont="1" applyFill="1" applyBorder="1" applyAlignment="1">
      <alignment horizontal="right" vertical="center" wrapText="1"/>
    </xf>
    <xf numFmtId="14" fontId="2" fillId="2" borderId="0" xfId="19" applyNumberFormat="1" applyFont="1" applyFill="1" applyAlignment="1">
      <alignment vertical="center"/>
    </xf>
    <xf numFmtId="0" fontId="6" fillId="3" borderId="5" xfId="0" applyFont="1" applyFill="1" applyBorder="1" applyAlignment="1">
      <alignment horizontal="center" vertical="center" wrapText="1"/>
    </xf>
    <xf numFmtId="49" fontId="25" fillId="3" borderId="5" xfId="0" applyNumberFormat="1" applyFont="1" applyFill="1" applyBorder="1" applyAlignment="1">
      <alignment horizontal="left" vertical="center" wrapText="1"/>
    </xf>
    <xf numFmtId="49" fontId="6" fillId="3" borderId="5" xfId="0" applyNumberFormat="1" applyFont="1" applyFill="1" applyBorder="1" applyAlignment="1">
      <alignment horizontal="left" vertical="center" wrapText="1"/>
    </xf>
    <xf numFmtId="182" fontId="6" fillId="3" borderId="5" xfId="19" applyNumberFormat="1" applyFont="1" applyFill="1" applyBorder="1" applyAlignment="1">
      <alignment horizontal="center" vertical="center" wrapText="1"/>
    </xf>
    <xf numFmtId="182" fontId="6" fillId="3" borderId="5" xfId="19" applyNumberFormat="1" applyFont="1" applyFill="1" applyBorder="1" applyAlignment="1">
      <alignment horizontal="right" vertical="center" wrapText="1"/>
    </xf>
    <xf numFmtId="0" fontId="26" fillId="2" borderId="6" xfId="0" applyFont="1" applyFill="1" applyBorder="1"/>
    <xf numFmtId="199" fontId="6" fillId="3" borderId="5" xfId="19" applyNumberFormat="1" applyFont="1" applyFill="1" applyBorder="1" applyAlignment="1">
      <alignment horizontal="center" vertical="center" wrapText="1"/>
    </xf>
    <xf numFmtId="182" fontId="6" fillId="3" borderId="5" xfId="0" applyNumberFormat="1" applyFont="1" applyFill="1" applyBorder="1" applyAlignment="1">
      <alignment horizontal="center" vertical="center" wrapText="1"/>
    </xf>
    <xf numFmtId="182" fontId="6" fillId="3" borderId="5" xfId="0" applyNumberFormat="1" applyFont="1" applyFill="1" applyBorder="1" applyAlignment="1">
      <alignment horizontal="right" vertical="center" wrapText="1"/>
    </xf>
    <xf numFmtId="49" fontId="6" fillId="3" borderId="5" xfId="0" applyNumberFormat="1" applyFont="1" applyFill="1" applyBorder="1" applyAlignment="1">
      <alignment horizontal="right" vertical="center" wrapText="1"/>
    </xf>
    <xf numFmtId="4" fontId="6" fillId="3" borderId="5" xfId="0" applyNumberFormat="1" applyFont="1" applyFill="1" applyBorder="1" applyAlignment="1">
      <alignment horizontal="right" vertical="center" wrapText="1"/>
    </xf>
    <xf numFmtId="4" fontId="2" fillId="0" borderId="5" xfId="0" applyNumberFormat="1" applyFont="1" applyBorder="1" applyAlignment="1">
      <alignment horizontal="right" vertical="center"/>
    </xf>
    <xf numFmtId="49" fontId="6" fillId="0" borderId="5" xfId="0" applyNumberFormat="1" applyFont="1" applyBorder="1" applyAlignment="1">
      <alignment horizontal="left" vertical="center" wrapText="1"/>
    </xf>
    <xf numFmtId="0" fontId="6" fillId="0" borderId="5" xfId="0" applyFont="1" applyBorder="1" applyAlignment="1">
      <alignment horizontal="center" vertical="center" wrapText="1"/>
    </xf>
    <xf numFmtId="182" fontId="6" fillId="0" borderId="5" xfId="19" applyNumberFormat="1" applyFont="1" applyBorder="1" applyAlignment="1">
      <alignment horizontal="right" vertical="center" wrapText="1"/>
    </xf>
    <xf numFmtId="49" fontId="25" fillId="2" borderId="5" xfId="0" applyNumberFormat="1" applyFont="1" applyFill="1" applyBorder="1" applyAlignment="1">
      <alignment horizontal="right" vertical="center" wrapText="1"/>
    </xf>
    <xf numFmtId="199" fontId="6" fillId="0" borderId="5" xfId="19" applyNumberFormat="1" applyFont="1" applyBorder="1" applyAlignment="1">
      <alignment horizontal="center" vertical="center" wrapText="1"/>
    </xf>
    <xf numFmtId="182" fontId="6" fillId="0" borderId="5" xfId="0" applyNumberFormat="1" applyFont="1" applyBorder="1" applyAlignment="1">
      <alignment horizontal="center" vertical="center" wrapText="1"/>
    </xf>
    <xf numFmtId="49" fontId="6" fillId="0" borderId="5" xfId="0" applyNumberFormat="1" applyFont="1" applyBorder="1" applyAlignment="1">
      <alignment horizontal="right" vertical="center" wrapText="1"/>
    </xf>
    <xf numFmtId="4" fontId="6" fillId="0" borderId="5" xfId="0" applyNumberFormat="1" applyFont="1" applyBorder="1" applyAlignment="1">
      <alignment horizontal="right" vertical="center" wrapText="1"/>
    </xf>
    <xf numFmtId="49" fontId="25" fillId="2" borderId="5" xfId="0" applyNumberFormat="1" applyFont="1" applyFill="1" applyBorder="1" applyAlignment="1">
      <alignment horizontal="left" vertical="center" wrapText="1"/>
    </xf>
    <xf numFmtId="182" fontId="3" fillId="0" borderId="11" xfId="0" applyNumberFormat="1" applyFont="1" applyBorder="1" applyAlignment="1">
      <alignment horizontal="right" vertical="center"/>
    </xf>
    <xf numFmtId="182" fontId="2" fillId="0" borderId="5" xfId="0" applyNumberFormat="1" applyFont="1" applyBorder="1" applyAlignment="1" applyProtection="1">
      <alignment vertical="center"/>
      <protection locked="0"/>
    </xf>
    <xf numFmtId="182" fontId="2" fillId="0" borderId="5" xfId="19" applyNumberFormat="1" applyFont="1" applyBorder="1" applyAlignment="1">
      <alignment horizontal="right" vertical="center" wrapText="1"/>
    </xf>
    <xf numFmtId="182" fontId="2" fillId="0" borderId="5" xfId="4" applyNumberFormat="1" applyFont="1" applyBorder="1">
      <alignment vertical="center"/>
    </xf>
    <xf numFmtId="14" fontId="2" fillId="2" borderId="6" xfId="0" applyNumberFormat="1" applyFont="1" applyFill="1" applyBorder="1" applyAlignment="1">
      <alignment vertical="center"/>
    </xf>
    <xf numFmtId="0" fontId="10" fillId="2" borderId="5" xfId="0" applyFont="1" applyFill="1" applyBorder="1" applyAlignment="1">
      <alignment horizontal="center" vertical="center"/>
    </xf>
    <xf numFmtId="182" fontId="6" fillId="2" borderId="5" xfId="4" applyNumberFormat="1" applyFont="1" applyFill="1" applyBorder="1" applyAlignment="1">
      <alignment horizontal="right" vertical="center" wrapText="1"/>
    </xf>
    <xf numFmtId="0" fontId="2" fillId="2" borderId="5" xfId="0" applyFont="1" applyFill="1" applyBorder="1"/>
    <xf numFmtId="10" fontId="2" fillId="2" borderId="5" xfId="0" applyNumberFormat="1" applyFont="1" applyFill="1" applyBorder="1" applyAlignment="1">
      <alignment vertical="center"/>
    </xf>
    <xf numFmtId="182" fontId="2" fillId="0" borderId="0" xfId="4" applyNumberFormat="1" applyFont="1">
      <alignment vertical="center"/>
    </xf>
    <xf numFmtId="10" fontId="6" fillId="2" borderId="5" xfId="256" applyNumberFormat="1" applyFont="1" applyFill="1" applyBorder="1" applyAlignment="1">
      <alignment horizontal="right" vertical="center" wrapText="1"/>
    </xf>
    <xf numFmtId="182" fontId="2" fillId="2" borderId="5" xfId="0" applyNumberFormat="1" applyFont="1" applyFill="1" applyBorder="1"/>
    <xf numFmtId="182" fontId="2" fillId="2" borderId="5" xfId="246" applyNumberFormat="1" applyFont="1" applyFill="1" applyBorder="1" applyAlignment="1">
      <alignment horizontal="right" vertical="center"/>
    </xf>
    <xf numFmtId="14" fontId="10" fillId="2" borderId="8" xfId="0" applyNumberFormat="1" applyFont="1" applyFill="1" applyBorder="1" applyAlignment="1">
      <alignment horizontal="center" vertical="center"/>
    </xf>
    <xf numFmtId="182" fontId="6" fillId="2" borderId="12" xfId="0" applyNumberFormat="1" applyFont="1" applyFill="1" applyBorder="1" applyAlignment="1">
      <alignment horizontal="right" vertical="center" wrapText="1"/>
    </xf>
    <xf numFmtId="49" fontId="6" fillId="2" borderId="11" xfId="0" applyNumberFormat="1" applyFont="1" applyFill="1" applyBorder="1" applyAlignment="1">
      <alignment horizontal="left" vertical="center" wrapText="1"/>
    </xf>
    <xf numFmtId="10" fontId="2" fillId="2" borderId="0" xfId="0" applyNumberFormat="1" applyFont="1" applyFill="1" applyAlignment="1">
      <alignment vertical="center"/>
    </xf>
    <xf numFmtId="10" fontId="2" fillId="2" borderId="0" xfId="0" applyNumberFormat="1" applyFont="1" applyFill="1" applyAlignment="1">
      <alignment horizontal="center" vertical="center"/>
    </xf>
    <xf numFmtId="0" fontId="101" fillId="0" borderId="0" xfId="133" applyAlignment="1">
      <alignment vertical="center"/>
    </xf>
    <xf numFmtId="0" fontId="2" fillId="0" borderId="0" xfId="133" applyFont="1" applyAlignment="1">
      <alignment vertical="center"/>
    </xf>
    <xf numFmtId="0" fontId="27" fillId="0" borderId="0" xfId="133" applyFont="1" applyAlignment="1">
      <alignment vertical="center"/>
    </xf>
    <xf numFmtId="0" fontId="28" fillId="0" borderId="0" xfId="133" applyFont="1" applyAlignment="1">
      <alignment vertical="center"/>
    </xf>
    <xf numFmtId="182" fontId="10" fillId="0" borderId="5" xfId="41" applyNumberFormat="1" applyFont="1" applyBorder="1" applyAlignment="1">
      <alignment horizontal="center" vertical="center"/>
    </xf>
    <xf numFmtId="182" fontId="2" fillId="0" borderId="0" xfId="41" applyNumberFormat="1" applyFont="1" applyAlignment="1">
      <alignment vertical="center"/>
    </xf>
    <xf numFmtId="182" fontId="2" fillId="0" borderId="5" xfId="41" applyNumberFormat="1" applyFont="1" applyBorder="1" applyAlignment="1">
      <alignment horizontal="left" vertical="center"/>
    </xf>
    <xf numFmtId="182" fontId="10" fillId="0" borderId="5" xfId="41" applyNumberFormat="1" applyFont="1" applyBorder="1" applyAlignment="1">
      <alignment horizontal="left" vertical="center"/>
    </xf>
    <xf numFmtId="200" fontId="7" fillId="0" borderId="5" xfId="133" applyNumberFormat="1" applyFont="1" applyBorder="1" applyAlignment="1">
      <alignment horizontal="left" vertical="center"/>
    </xf>
    <xf numFmtId="200" fontId="7" fillId="0" borderId="0" xfId="133" applyNumberFormat="1" applyFont="1" applyAlignment="1">
      <alignment vertical="center"/>
    </xf>
    <xf numFmtId="182" fontId="14" fillId="0" borderId="5" xfId="162" applyNumberFormat="1" applyFont="1" applyBorder="1" applyAlignment="1">
      <alignment horizontal="right" vertical="center"/>
    </xf>
    <xf numFmtId="182" fontId="2" fillId="0" borderId="5" xfId="41" applyNumberFormat="1" applyFont="1" applyBorder="1" applyAlignment="1">
      <alignment vertical="center"/>
    </xf>
    <xf numFmtId="182" fontId="2" fillId="0" borderId="0" xfId="41" applyNumberFormat="1" applyFont="1" applyAlignment="1">
      <alignment horizontal="left" vertical="center"/>
    </xf>
    <xf numFmtId="182" fontId="2" fillId="0" borderId="5" xfId="41" applyNumberFormat="1" applyFont="1" applyBorder="1" applyAlignment="1">
      <alignment horizontal="center" vertical="center"/>
    </xf>
    <xf numFmtId="182" fontId="5" fillId="0" borderId="5" xfId="41" applyNumberFormat="1" applyFont="1" applyBorder="1" applyAlignment="1">
      <alignment horizontal="left" vertical="center"/>
    </xf>
    <xf numFmtId="182" fontId="30" fillId="0" borderId="5" xfId="162" applyNumberFormat="1" applyFont="1" applyBorder="1" applyAlignment="1">
      <alignment horizontal="right" vertical="center"/>
    </xf>
    <xf numFmtId="182" fontId="2" fillId="0" borderId="5" xfId="133" applyNumberFormat="1" applyFont="1" applyBorder="1" applyAlignment="1">
      <alignment horizontal="center" vertical="center"/>
    </xf>
    <xf numFmtId="182" fontId="10" fillId="0" borderId="5" xfId="133" applyNumberFormat="1" applyFont="1" applyBorder="1" applyAlignment="1">
      <alignment horizontal="center" vertical="center"/>
    </xf>
    <xf numFmtId="182" fontId="6" fillId="0" borderId="5" xfId="133" applyNumberFormat="1" applyFont="1" applyBorder="1" applyAlignment="1">
      <alignment horizontal="center" vertical="center"/>
    </xf>
    <xf numFmtId="182" fontId="2" fillId="0" borderId="5" xfId="133" applyNumberFormat="1" applyFont="1" applyBorder="1" applyAlignment="1">
      <alignment horizontal="right" vertical="center"/>
    </xf>
    <xf numFmtId="182" fontId="10" fillId="0" borderId="5" xfId="107" applyNumberFormat="1" applyFont="1" applyBorder="1" applyAlignment="1">
      <alignment horizontal="left" vertical="center"/>
    </xf>
    <xf numFmtId="182" fontId="2" fillId="0" borderId="5" xfId="107" applyNumberFormat="1" applyFont="1" applyBorder="1" applyAlignment="1">
      <alignment horizontal="left" vertical="center" indent="2"/>
    </xf>
    <xf numFmtId="182" fontId="5" fillId="0" borderId="5" xfId="41" applyNumberFormat="1" applyFont="1" applyBorder="1" applyAlignment="1">
      <alignment horizontal="center" vertical="center"/>
    </xf>
    <xf numFmtId="182" fontId="5" fillId="0" borderId="5" xfId="133" applyNumberFormat="1" applyFont="1" applyBorder="1" applyAlignment="1">
      <alignment horizontal="right" vertical="center"/>
    </xf>
    <xf numFmtId="0" fontId="101" fillId="0" borderId="5" xfId="133" applyBorder="1" applyAlignment="1">
      <alignment vertical="center"/>
    </xf>
    <xf numFmtId="0" fontId="1" fillId="0" borderId="5" xfId="133" applyFont="1" applyBorder="1" applyAlignment="1">
      <alignment horizontal="center" vertical="center"/>
    </xf>
    <xf numFmtId="0" fontId="2" fillId="0" borderId="5" xfId="133" applyFont="1" applyBorder="1" applyAlignment="1">
      <alignment horizontal="center" vertical="center"/>
    </xf>
    <xf numFmtId="207" fontId="2" fillId="0" borderId="5" xfId="133" applyNumberFormat="1" applyFont="1" applyBorder="1" applyAlignment="1">
      <alignment horizontal="center" vertical="center"/>
    </xf>
    <xf numFmtId="208" fontId="10" fillId="0" borderId="5" xfId="8" applyNumberFormat="1" applyFont="1" applyBorder="1" applyAlignment="1">
      <alignment horizontal="left" vertical="center" wrapText="1"/>
    </xf>
    <xf numFmtId="208" fontId="2" fillId="0" borderId="5" xfId="8" applyNumberFormat="1" applyFont="1" applyBorder="1" applyAlignment="1">
      <alignment horizontal="right" vertical="center"/>
    </xf>
    <xf numFmtId="208" fontId="2" fillId="0" borderId="0" xfId="8" applyNumberFormat="1" applyFont="1" applyAlignment="1">
      <alignment horizontal="left" vertical="center" wrapText="1"/>
    </xf>
    <xf numFmtId="208" fontId="2" fillId="0" borderId="0" xfId="8" applyNumberFormat="1" applyFont="1" applyAlignment="1">
      <alignment horizontal="right" vertical="center"/>
    </xf>
    <xf numFmtId="0" fontId="10" fillId="0" borderId="5" xfId="43" applyFont="1" applyBorder="1" applyAlignment="1">
      <alignment horizontal="center" vertical="center"/>
    </xf>
    <xf numFmtId="57" fontId="2" fillId="0" borderId="5" xfId="43" applyNumberFormat="1" applyFont="1" applyBorder="1" applyAlignment="1">
      <alignment horizontal="center" vertical="center"/>
    </xf>
    <xf numFmtId="208" fontId="2" fillId="0" borderId="5" xfId="44" applyNumberFormat="1" applyFont="1" applyBorder="1" applyAlignment="1">
      <alignment horizontal="right" vertical="center"/>
    </xf>
    <xf numFmtId="208" fontId="2" fillId="0" borderId="5" xfId="8" applyNumberFormat="1" applyFont="1" applyBorder="1" applyAlignment="1">
      <alignment horizontal="left" vertical="center" wrapText="1"/>
    </xf>
    <xf numFmtId="182" fontId="6" fillId="0" borderId="11" xfId="133" applyNumberFormat="1" applyFont="1" applyBorder="1" applyAlignment="1">
      <alignment horizontal="center" vertical="center"/>
    </xf>
    <xf numFmtId="182" fontId="13" fillId="0" borderId="5" xfId="133" applyNumberFormat="1" applyFont="1" applyBorder="1" applyAlignment="1">
      <alignment horizontal="center" vertical="center"/>
    </xf>
    <xf numFmtId="182" fontId="2" fillId="0" borderId="5" xfId="133" applyNumberFormat="1" applyFont="1" applyBorder="1" applyAlignment="1">
      <alignment horizontal="left" vertical="center"/>
    </xf>
    <xf numFmtId="182" fontId="5" fillId="0" borderId="5" xfId="133" applyNumberFormat="1" applyFont="1" applyBorder="1" applyAlignment="1">
      <alignment horizontal="center" vertical="center"/>
    </xf>
    <xf numFmtId="208" fontId="5" fillId="0" borderId="5" xfId="8" applyNumberFormat="1" applyFont="1" applyBorder="1" applyAlignment="1">
      <alignment horizontal="right" vertical="center"/>
    </xf>
    <xf numFmtId="182" fontId="10" fillId="0" borderId="12" xfId="133" applyNumberFormat="1" applyFont="1" applyBorder="1" applyAlignment="1">
      <alignment horizontal="center" vertical="center"/>
    </xf>
    <xf numFmtId="0" fontId="29" fillId="0" borderId="5" xfId="133" applyFont="1" applyBorder="1" applyAlignment="1">
      <alignment horizontal="center" vertical="center"/>
    </xf>
    <xf numFmtId="182" fontId="2" fillId="0" borderId="0" xfId="133" applyNumberFormat="1" applyFont="1" applyAlignment="1">
      <alignment horizontal="right" vertical="center"/>
    </xf>
    <xf numFmtId="182" fontId="10" fillId="0" borderId="5" xfId="133" applyNumberFormat="1" applyFont="1" applyBorder="1" applyAlignment="1">
      <alignment horizontal="left" vertical="center"/>
    </xf>
    <xf numFmtId="203" fontId="6" fillId="0" borderId="5" xfId="133" applyNumberFormat="1" applyFont="1" applyBorder="1" applyAlignment="1">
      <alignment horizontal="center" vertical="center" wrapText="1"/>
    </xf>
    <xf numFmtId="0" fontId="6" fillId="0" borderId="5" xfId="133" applyFont="1" applyBorder="1" applyAlignment="1">
      <alignment horizontal="center" vertical="center" wrapText="1"/>
    </xf>
    <xf numFmtId="10" fontId="6" fillId="0" borderId="5" xfId="133" applyNumberFormat="1" applyFont="1" applyBorder="1" applyAlignment="1">
      <alignment horizontal="center" vertical="center" wrapText="1"/>
    </xf>
    <xf numFmtId="182" fontId="2" fillId="0" borderId="5" xfId="133" applyNumberFormat="1" applyFont="1" applyBorder="1" applyAlignment="1">
      <alignment vertical="center"/>
    </xf>
    <xf numFmtId="182" fontId="2" fillId="0" borderId="5" xfId="263" applyNumberFormat="1">
      <alignment vertical="center"/>
    </xf>
    <xf numFmtId="182" fontId="6" fillId="0" borderId="5" xfId="133" applyNumberFormat="1" applyFont="1" applyBorder="1" applyAlignment="1">
      <alignment vertical="center" wrapText="1"/>
    </xf>
    <xf numFmtId="182" fontId="5" fillId="0" borderId="5" xfId="263" applyNumberFormat="1" applyFont="1">
      <alignment vertical="center"/>
    </xf>
    <xf numFmtId="182" fontId="31" fillId="0" borderId="5" xfId="133" applyNumberFormat="1" applyFont="1" applyBorder="1" applyAlignment="1">
      <alignment vertical="center" wrapText="1"/>
    </xf>
    <xf numFmtId="182" fontId="13" fillId="0" borderId="5" xfId="133" applyNumberFormat="1" applyFont="1" applyBorder="1" applyAlignment="1">
      <alignment horizontal="left" vertical="center"/>
    </xf>
    <xf numFmtId="182" fontId="32" fillId="0" borderId="5" xfId="133" applyNumberFormat="1" applyFont="1" applyBorder="1" applyAlignment="1">
      <alignment horizontal="center" vertical="center"/>
    </xf>
    <xf numFmtId="182" fontId="2" fillId="0" borderId="11" xfId="133" applyNumberFormat="1" applyFont="1" applyBorder="1" applyAlignment="1">
      <alignment horizontal="center" vertical="center"/>
    </xf>
    <xf numFmtId="182" fontId="2" fillId="0" borderId="11" xfId="133" applyNumberFormat="1" applyFont="1" applyBorder="1" applyAlignment="1">
      <alignment horizontal="right" vertical="center"/>
    </xf>
    <xf numFmtId="182" fontId="5" fillId="0" borderId="11" xfId="133" applyNumberFormat="1" applyFont="1" applyBorder="1" applyAlignment="1">
      <alignment horizontal="right" vertical="center"/>
    </xf>
    <xf numFmtId="182" fontId="33" fillId="0" borderId="5" xfId="133" applyNumberFormat="1" applyFont="1" applyBorder="1" applyAlignment="1">
      <alignment horizontal="center" vertical="center"/>
    </xf>
    <xf numFmtId="0" fontId="29" fillId="0" borderId="0" xfId="133" applyFont="1" applyAlignment="1">
      <alignment horizontal="left" vertical="center"/>
    </xf>
    <xf numFmtId="182" fontId="2" fillId="0" borderId="0" xfId="133" applyNumberFormat="1" applyFont="1" applyAlignment="1">
      <alignment horizontal="center" vertical="center"/>
    </xf>
    <xf numFmtId="182" fontId="10" fillId="0" borderId="0" xfId="133" applyNumberFormat="1" applyFont="1" applyAlignment="1">
      <alignment horizontal="left" vertical="center"/>
    </xf>
    <xf numFmtId="0" fontId="10" fillId="0" borderId="0" xfId="133" applyFont="1" applyAlignment="1">
      <alignment vertical="center"/>
    </xf>
    <xf numFmtId="179" fontId="101" fillId="0" borderId="0" xfId="4" applyAlignment="1">
      <alignment horizontal="right" vertical="center"/>
    </xf>
    <xf numFmtId="182" fontId="2" fillId="0" borderId="0" xfId="133" applyNumberFormat="1" applyFont="1" applyAlignment="1">
      <alignment horizontal="left" vertical="center"/>
    </xf>
    <xf numFmtId="0" fontId="10" fillId="0" borderId="0" xfId="133" applyFont="1" applyAlignment="1">
      <alignment horizontal="left" vertical="center"/>
    </xf>
    <xf numFmtId="182" fontId="33" fillId="0" borderId="0" xfId="133" applyNumberFormat="1" applyFont="1" applyAlignment="1">
      <alignment horizontal="center" vertical="center"/>
    </xf>
    <xf numFmtId="208" fontId="5" fillId="0" borderId="0" xfId="8" applyNumberFormat="1" applyFont="1" applyAlignment="1">
      <alignment horizontal="right" vertical="center"/>
    </xf>
    <xf numFmtId="182" fontId="5" fillId="0" borderId="0" xfId="133" applyNumberFormat="1" applyFont="1" applyAlignment="1">
      <alignment horizontal="center" vertical="center"/>
    </xf>
    <xf numFmtId="182" fontId="6" fillId="0" borderId="5" xfId="67" applyNumberFormat="1" applyFont="1" applyBorder="1" applyAlignment="1">
      <alignment horizontal="center" vertical="center"/>
    </xf>
    <xf numFmtId="182" fontId="2" fillId="0" borderId="11" xfId="67" applyNumberFormat="1" applyFont="1" applyBorder="1" applyAlignment="1">
      <alignment horizontal="center" vertical="center"/>
    </xf>
    <xf numFmtId="182" fontId="2" fillId="0" borderId="5" xfId="67" applyNumberFormat="1" applyFont="1" applyBorder="1" applyAlignment="1">
      <alignment horizontal="center" vertical="center"/>
    </xf>
    <xf numFmtId="182" fontId="34" fillId="0" borderId="5" xfId="67" applyNumberFormat="1" applyFont="1" applyBorder="1" applyAlignment="1">
      <alignment horizontal="left" vertical="center"/>
    </xf>
    <xf numFmtId="182" fontId="5" fillId="0" borderId="11" xfId="67" applyNumberFormat="1" applyFont="1" applyBorder="1" applyAlignment="1">
      <alignment horizontal="right" vertical="center"/>
    </xf>
    <xf numFmtId="182" fontId="5" fillId="0" borderId="5" xfId="67" applyNumberFormat="1" applyFont="1" applyBorder="1" applyAlignment="1">
      <alignment horizontal="right" vertical="center"/>
    </xf>
    <xf numFmtId="182" fontId="5" fillId="0" borderId="6" xfId="67" applyNumberFormat="1" applyFont="1" applyBorder="1" applyAlignment="1">
      <alignment horizontal="right" vertical="center"/>
    </xf>
    <xf numFmtId="182" fontId="6" fillId="0" borderId="5" xfId="67" applyNumberFormat="1" applyFont="1" applyBorder="1" applyAlignment="1">
      <alignment horizontal="left" vertical="center" indent="1"/>
    </xf>
    <xf numFmtId="182" fontId="2" fillId="0" borderId="11" xfId="67" applyNumberFormat="1" applyFont="1" applyBorder="1" applyAlignment="1">
      <alignment horizontal="right" vertical="center"/>
    </xf>
    <xf numFmtId="182" fontId="2" fillId="0" borderId="5" xfId="67" applyNumberFormat="1" applyFont="1" applyBorder="1" applyAlignment="1">
      <alignment horizontal="right" vertical="center"/>
    </xf>
    <xf numFmtId="182" fontId="2" fillId="0" borderId="6" xfId="67" applyNumberFormat="1" applyFont="1" applyBorder="1" applyAlignment="1">
      <alignment horizontal="right" vertical="center"/>
    </xf>
    <xf numFmtId="182" fontId="31" fillId="0" borderId="5" xfId="67" applyNumberFormat="1" applyFont="1" applyBorder="1" applyAlignment="1">
      <alignment horizontal="left" vertical="center"/>
    </xf>
    <xf numFmtId="182" fontId="13" fillId="0" borderId="5" xfId="67" applyNumberFormat="1" applyFont="1" applyBorder="1" applyAlignment="1">
      <alignment horizontal="left" vertical="center" indent="1"/>
    </xf>
    <xf numFmtId="182" fontId="6" fillId="0" borderId="5" xfId="67" applyNumberFormat="1" applyFont="1" applyBorder="1" applyAlignment="1">
      <alignment horizontal="left" vertical="center" indent="2"/>
    </xf>
    <xf numFmtId="182" fontId="6" fillId="0" borderId="5" xfId="67" applyNumberFormat="1" applyFont="1" applyBorder="1" applyAlignment="1">
      <alignment horizontal="left" vertical="center" indent="5"/>
    </xf>
    <xf numFmtId="182" fontId="6" fillId="0" borderId="5" xfId="67" applyNumberFormat="1" applyFont="1" applyBorder="1" applyAlignment="1">
      <alignment horizontal="left" vertical="center" indent="3"/>
    </xf>
    <xf numFmtId="0" fontId="35" fillId="0" borderId="5" xfId="133" applyFont="1" applyBorder="1" applyAlignment="1">
      <alignment vertical="center"/>
    </xf>
    <xf numFmtId="0" fontId="101" fillId="0" borderId="5" xfId="133" applyBorder="1" applyAlignment="1">
      <alignment horizontal="center" vertical="center"/>
    </xf>
    <xf numFmtId="0" fontId="1" fillId="0" borderId="5" xfId="133" applyFont="1" applyBorder="1" applyAlignment="1">
      <alignment vertical="center"/>
    </xf>
    <xf numFmtId="192" fontId="5" fillId="0" borderId="0" xfId="0" applyNumberFormat="1" applyFont="1" applyAlignment="1" applyProtection="1">
      <alignment horizontal="left"/>
      <protection locked="0"/>
    </xf>
    <xf numFmtId="192" fontId="21" fillId="0" borderId="0" xfId="0" applyNumberFormat="1" applyFont="1" applyAlignment="1" applyProtection="1">
      <alignment horizontal="left"/>
      <protection locked="0"/>
    </xf>
    <xf numFmtId="192" fontId="5" fillId="0" borderId="0" xfId="0" applyNumberFormat="1" applyFont="1" applyAlignment="1" applyProtection="1">
      <alignment horizontal="center"/>
      <protection locked="0"/>
    </xf>
    <xf numFmtId="192" fontId="2" fillId="0" borderId="0" xfId="0" applyNumberFormat="1" applyFont="1" applyAlignment="1" applyProtection="1">
      <alignment horizontal="center"/>
      <protection locked="0"/>
    </xf>
    <xf numFmtId="0" fontId="2" fillId="0" borderId="0" xfId="119" applyFont="1" applyAlignment="1" applyProtection="1">
      <alignment vertical="center"/>
      <protection locked="0"/>
    </xf>
    <xf numFmtId="192" fontId="2" fillId="0" borderId="0" xfId="0" applyNumberFormat="1" applyFont="1" applyAlignment="1" applyProtection="1">
      <alignment horizontal="left"/>
      <protection locked="0"/>
    </xf>
    <xf numFmtId="181" fontId="2" fillId="0" borderId="0" xfId="0" applyNumberFormat="1" applyFont="1" applyAlignment="1" applyProtection="1">
      <alignment horizontal="left"/>
      <protection locked="0"/>
    </xf>
    <xf numFmtId="192" fontId="2" fillId="0" borderId="0" xfId="0" applyNumberFormat="1" applyFont="1" applyAlignment="1" applyProtection="1">
      <alignment horizontal="right"/>
      <protection locked="0"/>
    </xf>
    <xf numFmtId="192" fontId="36" fillId="0" borderId="0" xfId="0" applyNumberFormat="1" applyFont="1" applyAlignment="1" applyProtection="1">
      <alignment horizontal="left"/>
      <protection locked="0"/>
    </xf>
    <xf numFmtId="202" fontId="2" fillId="0" borderId="5" xfId="5" applyNumberFormat="1" applyFont="1" applyBorder="1" applyAlignment="1">
      <alignment horizontal="center" vertical="center"/>
    </xf>
    <xf numFmtId="202" fontId="2" fillId="0" borderId="5" xfId="5" applyNumberFormat="1" applyFont="1" applyBorder="1" applyAlignment="1">
      <alignment horizontal="center" vertical="center" wrapText="1"/>
    </xf>
    <xf numFmtId="208" fontId="5" fillId="0" borderId="5" xfId="5" applyNumberFormat="1" applyFont="1" applyBorder="1" applyAlignment="1">
      <alignment vertical="center" wrapText="1"/>
    </xf>
    <xf numFmtId="209" fontId="5" fillId="0" borderId="5" xfId="5" applyNumberFormat="1" applyFont="1" applyBorder="1" applyAlignment="1">
      <alignment horizontal="center" vertical="center"/>
    </xf>
    <xf numFmtId="182" fontId="2" fillId="0" borderId="5" xfId="5" applyNumberFormat="1" applyFont="1" applyBorder="1" applyAlignment="1">
      <alignment vertical="center"/>
    </xf>
    <xf numFmtId="182" fontId="6" fillId="0" borderId="5" xfId="0" applyNumberFormat="1" applyFont="1" applyBorder="1" applyAlignment="1">
      <alignment horizontal="left" vertical="center" indent="1"/>
    </xf>
    <xf numFmtId="182" fontId="5" fillId="0" borderId="5" xfId="5" applyNumberFormat="1" applyFont="1" applyBorder="1" applyAlignment="1">
      <alignment horizontal="center" vertical="center"/>
    </xf>
    <xf numFmtId="208" fontId="5" fillId="0" borderId="5" xfId="5" applyNumberFormat="1" applyFont="1" applyBorder="1" applyAlignment="1">
      <alignment horizontal="center" vertical="center" wrapText="1"/>
    </xf>
    <xf numFmtId="182" fontId="2" fillId="0" borderId="5" xfId="0" applyNumberFormat="1" applyFont="1" applyBorder="1" applyAlignment="1" applyProtection="1">
      <alignment horizontal="left"/>
      <protection locked="0"/>
    </xf>
    <xf numFmtId="208" fontId="5" fillId="0" borderId="5" xfId="5" applyNumberFormat="1" applyFont="1" applyBorder="1" applyAlignment="1">
      <alignment vertical="top" wrapText="1"/>
    </xf>
    <xf numFmtId="208" fontId="2" fillId="0" borderId="5" xfId="5" applyNumberFormat="1" applyFont="1" applyBorder="1" applyAlignment="1">
      <alignment vertical="top" wrapText="1"/>
    </xf>
    <xf numFmtId="192" fontId="2" fillId="0" borderId="5" xfId="0" applyNumberFormat="1" applyFont="1" applyBorder="1" applyAlignment="1" applyProtection="1">
      <alignment horizontal="left" vertical="top"/>
      <protection locked="0"/>
    </xf>
    <xf numFmtId="192" fontId="2" fillId="0" borderId="5" xfId="0" applyNumberFormat="1" applyFont="1" applyBorder="1" applyAlignment="1" applyProtection="1">
      <alignment horizontal="left"/>
      <protection locked="0"/>
    </xf>
    <xf numFmtId="208" fontId="2" fillId="0" borderId="5" xfId="5" applyNumberFormat="1" applyFont="1" applyBorder="1" applyAlignment="1">
      <alignment vertical="center" wrapText="1"/>
    </xf>
    <xf numFmtId="208" fontId="5" fillId="0" borderId="5" xfId="5" applyNumberFormat="1" applyFont="1" applyBorder="1" applyAlignment="1">
      <alignment horizontal="center" vertical="top" wrapText="1"/>
    </xf>
    <xf numFmtId="0" fontId="2" fillId="0" borderId="0" xfId="119" applyFont="1" applyAlignment="1">
      <alignment vertical="center"/>
    </xf>
    <xf numFmtId="182" fontId="1" fillId="2" borderId="0" xfId="24" applyNumberFormat="1" applyFill="1" applyAlignment="1" applyProtection="1">
      <alignment vertical="center" wrapText="1"/>
      <protection locked="0"/>
    </xf>
    <xf numFmtId="182" fontId="37" fillId="2" borderId="0" xfId="24" applyNumberFormat="1" applyFont="1" applyFill="1" applyAlignment="1" applyProtection="1">
      <alignment horizontal="left" vertical="center" wrapText="1" indent="2"/>
      <protection locked="0"/>
    </xf>
    <xf numFmtId="182" fontId="38" fillId="2" borderId="0" xfId="24" applyNumberFormat="1" applyFont="1" applyFill="1" applyAlignment="1" applyProtection="1">
      <alignment vertical="center" wrapText="1"/>
      <protection locked="0"/>
    </xf>
    <xf numFmtId="182" fontId="1" fillId="2" borderId="0" xfId="24" applyNumberFormat="1" applyFill="1" applyAlignment="1" applyProtection="1">
      <alignment horizontal="left" vertical="center" wrapText="1" indent="2"/>
      <protection locked="0"/>
    </xf>
    <xf numFmtId="182" fontId="38" fillId="2" borderId="0" xfId="24" applyNumberFormat="1" applyFont="1" applyFill="1" applyAlignment="1" applyProtection="1">
      <alignment horizontal="left" vertical="center" wrapText="1" indent="3"/>
      <protection locked="0"/>
    </xf>
    <xf numFmtId="182" fontId="38" fillId="2" borderId="0" xfId="24" applyNumberFormat="1" applyFont="1" applyFill="1" applyAlignment="1" applyProtection="1">
      <alignment horizontal="left" vertical="center" wrapText="1"/>
      <protection locked="0"/>
    </xf>
    <xf numFmtId="182" fontId="1" fillId="2" borderId="0" xfId="24" applyNumberFormat="1" applyFill="1" applyAlignment="1" applyProtection="1">
      <alignment horizontal="left" vertical="center" wrapText="1" indent="1"/>
      <protection locked="0"/>
    </xf>
    <xf numFmtId="182" fontId="1" fillId="2" borderId="0" xfId="24" applyNumberFormat="1" applyFill="1" applyAlignment="1" applyProtection="1">
      <alignment wrapText="1"/>
      <protection locked="0"/>
    </xf>
    <xf numFmtId="182" fontId="1" fillId="2" borderId="0" xfId="24" applyNumberFormat="1" applyFill="1" applyAlignment="1">
      <alignment wrapText="1"/>
    </xf>
    <xf numFmtId="182" fontId="39" fillId="2" borderId="0" xfId="24" applyNumberFormat="1" applyFont="1" applyFill="1" applyAlignment="1">
      <alignment horizontal="center" wrapText="1"/>
    </xf>
    <xf numFmtId="182" fontId="40" fillId="2" borderId="0" xfId="24" applyNumberFormat="1" applyFont="1" applyFill="1" applyAlignment="1">
      <alignment horizontal="center" wrapText="1"/>
    </xf>
    <xf numFmtId="182" fontId="1" fillId="2" borderId="0" xfId="24" applyNumberFormat="1" applyFill="1" applyAlignment="1">
      <alignment vertical="center" wrapText="1"/>
    </xf>
    <xf numFmtId="182" fontId="41" fillId="2" borderId="0" xfId="24" applyNumberFormat="1" applyFont="1" applyFill="1" applyAlignment="1">
      <alignment horizontal="left" vertical="center" wrapText="1"/>
    </xf>
    <xf numFmtId="182" fontId="42" fillId="2" borderId="0" xfId="24" applyNumberFormat="1" applyFont="1" applyFill="1" applyAlignment="1">
      <alignment horizontal="left" vertical="center" wrapText="1" indent="1"/>
    </xf>
    <xf numFmtId="182" fontId="43" fillId="2" borderId="0" xfId="24" applyNumberFormat="1" applyFont="1" applyFill="1" applyAlignment="1" applyProtection="1">
      <alignment horizontal="left" vertical="center" wrapText="1" indent="1"/>
      <protection locked="0"/>
    </xf>
    <xf numFmtId="182" fontId="43" fillId="2" borderId="0" xfId="24" applyNumberFormat="1" applyFont="1" applyFill="1" applyAlignment="1">
      <alignment horizontal="left" vertical="center" wrapText="1" indent="1"/>
    </xf>
    <xf numFmtId="182" fontId="42" fillId="2" borderId="0" xfId="24" applyNumberFormat="1" applyFont="1" applyFill="1" applyAlignment="1" applyProtection="1">
      <alignment horizontal="left" vertical="center" wrapText="1" indent="1"/>
      <protection locked="0"/>
    </xf>
    <xf numFmtId="182" fontId="41" fillId="2" borderId="0" xfId="24" applyNumberFormat="1" applyFont="1" applyFill="1" applyAlignment="1" applyProtection="1">
      <alignment horizontal="left" vertical="center" wrapText="1"/>
      <protection locked="0"/>
    </xf>
    <xf numFmtId="182" fontId="29" fillId="2" borderId="0" xfId="0" applyNumberFormat="1" applyFont="1" applyFill="1" applyAlignment="1" applyProtection="1">
      <alignment horizontal="left" vertical="center" wrapText="1" indent="1"/>
      <protection locked="0"/>
    </xf>
    <xf numFmtId="182" fontId="29" fillId="2" borderId="0" xfId="24" applyNumberFormat="1" applyFont="1" applyFill="1" applyAlignment="1" applyProtection="1">
      <alignment horizontal="left" vertical="center" wrapText="1" indent="1"/>
      <protection locked="0"/>
    </xf>
    <xf numFmtId="182" fontId="44" fillId="2" borderId="0" xfId="24" applyNumberFormat="1" applyFont="1" applyFill="1" applyAlignment="1" applyProtection="1">
      <alignment horizontal="left" vertical="center" wrapText="1" indent="1"/>
      <protection locked="0"/>
    </xf>
    <xf numFmtId="182" fontId="0" fillId="2" borderId="0" xfId="24" applyNumberFormat="1" applyFont="1" applyFill="1" applyAlignment="1" applyProtection="1">
      <alignment horizontal="left" vertical="center" wrapText="1" indent="1"/>
      <protection locked="0"/>
    </xf>
    <xf numFmtId="182" fontId="29" fillId="2" borderId="0" xfId="28" applyNumberFormat="1" applyFont="1" applyFill="1" applyAlignment="1">
      <alignment horizontal="left" vertical="center" wrapText="1"/>
      <protection locked="0"/>
    </xf>
    <xf numFmtId="182" fontId="0" fillId="2" borderId="0" xfId="0" applyNumberFormat="1" applyFill="1" applyAlignment="1" applyProtection="1">
      <alignment horizontal="left" vertical="center" wrapText="1" indent="1"/>
      <protection locked="0"/>
    </xf>
    <xf numFmtId="182" fontId="0" fillId="2" borderId="0" xfId="24" applyNumberFormat="1" applyFont="1" applyFill="1" applyAlignment="1" applyProtection="1">
      <alignment horizontal="left" vertical="center" wrapText="1" indent="2"/>
      <protection locked="0"/>
    </xf>
    <xf numFmtId="182" fontId="0" fillId="2" borderId="0" xfId="24" applyNumberFormat="1" applyFont="1" applyFill="1" applyAlignment="1" applyProtection="1">
      <alignment horizontal="left" vertical="center" wrapText="1" indent="3"/>
      <protection locked="0"/>
    </xf>
    <xf numFmtId="182" fontId="29" fillId="2" borderId="0" xfId="24" applyNumberFormat="1" applyFont="1" applyFill="1" applyAlignment="1" applyProtection="1">
      <alignment vertical="center" wrapText="1"/>
      <protection locked="0"/>
    </xf>
    <xf numFmtId="182" fontId="29" fillId="2" borderId="0" xfId="0" applyNumberFormat="1" applyFont="1" applyFill="1" applyAlignment="1" applyProtection="1">
      <alignment horizontal="left" vertical="center" wrapText="1"/>
      <protection locked="0"/>
    </xf>
    <xf numFmtId="182" fontId="0" fillId="2" borderId="0" xfId="24" applyNumberFormat="1" applyFont="1" applyFill="1" applyAlignment="1" applyProtection="1">
      <alignment horizontal="left" wrapText="1" indent="2"/>
      <protection locked="0"/>
    </xf>
    <xf numFmtId="182" fontId="29" fillId="2" borderId="0" xfId="24" applyNumberFormat="1" applyFont="1" applyFill="1" applyAlignment="1" applyProtection="1">
      <alignment horizontal="left" vertical="center" indent="1"/>
      <protection locked="0"/>
    </xf>
    <xf numFmtId="182" fontId="1" fillId="2" borderId="0" xfId="24" applyNumberFormat="1" applyFill="1" applyAlignment="1" applyProtection="1">
      <alignment horizontal="left" vertical="center" indent="1"/>
      <protection locked="0"/>
    </xf>
    <xf numFmtId="182" fontId="44" fillId="2" borderId="0" xfId="24" applyNumberFormat="1" applyFont="1" applyFill="1" applyAlignment="1" applyProtection="1">
      <alignment horizontal="left" vertical="center" wrapText="1" indent="2"/>
      <protection locked="0"/>
    </xf>
    <xf numFmtId="182" fontId="44" fillId="2" borderId="0" xfId="24" applyNumberFormat="1" applyFont="1" applyFill="1" applyAlignment="1" applyProtection="1">
      <alignment horizontal="left" vertical="center" wrapText="1" indent="3"/>
      <protection locked="0"/>
    </xf>
    <xf numFmtId="182" fontId="29" fillId="2" borderId="0" xfId="24" applyNumberFormat="1" applyFont="1" applyFill="1" applyAlignment="1" applyProtection="1">
      <alignment horizontal="left" wrapText="1" indent="1"/>
      <protection locked="0"/>
    </xf>
    <xf numFmtId="182" fontId="1" fillId="2" borderId="0" xfId="24" applyNumberFormat="1" applyFill="1" applyAlignment="1" applyProtection="1">
      <alignment horizontal="left" wrapText="1" indent="1"/>
      <protection locked="0"/>
    </xf>
    <xf numFmtId="182" fontId="29" fillId="2" borderId="0" xfId="0" applyNumberFormat="1" applyFont="1" applyFill="1" applyAlignment="1" applyProtection="1">
      <alignment horizontal="left" wrapText="1" indent="1"/>
      <protection locked="0"/>
    </xf>
    <xf numFmtId="182" fontId="0" fillId="2" borderId="0" xfId="24" applyNumberFormat="1" applyFont="1" applyFill="1" applyAlignment="1" applyProtection="1">
      <alignment horizontal="left" wrapText="1" indent="3"/>
      <protection locked="0"/>
    </xf>
    <xf numFmtId="182" fontId="0" fillId="2" borderId="0" xfId="24" applyNumberFormat="1" applyFont="1" applyFill="1" applyAlignment="1" applyProtection="1">
      <alignment horizontal="left" wrapText="1" indent="1"/>
      <protection locked="0"/>
    </xf>
    <xf numFmtId="182" fontId="0" fillId="2" borderId="0" xfId="24" applyNumberFormat="1" applyFont="1" applyFill="1" applyAlignment="1" applyProtection="1">
      <alignment vertical="center" wrapText="1"/>
      <protection locked="0"/>
    </xf>
    <xf numFmtId="182" fontId="12" fillId="0" borderId="0" xfId="120" applyNumberFormat="1" applyFont="1" applyAlignment="1" applyProtection="1">
      <alignment vertical="center"/>
      <protection locked="0"/>
    </xf>
    <xf numFmtId="182" fontId="2" fillId="0" borderId="0" xfId="120" applyNumberFormat="1" applyFont="1" applyAlignment="1" applyProtection="1">
      <alignment horizontal="center" vertical="center"/>
      <protection locked="0"/>
    </xf>
    <xf numFmtId="182" fontId="5" fillId="0" borderId="0" xfId="23" applyNumberFormat="1" applyFont="1" applyAlignment="1" applyProtection="1">
      <alignment vertical="center"/>
      <protection locked="0"/>
    </xf>
    <xf numFmtId="182" fontId="2" fillId="0" borderId="0" xfId="23" applyNumberFormat="1" applyFont="1" applyAlignment="1" applyProtection="1">
      <alignment vertical="center"/>
      <protection locked="0"/>
    </xf>
    <xf numFmtId="182" fontId="2" fillId="0" borderId="0" xfId="120" applyNumberFormat="1" applyFont="1" applyAlignment="1" applyProtection="1">
      <alignment vertical="center"/>
      <protection locked="0"/>
    </xf>
    <xf numFmtId="182" fontId="45" fillId="0" borderId="0" xfId="23" applyNumberFormat="1" applyFont="1" applyAlignment="1" applyProtection="1">
      <alignment horizontal="centerContinuous" vertical="center"/>
      <protection locked="0"/>
    </xf>
    <xf numFmtId="182" fontId="12" fillId="0" borderId="0" xfId="23" applyNumberFormat="1" applyFont="1" applyAlignment="1" applyProtection="1">
      <alignment horizontal="centerContinuous" vertical="center"/>
      <protection locked="0"/>
    </xf>
    <xf numFmtId="182" fontId="2" fillId="0" borderId="0" xfId="23" applyNumberFormat="1" applyFont="1" applyAlignment="1" applyProtection="1">
      <alignment horizontal="center" vertical="center"/>
      <protection locked="0"/>
    </xf>
    <xf numFmtId="182" fontId="46" fillId="0" borderId="0" xfId="23" applyNumberFormat="1" applyFont="1" applyAlignment="1" applyProtection="1">
      <alignment horizontal="left" vertical="center"/>
      <protection locked="0"/>
    </xf>
    <xf numFmtId="182" fontId="33" fillId="0" borderId="18" xfId="120" applyNumberFormat="1" applyFont="1" applyBorder="1" applyAlignment="1" applyProtection="1">
      <alignment horizontal="centerContinuous" vertical="center"/>
      <protection locked="0"/>
    </xf>
    <xf numFmtId="182" fontId="33" fillId="0" borderId="2" xfId="23" applyNumberFormat="1" applyFont="1" applyBorder="1" applyAlignment="1" applyProtection="1">
      <alignment horizontal="center" vertical="center"/>
      <protection locked="0"/>
    </xf>
    <xf numFmtId="182" fontId="10" fillId="0" borderId="2" xfId="120" applyNumberFormat="1" applyFont="1" applyBorder="1" applyAlignment="1" applyProtection="1">
      <alignment horizontal="center" vertical="center"/>
      <protection locked="0"/>
    </xf>
    <xf numFmtId="182" fontId="5" fillId="0" borderId="21" xfId="120" applyNumberFormat="1" applyFont="1" applyBorder="1" applyAlignment="1" applyProtection="1">
      <alignment horizontal="centerContinuous" vertical="center"/>
      <protection locked="0"/>
    </xf>
    <xf numFmtId="182" fontId="33" fillId="0" borderId="5" xfId="23" applyNumberFormat="1" applyFont="1" applyBorder="1" applyAlignment="1" applyProtection="1">
      <alignment horizontal="center" vertical="center"/>
      <protection locked="0"/>
    </xf>
    <xf numFmtId="182" fontId="2" fillId="0" borderId="5" xfId="120" applyNumberFormat="1" applyFont="1" applyBorder="1" applyAlignment="1" applyProtection="1">
      <alignment horizontal="center" vertical="center"/>
      <protection locked="0"/>
    </xf>
    <xf numFmtId="182" fontId="33" fillId="0" borderId="5" xfId="120" applyNumberFormat="1" applyFont="1" applyBorder="1" applyAlignment="1" applyProtection="1">
      <alignment horizontal="center" vertical="center"/>
      <protection locked="0"/>
    </xf>
    <xf numFmtId="182" fontId="33" fillId="0" borderId="4" xfId="23" applyNumberFormat="1" applyFont="1" applyBorder="1" applyAlignment="1" applyProtection="1">
      <alignment horizontal="center" vertical="center"/>
      <protection locked="0"/>
    </xf>
    <xf numFmtId="182" fontId="33" fillId="0" borderId="4" xfId="120" applyNumberFormat="1" applyFont="1" applyBorder="1" applyAlignment="1" applyProtection="1">
      <alignment horizontal="center" vertical="center"/>
      <protection locked="0"/>
    </xf>
    <xf numFmtId="182" fontId="5" fillId="0" borderId="5" xfId="120" applyNumberFormat="1" applyFont="1" applyBorder="1" applyAlignment="1" applyProtection="1">
      <alignment horizontal="center" vertical="center"/>
      <protection locked="0"/>
    </xf>
    <xf numFmtId="182" fontId="2" fillId="0" borderId="12" xfId="120" applyNumberFormat="1" applyFont="1" applyBorder="1" applyAlignment="1" applyProtection="1">
      <alignment horizontal="centerContinuous" vertical="center"/>
      <protection locked="0"/>
    </xf>
    <xf numFmtId="182" fontId="2" fillId="0" borderId="11" xfId="120" applyNumberFormat="1" applyFont="1" applyBorder="1" applyAlignment="1" applyProtection="1">
      <alignment horizontal="centerContinuous" vertical="center"/>
      <protection locked="0"/>
    </xf>
    <xf numFmtId="182" fontId="33" fillId="0" borderId="24" xfId="120" applyNumberFormat="1" applyFont="1" applyBorder="1" applyAlignment="1" applyProtection="1">
      <alignment horizontal="centerContinuous" vertical="center"/>
      <protection locked="0"/>
    </xf>
    <xf numFmtId="205" fontId="2" fillId="0" borderId="4" xfId="120" applyNumberFormat="1" applyFont="1" applyBorder="1" applyAlignment="1" applyProtection="1">
      <alignment horizontal="center" vertical="center"/>
      <protection locked="0"/>
    </xf>
    <xf numFmtId="182" fontId="2" fillId="0" borderId="5" xfId="202" applyNumberFormat="1" applyFont="1" applyBorder="1" applyAlignment="1" applyProtection="1">
      <alignment horizontal="right"/>
      <protection locked="0"/>
    </xf>
    <xf numFmtId="182" fontId="2" fillId="0" borderId="11" xfId="120" applyNumberFormat="1" applyFont="1" applyBorder="1" applyAlignment="1" applyProtection="1">
      <alignment vertical="center"/>
      <protection locked="0"/>
    </xf>
    <xf numFmtId="182" fontId="10" fillId="0" borderId="26" xfId="120" applyNumberFormat="1" applyFont="1" applyBorder="1" applyAlignment="1" applyProtection="1">
      <alignment horizontal="center" vertical="center"/>
      <protection locked="0"/>
    </xf>
    <xf numFmtId="182" fontId="2" fillId="0" borderId="9" xfId="120" applyNumberFormat="1" applyFont="1" applyBorder="1" applyAlignment="1" applyProtection="1">
      <alignment vertical="center"/>
      <protection locked="0"/>
    </xf>
    <xf numFmtId="182" fontId="33" fillId="0" borderId="27" xfId="120" applyNumberFormat="1" applyFont="1" applyBorder="1" applyAlignment="1" applyProtection="1">
      <alignment horizontal="centerContinuous" vertical="center"/>
      <protection locked="0"/>
    </xf>
    <xf numFmtId="182" fontId="5" fillId="0" borderId="19" xfId="120" applyNumberFormat="1" applyFont="1" applyBorder="1" applyAlignment="1" applyProtection="1">
      <alignment horizontal="centerContinuous" vertical="center"/>
      <protection locked="0"/>
    </xf>
    <xf numFmtId="182" fontId="5" fillId="0" borderId="20" xfId="120" applyNumberFormat="1" applyFont="1" applyBorder="1" applyAlignment="1" applyProtection="1">
      <alignment horizontal="centerContinuous" vertical="center"/>
      <protection locked="0"/>
    </xf>
    <xf numFmtId="205" fontId="2" fillId="0" borderId="26" xfId="120" applyNumberFormat="1" applyFont="1" applyBorder="1" applyAlignment="1" applyProtection="1">
      <alignment horizontal="center" vertical="center"/>
      <protection locked="0"/>
    </xf>
    <xf numFmtId="205" fontId="2" fillId="0" borderId="28" xfId="120" applyNumberFormat="1" applyFont="1" applyBorder="1" applyAlignment="1" applyProtection="1">
      <alignment horizontal="center" vertical="center"/>
      <protection locked="0"/>
    </xf>
    <xf numFmtId="182" fontId="2" fillId="0" borderId="32" xfId="23" applyNumberFormat="1" applyFont="1" applyBorder="1" applyAlignment="1" applyProtection="1">
      <alignment horizontal="center" vertical="center"/>
      <protection locked="0"/>
    </xf>
    <xf numFmtId="182" fontId="2" fillId="0" borderId="32" xfId="120" applyNumberFormat="1" applyFont="1" applyBorder="1" applyAlignment="1" applyProtection="1">
      <alignment vertical="center"/>
      <protection locked="0"/>
    </xf>
    <xf numFmtId="182" fontId="10" fillId="0" borderId="32" xfId="23" applyNumberFormat="1" applyFont="1" applyBorder="1" applyAlignment="1" applyProtection="1">
      <alignment horizontal="right" vertical="center"/>
      <protection locked="0"/>
    </xf>
    <xf numFmtId="182" fontId="33" fillId="0" borderId="2" xfId="120" applyNumberFormat="1" applyFont="1" applyBorder="1" applyAlignment="1" applyProtection="1">
      <alignment horizontal="center" vertical="center"/>
      <protection locked="0"/>
    </xf>
    <xf numFmtId="182" fontId="2" fillId="0" borderId="33" xfId="120" applyNumberFormat="1" applyFont="1" applyBorder="1" applyAlignment="1" applyProtection="1">
      <alignment horizontal="center" vertical="center"/>
      <protection locked="0"/>
    </xf>
    <xf numFmtId="182" fontId="33" fillId="0" borderId="6" xfId="120" applyNumberFormat="1" applyFont="1" applyBorder="1" applyAlignment="1" applyProtection="1">
      <alignment horizontal="center" vertical="center"/>
      <protection locked="0"/>
    </xf>
    <xf numFmtId="182" fontId="2" fillId="0" borderId="34" xfId="120" applyNumberFormat="1" applyFont="1" applyBorder="1" applyAlignment="1" applyProtection="1">
      <alignment horizontal="center" vertical="center"/>
      <protection locked="0"/>
    </xf>
    <xf numFmtId="182" fontId="2" fillId="0" borderId="35" xfId="120" applyNumberFormat="1" applyFont="1" applyBorder="1" applyAlignment="1" applyProtection="1">
      <alignment horizontal="center" vertical="center"/>
      <protection locked="0"/>
    </xf>
    <xf numFmtId="182" fontId="47" fillId="0" borderId="5" xfId="120" applyNumberFormat="1" applyFont="1" applyBorder="1" applyAlignment="1" applyProtection="1">
      <alignment horizontal="center" vertical="center"/>
      <protection locked="0"/>
    </xf>
    <xf numFmtId="182" fontId="47" fillId="0" borderId="35" xfId="120" applyNumberFormat="1" applyFont="1" applyBorder="1" applyAlignment="1" applyProtection="1">
      <alignment horizontal="center" vertical="center"/>
      <protection locked="0"/>
    </xf>
    <xf numFmtId="182" fontId="5" fillId="0" borderId="36" xfId="120" applyNumberFormat="1" applyFont="1" applyBorder="1" applyAlignment="1" applyProtection="1">
      <alignment horizontal="centerContinuous" vertical="center"/>
      <protection locked="0"/>
    </xf>
    <xf numFmtId="182" fontId="33" fillId="0" borderId="35" xfId="23" applyNumberFormat="1" applyFont="1" applyBorder="1" applyAlignment="1" applyProtection="1">
      <alignment horizontal="center" vertical="center"/>
      <protection locked="0"/>
    </xf>
    <xf numFmtId="182" fontId="2" fillId="0" borderId="5" xfId="5" applyNumberFormat="1" applyFont="1" applyBorder="1" applyAlignment="1" applyProtection="1">
      <alignment horizontal="right"/>
      <protection locked="0"/>
    </xf>
    <xf numFmtId="182" fontId="2" fillId="0" borderId="35" xfId="5" applyNumberFormat="1" applyFont="1" applyBorder="1" applyAlignment="1" applyProtection="1">
      <alignment horizontal="right"/>
      <protection locked="0"/>
    </xf>
    <xf numFmtId="182" fontId="2" fillId="0" borderId="5" xfId="120" applyNumberFormat="1" applyFont="1" applyBorder="1" applyAlignment="1" applyProtection="1">
      <alignment vertical="center"/>
      <protection locked="0"/>
    </xf>
    <xf numFmtId="182" fontId="2" fillId="0" borderId="35" xfId="120" applyNumberFormat="1" applyFont="1" applyBorder="1" applyAlignment="1" applyProtection="1">
      <alignment vertical="center"/>
      <protection locked="0"/>
    </xf>
    <xf numFmtId="182" fontId="2" fillId="0" borderId="8" xfId="120" applyNumberFormat="1" applyFont="1" applyBorder="1" applyAlignment="1" applyProtection="1">
      <alignment vertical="center"/>
      <protection locked="0"/>
    </xf>
    <xf numFmtId="182" fontId="2" fillId="0" borderId="37" xfId="120" applyNumberFormat="1" applyFont="1" applyBorder="1" applyAlignment="1" applyProtection="1">
      <alignment vertical="center"/>
      <protection locked="0"/>
    </xf>
    <xf numFmtId="182" fontId="33" fillId="0" borderId="33" xfId="120" applyNumberFormat="1" applyFont="1" applyBorder="1" applyAlignment="1" applyProtection="1">
      <alignment horizontal="center" vertical="center"/>
      <protection locked="0"/>
    </xf>
    <xf numFmtId="182" fontId="2" fillId="0" borderId="5" xfId="5" applyNumberFormat="1" applyFont="1" applyBorder="1" applyAlignment="1" applyProtection="1">
      <alignment horizontal="center"/>
      <protection locked="0"/>
    </xf>
    <xf numFmtId="182" fontId="10" fillId="0" borderId="35" xfId="120" applyNumberFormat="1" applyFont="1" applyBorder="1" applyAlignment="1" applyProtection="1">
      <alignment horizontal="center" vertical="center"/>
      <protection locked="0"/>
    </xf>
    <xf numFmtId="182" fontId="2" fillId="0" borderId="38" xfId="120" applyNumberFormat="1" applyFont="1" applyBorder="1" applyAlignment="1" applyProtection="1">
      <alignment vertical="center"/>
      <protection locked="0"/>
    </xf>
    <xf numFmtId="182" fontId="2" fillId="0" borderId="13" xfId="120" applyNumberFormat="1" applyFont="1" applyBorder="1" applyAlignment="1" applyProtection="1">
      <alignment vertical="center"/>
      <protection locked="0"/>
    </xf>
    <xf numFmtId="182" fontId="2" fillId="0" borderId="30" xfId="120" applyNumberFormat="1" applyFont="1" applyBorder="1" applyAlignment="1" applyProtection="1">
      <alignment vertical="center"/>
      <protection locked="0"/>
    </xf>
    <xf numFmtId="182" fontId="2" fillId="0" borderId="29" xfId="5" applyNumberFormat="1" applyFont="1" applyBorder="1" applyAlignment="1" applyProtection="1">
      <alignment horizontal="center"/>
      <protection locked="0"/>
    </xf>
    <xf numFmtId="182" fontId="10" fillId="0" borderId="39" xfId="120" applyNumberFormat="1" applyFont="1" applyBorder="1" applyAlignment="1" applyProtection="1">
      <alignment horizontal="center" vertical="center"/>
      <protection locked="0"/>
    </xf>
    <xf numFmtId="0" fontId="48" fillId="0" borderId="0" xfId="157" applyFont="1"/>
    <xf numFmtId="0" fontId="2" fillId="0" borderId="0" xfId="157" applyFont="1"/>
    <xf numFmtId="49" fontId="50" fillId="6" borderId="17" xfId="256" applyNumberFormat="1" applyFont="1" applyFill="1" applyBorder="1" applyAlignment="1">
      <alignment vertical="center"/>
    </xf>
    <xf numFmtId="49" fontId="51" fillId="6" borderId="38" xfId="0" applyNumberFormat="1" applyFont="1" applyFill="1" applyBorder="1" applyAlignment="1">
      <alignment vertical="top"/>
    </xf>
    <xf numFmtId="49" fontId="50" fillId="6" borderId="38" xfId="31" applyNumberFormat="1" applyFont="1" applyFill="1" applyBorder="1" applyAlignment="1">
      <alignment vertical="center"/>
    </xf>
    <xf numFmtId="49" fontId="50" fillId="6" borderId="38" xfId="31" applyNumberFormat="1" applyFont="1" applyFill="1" applyBorder="1" applyAlignment="1">
      <alignment horizontal="center" vertical="center"/>
    </xf>
    <xf numFmtId="49" fontId="50" fillId="7" borderId="17" xfId="256" applyNumberFormat="1" applyFont="1" applyFill="1" applyBorder="1" applyAlignment="1">
      <alignment vertical="top"/>
    </xf>
    <xf numFmtId="0" fontId="48" fillId="7" borderId="38" xfId="157" applyFont="1" applyFill="1" applyBorder="1"/>
    <xf numFmtId="49" fontId="50" fillId="7" borderId="38" xfId="31" applyNumberFormat="1" applyFont="1" applyFill="1" applyBorder="1" applyAlignment="1">
      <alignment vertical="top"/>
    </xf>
    <xf numFmtId="49" fontId="50" fillId="7" borderId="38" xfId="31" applyNumberFormat="1" applyFont="1" applyFill="1" applyBorder="1" applyAlignment="1">
      <alignment horizontal="center" vertical="top"/>
    </xf>
    <xf numFmtId="49" fontId="50" fillId="7" borderId="15" xfId="256" applyNumberFormat="1" applyFont="1" applyFill="1" applyBorder="1" applyAlignment="1">
      <alignment horizontal="left" vertical="center"/>
    </xf>
    <xf numFmtId="49" fontId="51" fillId="7" borderId="0" xfId="0" applyNumberFormat="1" applyFont="1" applyFill="1" applyAlignment="1">
      <alignment horizontal="left" vertical="center"/>
    </xf>
    <xf numFmtId="0" fontId="52" fillId="7" borderId="0" xfId="0" applyFont="1" applyFill="1"/>
    <xf numFmtId="49" fontId="51" fillId="7" borderId="0" xfId="0" applyNumberFormat="1" applyFont="1" applyFill="1" applyAlignment="1">
      <alignment horizontal="left" vertical="top"/>
    </xf>
    <xf numFmtId="49" fontId="51" fillId="7" borderId="0" xfId="0" applyNumberFormat="1" applyFont="1" applyFill="1" applyAlignment="1">
      <alignment vertical="center"/>
    </xf>
    <xf numFmtId="49" fontId="50" fillId="7" borderId="0" xfId="31" applyNumberFormat="1" applyFont="1" applyFill="1" applyAlignment="1">
      <alignment horizontal="left" vertical="center"/>
    </xf>
    <xf numFmtId="49" fontId="50" fillId="7" borderId="0" xfId="31" applyNumberFormat="1" applyFont="1" applyFill="1" applyAlignment="1">
      <alignment vertical="center"/>
    </xf>
    <xf numFmtId="49" fontId="50" fillId="7" borderId="15" xfId="256" applyNumberFormat="1" applyFont="1" applyFill="1" applyBorder="1" applyAlignment="1">
      <alignment vertical="center"/>
    </xf>
    <xf numFmtId="0" fontId="48" fillId="7" borderId="0" xfId="157" applyFont="1" applyFill="1"/>
    <xf numFmtId="49" fontId="52" fillId="7" borderId="0" xfId="0" applyNumberFormat="1" applyFont="1" applyFill="1" applyAlignment="1">
      <alignment vertical="center"/>
    </xf>
    <xf numFmtId="49" fontId="53" fillId="7" borderId="0" xfId="0" applyNumberFormat="1" applyFont="1" applyFill="1" applyAlignment="1">
      <alignment vertical="center"/>
    </xf>
    <xf numFmtId="49" fontId="48" fillId="7" borderId="0" xfId="133" applyNumberFormat="1" applyFont="1" applyFill="1" applyAlignment="1">
      <alignment vertical="center"/>
    </xf>
    <xf numFmtId="0" fontId="48" fillId="7" borderId="15" xfId="157" applyFont="1" applyFill="1" applyBorder="1"/>
    <xf numFmtId="49" fontId="50" fillId="6" borderId="9" xfId="31" applyNumberFormat="1" applyFont="1" applyFill="1" applyBorder="1" applyAlignment="1">
      <alignment vertical="center"/>
    </xf>
    <xf numFmtId="49" fontId="50" fillId="7" borderId="9" xfId="31" applyNumberFormat="1" applyFont="1" applyFill="1" applyBorder="1" applyAlignment="1">
      <alignment vertical="top"/>
    </xf>
    <xf numFmtId="49" fontId="50" fillId="7" borderId="40" xfId="31" applyNumberFormat="1" applyFont="1" applyFill="1" applyBorder="1" applyAlignment="1">
      <alignment vertical="center"/>
    </xf>
    <xf numFmtId="0" fontId="48" fillId="7" borderId="40" xfId="157" applyFont="1" applyFill="1" applyBorder="1"/>
    <xf numFmtId="188" fontId="50" fillId="7" borderId="40" xfId="31" applyNumberFormat="1" applyFont="1" applyFill="1" applyBorder="1" applyAlignment="1">
      <alignment vertical="center"/>
    </xf>
    <xf numFmtId="0" fontId="52" fillId="7" borderId="40" xfId="0" applyFont="1" applyFill="1" applyBorder="1"/>
    <xf numFmtId="0" fontId="48" fillId="7" borderId="16" xfId="157" applyFont="1" applyFill="1" applyBorder="1"/>
    <xf numFmtId="0" fontId="48" fillId="7" borderId="7" xfId="157" applyFont="1" applyFill="1" applyBorder="1"/>
    <xf numFmtId="49" fontId="51" fillId="7" borderId="7" xfId="0" applyNumberFormat="1" applyFont="1" applyFill="1" applyBorder="1" applyAlignment="1">
      <alignment vertical="center"/>
    </xf>
    <xf numFmtId="0" fontId="52" fillId="7" borderId="7" xfId="0" applyFont="1" applyFill="1" applyBorder="1"/>
    <xf numFmtId="0" fontId="48" fillId="7" borderId="10" xfId="157" applyFont="1" applyFill="1" applyBorder="1"/>
    <xf numFmtId="0" fontId="54" fillId="0" borderId="0" xfId="138" applyFont="1" applyAlignment="1">
      <alignment vertical="center"/>
    </xf>
    <xf numFmtId="0" fontId="55" fillId="0" borderId="0" xfId="138" applyFont="1" applyAlignment="1">
      <alignment horizontal="center" vertical="center"/>
    </xf>
    <xf numFmtId="0" fontId="55" fillId="0" borderId="0" xfId="138" applyFont="1" applyAlignment="1">
      <alignment vertical="center"/>
    </xf>
    <xf numFmtId="0" fontId="56" fillId="5" borderId="17" xfId="12" applyFont="1" applyFill="1" applyBorder="1">
      <alignment vertical="center"/>
    </xf>
    <xf numFmtId="0" fontId="58" fillId="5" borderId="15" xfId="12" applyFont="1" applyFill="1" applyBorder="1">
      <alignment vertical="center"/>
    </xf>
    <xf numFmtId="0" fontId="59" fillId="2" borderId="0" xfId="12" applyFont="1" applyFill="1">
      <alignment vertical="center"/>
    </xf>
    <xf numFmtId="49" fontId="60" fillId="2" borderId="0" xfId="12" applyNumberFormat="1" applyFont="1" applyFill="1" applyAlignment="1">
      <alignment horizontal="center" vertical="center"/>
    </xf>
    <xf numFmtId="0" fontId="60" fillId="2" borderId="0" xfId="12" applyFont="1" applyFill="1">
      <alignment vertical="center"/>
    </xf>
    <xf numFmtId="0" fontId="58" fillId="8" borderId="17" xfId="12" applyFont="1" applyFill="1" applyBorder="1">
      <alignment vertical="center"/>
    </xf>
    <xf numFmtId="0" fontId="58" fillId="8" borderId="38" xfId="12" applyFont="1" applyFill="1" applyBorder="1">
      <alignment vertical="center"/>
    </xf>
    <xf numFmtId="0" fontId="58" fillId="8" borderId="9" xfId="12" applyFont="1" applyFill="1" applyBorder="1">
      <alignment vertical="center"/>
    </xf>
    <xf numFmtId="0" fontId="60" fillId="8" borderId="15" xfId="12" applyFont="1" applyFill="1" applyBorder="1">
      <alignment vertical="center"/>
    </xf>
    <xf numFmtId="0" fontId="58" fillId="8" borderId="0" xfId="12" applyFont="1" applyFill="1">
      <alignment vertical="center"/>
    </xf>
    <xf numFmtId="0" fontId="58" fillId="8" borderId="40" xfId="12" applyFont="1" applyFill="1" applyBorder="1">
      <alignment vertical="center"/>
    </xf>
    <xf numFmtId="0" fontId="58" fillId="8" borderId="15" xfId="12" applyFont="1" applyFill="1" applyBorder="1">
      <alignment vertical="center"/>
    </xf>
    <xf numFmtId="49" fontId="58" fillId="2" borderId="0" xfId="12" applyNumberFormat="1" applyFont="1" applyFill="1" applyAlignment="1">
      <alignment horizontal="center" vertical="center"/>
    </xf>
    <xf numFmtId="0" fontId="58" fillId="5" borderId="15" xfId="12" applyFont="1" applyFill="1" applyBorder="1" applyAlignment="1">
      <alignment horizontal="center" vertical="center"/>
    </xf>
    <xf numFmtId="0" fontId="60" fillId="2" borderId="0" xfId="12" applyFont="1" applyFill="1" applyAlignment="1">
      <alignment horizontal="center" vertical="center"/>
    </xf>
    <xf numFmtId="0" fontId="60" fillId="8" borderId="15" xfId="12" applyFont="1" applyFill="1" applyBorder="1" applyAlignment="1">
      <alignment horizontal="center" vertical="center"/>
    </xf>
    <xf numFmtId="0" fontId="58" fillId="8" borderId="0" xfId="12" applyFont="1" applyFill="1" applyAlignment="1">
      <alignment horizontal="center" vertical="center"/>
    </xf>
    <xf numFmtId="0" fontId="58" fillId="8" borderId="40" xfId="12" applyFont="1" applyFill="1" applyBorder="1" applyAlignment="1">
      <alignment horizontal="center" vertical="center"/>
    </xf>
    <xf numFmtId="0" fontId="59" fillId="2" borderId="0" xfId="12" applyFont="1" applyFill="1" applyAlignment="1">
      <alignment horizontal="center" vertical="center"/>
    </xf>
    <xf numFmtId="0" fontId="58" fillId="8" borderId="15" xfId="12" applyFont="1" applyFill="1" applyBorder="1" applyAlignment="1">
      <alignment horizontal="center" vertical="center"/>
    </xf>
    <xf numFmtId="0" fontId="55" fillId="9" borderId="41" xfId="172" applyFont="1" applyFill="1" applyBorder="1" applyAlignment="1" applyProtection="1">
      <alignment horizontal="center" vertical="center"/>
    </xf>
    <xf numFmtId="0" fontId="55" fillId="10" borderId="41" xfId="172" applyFont="1" applyFill="1" applyBorder="1" applyAlignment="1" applyProtection="1">
      <alignment horizontal="center" vertical="center"/>
    </xf>
    <xf numFmtId="0" fontId="55" fillId="8" borderId="0" xfId="12" applyFont="1" applyFill="1" applyAlignment="1">
      <alignment horizontal="center" vertical="center"/>
    </xf>
    <xf numFmtId="0" fontId="60" fillId="8" borderId="16" xfId="12" applyFont="1" applyFill="1" applyBorder="1" applyAlignment="1">
      <alignment horizontal="center" vertical="center"/>
    </xf>
    <xf numFmtId="0" fontId="55" fillId="8" borderId="7" xfId="12" applyFont="1" applyFill="1" applyBorder="1" applyAlignment="1">
      <alignment horizontal="center" vertical="center"/>
    </xf>
    <xf numFmtId="0" fontId="58" fillId="8" borderId="10" xfId="12" applyFont="1" applyFill="1" applyBorder="1" applyAlignment="1">
      <alignment horizontal="center" vertical="center"/>
    </xf>
    <xf numFmtId="0" fontId="58" fillId="8" borderId="16" xfId="12" applyFont="1" applyFill="1" applyBorder="1" applyAlignment="1">
      <alignment horizontal="center" vertical="center"/>
    </xf>
    <xf numFmtId="0" fontId="55" fillId="5" borderId="15" xfId="138" applyFont="1" applyFill="1" applyBorder="1" applyAlignment="1">
      <alignment vertical="center"/>
    </xf>
    <xf numFmtId="0" fontId="55" fillId="2" borderId="0" xfId="138" applyFont="1" applyFill="1" applyAlignment="1">
      <alignment vertical="center"/>
    </xf>
    <xf numFmtId="0" fontId="55" fillId="5" borderId="16" xfId="138" applyFont="1" applyFill="1" applyBorder="1" applyAlignment="1">
      <alignment vertical="center"/>
    </xf>
    <xf numFmtId="0" fontId="55" fillId="5" borderId="7" xfId="138" applyFont="1" applyFill="1" applyBorder="1" applyAlignment="1">
      <alignment vertical="center"/>
    </xf>
    <xf numFmtId="0" fontId="61" fillId="0" borderId="0" xfId="138" applyFont="1" applyAlignment="1">
      <alignment vertical="center"/>
    </xf>
    <xf numFmtId="0" fontId="56" fillId="5" borderId="9" xfId="12" applyFont="1" applyFill="1" applyBorder="1">
      <alignment vertical="center"/>
    </xf>
    <xf numFmtId="0" fontId="58" fillId="5" borderId="40" xfId="12" applyFont="1" applyFill="1" applyBorder="1">
      <alignment vertical="center"/>
    </xf>
    <xf numFmtId="0" fontId="58" fillId="5" borderId="40" xfId="12" applyFont="1" applyFill="1" applyBorder="1" applyAlignment="1">
      <alignment horizontal="center" vertical="center"/>
    </xf>
    <xf numFmtId="0" fontId="55" fillId="5" borderId="40" xfId="138" applyFont="1" applyFill="1" applyBorder="1" applyAlignment="1">
      <alignment vertical="center"/>
    </xf>
    <xf numFmtId="0" fontId="55" fillId="5" borderId="10" xfId="138" applyFont="1" applyFill="1" applyBorder="1" applyAlignment="1">
      <alignment vertical="center"/>
    </xf>
    <xf numFmtId="0" fontId="10" fillId="0" borderId="0" xfId="135" applyFont="1" applyAlignment="1">
      <alignment horizontal="center" vertical="center"/>
    </xf>
    <xf numFmtId="0" fontId="10" fillId="0" borderId="0" xfId="135" applyFont="1" applyAlignment="1">
      <alignment vertical="center"/>
    </xf>
    <xf numFmtId="0" fontId="62" fillId="0" borderId="0" xfId="0" applyFont="1" applyAlignment="1" applyProtection="1">
      <alignment vertical="center"/>
      <protection locked="0" hidden="1"/>
    </xf>
    <xf numFmtId="182" fontId="10" fillId="0" borderId="0" xfId="135" applyNumberFormat="1" applyFont="1" applyAlignment="1">
      <alignment vertical="center"/>
    </xf>
    <xf numFmtId="182" fontId="10" fillId="0" borderId="0" xfId="135" applyNumberFormat="1" applyFont="1" applyAlignment="1">
      <alignment horizontal="center" vertical="center"/>
    </xf>
    <xf numFmtId="182" fontId="10" fillId="0" borderId="0" xfId="135" applyNumberFormat="1" applyFont="1" applyAlignment="1">
      <alignment horizontal="left" vertical="center"/>
    </xf>
    <xf numFmtId="182" fontId="10" fillId="0" borderId="8" xfId="135" applyNumberFormat="1" applyFont="1" applyBorder="1" applyAlignment="1">
      <alignment horizontal="center" vertical="center"/>
    </xf>
    <xf numFmtId="182" fontId="10" fillId="0" borderId="5" xfId="135" applyNumberFormat="1" applyFont="1" applyBorder="1" applyAlignment="1">
      <alignment horizontal="center" vertical="center"/>
    </xf>
    <xf numFmtId="0" fontId="10" fillId="0" borderId="5" xfId="135" applyFont="1" applyBorder="1" applyAlignment="1">
      <alignment horizontal="center" vertical="center"/>
    </xf>
    <xf numFmtId="0" fontId="13" fillId="0" borderId="5" xfId="135" applyFont="1" applyBorder="1" applyAlignment="1">
      <alignment horizontal="center" vertical="center" wrapText="1"/>
    </xf>
    <xf numFmtId="49" fontId="13" fillId="0" borderId="5" xfId="135" applyNumberFormat="1" applyFont="1" applyBorder="1" applyAlignment="1">
      <alignment horizontal="left" vertical="center" wrapText="1"/>
    </xf>
    <xf numFmtId="203" fontId="13" fillId="0" borderId="5" xfId="135" applyNumberFormat="1" applyFont="1" applyBorder="1" applyAlignment="1">
      <alignment horizontal="center" vertical="center" wrapText="1"/>
    </xf>
    <xf numFmtId="179" fontId="13" fillId="0" borderId="5" xfId="135" applyNumberFormat="1" applyFont="1" applyBorder="1" applyAlignment="1">
      <alignment horizontal="right" vertical="center" wrapText="1"/>
    </xf>
    <xf numFmtId="199" fontId="13" fillId="0" borderId="5" xfId="135" applyNumberFormat="1" applyFont="1" applyBorder="1" applyAlignment="1">
      <alignment horizontal="right" vertical="center" wrapText="1"/>
    </xf>
    <xf numFmtId="199" fontId="13" fillId="0" borderId="5" xfId="135" applyNumberFormat="1" applyFont="1" applyBorder="1" applyAlignment="1">
      <alignment horizontal="left" vertical="center" wrapText="1"/>
    </xf>
    <xf numFmtId="0" fontId="10" fillId="0" borderId="5" xfId="135" applyFont="1" applyBorder="1" applyAlignment="1">
      <alignment vertical="center"/>
    </xf>
    <xf numFmtId="182" fontId="10" fillId="0" borderId="5" xfId="135" applyNumberFormat="1" applyFont="1" applyBorder="1" applyAlignment="1">
      <alignment vertical="center"/>
    </xf>
    <xf numFmtId="182" fontId="10" fillId="0" borderId="5" xfId="227" applyNumberFormat="1" applyFont="1" applyBorder="1">
      <alignment vertical="center"/>
    </xf>
    <xf numFmtId="182" fontId="10" fillId="4" borderId="0" xfId="135" applyNumberFormat="1" applyFont="1" applyFill="1" applyAlignment="1">
      <alignment vertical="center"/>
    </xf>
    <xf numFmtId="0" fontId="2" fillId="0" borderId="0" xfId="0" applyFont="1" applyAlignment="1">
      <alignment vertical="center"/>
    </xf>
    <xf numFmtId="0" fontId="63" fillId="0" borderId="0" xfId="0" applyFont="1" applyAlignment="1">
      <alignment vertical="center"/>
    </xf>
    <xf numFmtId="0" fontId="35" fillId="0" borderId="0" xfId="0" applyFont="1" applyAlignment="1">
      <alignment horizontal="center" vertical="center"/>
    </xf>
    <xf numFmtId="0" fontId="35" fillId="0" borderId="0" xfId="0" applyFont="1" applyAlignment="1">
      <alignment vertical="center"/>
    </xf>
    <xf numFmtId="0" fontId="9" fillId="0" borderId="0" xfId="0" applyFont="1" applyAlignment="1" applyProtection="1">
      <alignment horizontal="center" vertical="center"/>
      <protection locked="0" hidden="1"/>
    </xf>
    <xf numFmtId="182" fontId="2" fillId="0" borderId="0" xfId="0" applyNumberFormat="1" applyFont="1" applyAlignment="1">
      <alignment horizontal="left" vertical="center"/>
    </xf>
    <xf numFmtId="179" fontId="10" fillId="0" borderId="5" xfId="0" applyNumberFormat="1" applyFont="1" applyBorder="1" applyAlignment="1">
      <alignment horizontal="center" vertical="center" shrinkToFit="1"/>
    </xf>
    <xf numFmtId="0" fontId="2" fillId="0" borderId="5" xfId="0" applyFont="1" applyBorder="1" applyAlignment="1">
      <alignment horizontal="center" vertical="center"/>
    </xf>
    <xf numFmtId="0" fontId="2" fillId="0" borderId="5" xfId="0" applyFont="1" applyBorder="1" applyAlignment="1">
      <alignment vertical="center"/>
    </xf>
    <xf numFmtId="0" fontId="6" fillId="0" borderId="5" xfId="0" applyFont="1" applyBorder="1" applyAlignment="1">
      <alignment vertical="center" wrapText="1"/>
    </xf>
    <xf numFmtId="0" fontId="6" fillId="0" borderId="5" xfId="0" applyFont="1" applyBorder="1" applyAlignment="1">
      <alignment horizontal="left" vertical="center" wrapText="1"/>
    </xf>
    <xf numFmtId="0" fontId="2" fillId="0" borderId="0" xfId="0" applyFont="1" applyAlignment="1">
      <alignment horizontal="left" vertical="center"/>
    </xf>
    <xf numFmtId="0" fontId="2" fillId="0" borderId="0" xfId="0" applyFont="1"/>
    <xf numFmtId="0" fontId="6" fillId="0" borderId="0" xfId="0" applyFont="1" applyAlignment="1">
      <alignment vertical="center"/>
    </xf>
    <xf numFmtId="0" fontId="6" fillId="0" borderId="5" xfId="115" applyFont="1" applyBorder="1" applyAlignment="1">
      <alignment vertical="center" wrapText="1"/>
    </xf>
    <xf numFmtId="0" fontId="6" fillId="0" borderId="5" xfId="115" applyFont="1" applyBorder="1" applyAlignment="1">
      <alignment vertical="center"/>
    </xf>
    <xf numFmtId="182" fontId="6" fillId="0" borderId="5" xfId="0" applyNumberFormat="1" applyFont="1" applyBorder="1" applyAlignment="1">
      <alignment vertical="center" wrapText="1"/>
    </xf>
    <xf numFmtId="0" fontId="6" fillId="0" borderId="5" xfId="0" applyFont="1" applyBorder="1" applyAlignment="1">
      <alignment horizontal="left" vertical="center"/>
    </xf>
    <xf numFmtId="182" fontId="6" fillId="0" borderId="5" xfId="0" applyNumberFormat="1" applyFont="1" applyBorder="1" applyAlignment="1">
      <alignment horizontal="right" vertical="center"/>
    </xf>
    <xf numFmtId="0" fontId="6" fillId="0" borderId="5" xfId="0" applyFont="1" applyBorder="1" applyAlignment="1">
      <alignment vertical="center"/>
    </xf>
    <xf numFmtId="0" fontId="2" fillId="0" borderId="0" xfId="0" applyFont="1" applyAlignment="1">
      <alignment horizontal="center" vertical="center"/>
    </xf>
    <xf numFmtId="0" fontId="63" fillId="0" borderId="0" xfId="0" applyFont="1" applyAlignment="1">
      <alignment horizontal="center" vertical="center"/>
    </xf>
    <xf numFmtId="0" fontId="2" fillId="11" borderId="0" xfId="0" applyFont="1" applyFill="1" applyAlignment="1">
      <alignment vertical="center"/>
    </xf>
    <xf numFmtId="0" fontId="52" fillId="7" borderId="0" xfId="0" quotePrefix="1" applyFont="1" applyFill="1"/>
    <xf numFmtId="0" fontId="101" fillId="0" borderId="0" xfId="40" quotePrefix="1">
      <alignment vertical="center"/>
    </xf>
    <xf numFmtId="205" fontId="6" fillId="0" borderId="5" xfId="0" applyNumberFormat="1" applyFont="1" applyBorder="1" applyAlignment="1">
      <alignment horizontal="center" vertical="center" wrapText="1"/>
    </xf>
    <xf numFmtId="182" fontId="4" fillId="2" borderId="0" xfId="67" applyNumberFormat="1" applyFont="1" applyFill="1" applyAlignment="1">
      <alignment horizontal="center" vertical="center" wrapText="1"/>
    </xf>
    <xf numFmtId="182" fontId="5" fillId="2" borderId="1" xfId="67" applyNumberFormat="1" applyFont="1" applyFill="1" applyBorder="1" applyAlignment="1">
      <alignment horizontal="center" vertical="center" wrapText="1"/>
    </xf>
    <xf numFmtId="0" fontId="5" fillId="2" borderId="4" xfId="67" applyFont="1" applyFill="1" applyBorder="1" applyAlignment="1">
      <alignment horizontal="center" wrapText="1"/>
    </xf>
    <xf numFmtId="182" fontId="5" fillId="2" borderId="2" xfId="67" applyNumberFormat="1" applyFont="1" applyFill="1" applyBorder="1" applyAlignment="1">
      <alignment horizontal="center" vertical="center" wrapText="1"/>
    </xf>
    <xf numFmtId="0" fontId="5" fillId="2" borderId="5" xfId="67" applyFont="1" applyFill="1" applyBorder="1" applyAlignment="1">
      <alignment horizontal="center" wrapText="1"/>
    </xf>
    <xf numFmtId="198" fontId="5" fillId="2" borderId="3" xfId="67" applyNumberFormat="1" applyFont="1" applyFill="1" applyBorder="1" applyAlignment="1">
      <alignment horizontal="center" vertical="center" wrapText="1"/>
    </xf>
    <xf numFmtId="198" fontId="5" fillId="2" borderId="6" xfId="67" applyNumberFormat="1" applyFont="1" applyFill="1" applyBorder="1" applyAlignment="1">
      <alignment horizontal="center" vertical="center" wrapText="1"/>
    </xf>
    <xf numFmtId="182" fontId="4" fillId="0" borderId="0" xfId="0" applyNumberFormat="1" applyFont="1" applyAlignment="1">
      <alignment horizontal="center" vertical="center" wrapText="1"/>
    </xf>
    <xf numFmtId="182" fontId="4" fillId="0" borderId="0" xfId="0" applyNumberFormat="1" applyFont="1" applyAlignment="1">
      <alignment vertical="center"/>
    </xf>
    <xf numFmtId="182" fontId="2" fillId="0" borderId="0" xfId="0" applyNumberFormat="1" applyFont="1" applyAlignment="1">
      <alignment horizontal="center" vertical="center"/>
    </xf>
    <xf numFmtId="182" fontId="2" fillId="0" borderId="0" xfId="0" applyNumberFormat="1" applyFont="1" applyAlignment="1">
      <alignment vertical="center"/>
    </xf>
    <xf numFmtId="179" fontId="10" fillId="0" borderId="12" xfId="0" applyNumberFormat="1" applyFont="1" applyBorder="1" applyAlignment="1">
      <alignment horizontal="center" vertical="center" shrinkToFit="1"/>
    </xf>
    <xf numFmtId="179" fontId="2" fillId="0" borderId="11" xfId="0" applyNumberFormat="1" applyFont="1" applyBorder="1" applyAlignment="1">
      <alignment horizontal="center" vertical="center" shrinkToFit="1"/>
    </xf>
    <xf numFmtId="49" fontId="10" fillId="0" borderId="5" xfId="0" applyNumberFormat="1" applyFont="1" applyBorder="1" applyAlignment="1">
      <alignment horizontal="center" vertical="center"/>
    </xf>
    <xf numFmtId="0" fontId="0" fillId="0" borderId="6" xfId="0" applyBorder="1" applyAlignment="1">
      <alignment horizontal="center"/>
    </xf>
    <xf numFmtId="182" fontId="2" fillId="0" borderId="5" xfId="0" applyNumberFormat="1" applyFont="1" applyBorder="1" applyAlignment="1">
      <alignment horizontal="center" vertical="center"/>
    </xf>
    <xf numFmtId="0" fontId="0" fillId="0" borderId="6" xfId="0" applyBorder="1"/>
    <xf numFmtId="182" fontId="10" fillId="0" borderId="0" xfId="135" applyNumberFormat="1" applyFont="1" applyAlignment="1">
      <alignment horizontal="center" vertical="center" wrapText="1"/>
    </xf>
    <xf numFmtId="201" fontId="10" fillId="0" borderId="0" xfId="135" applyNumberFormat="1" applyFont="1" applyAlignment="1">
      <alignment horizontal="center" vertical="center"/>
    </xf>
    <xf numFmtId="182" fontId="10" fillId="0" borderId="7" xfId="135" applyNumberFormat="1" applyFont="1" applyBorder="1" applyAlignment="1">
      <alignment horizontal="left" vertical="center"/>
    </xf>
    <xf numFmtId="0" fontId="57" fillId="5" borderId="38" xfId="12" applyFont="1" applyFill="1" applyBorder="1" applyAlignment="1">
      <alignment horizontal="center" vertical="center"/>
    </xf>
    <xf numFmtId="0" fontId="0" fillId="0" borderId="38" xfId="0" applyBorder="1"/>
    <xf numFmtId="49" fontId="49" fillId="5" borderId="7" xfId="256" applyNumberFormat="1" applyFont="1" applyFill="1" applyBorder="1" applyAlignment="1">
      <alignment horizontal="center" vertical="center"/>
    </xf>
    <xf numFmtId="0" fontId="101" fillId="0" borderId="7" xfId="141" applyBorder="1"/>
    <xf numFmtId="0" fontId="51" fillId="7" borderId="38" xfId="0" applyFont="1" applyFill="1" applyBorder="1" applyAlignment="1">
      <alignment horizontal="left"/>
    </xf>
    <xf numFmtId="182" fontId="10" fillId="0" borderId="5" xfId="35" applyNumberFormat="1" applyFont="1" applyBorder="1" applyAlignment="1" applyProtection="1">
      <alignment horizontal="center"/>
      <protection locked="0"/>
    </xf>
    <xf numFmtId="0" fontId="0" fillId="0" borderId="13" xfId="0" applyBorder="1"/>
    <xf numFmtId="0" fontId="0" fillId="0" borderId="11" xfId="0" applyBorder="1"/>
    <xf numFmtId="182" fontId="2" fillId="0" borderId="5" xfId="120" applyNumberFormat="1" applyFont="1" applyBorder="1" applyAlignment="1" applyProtection="1">
      <alignment horizontal="center" vertical="center"/>
      <protection locked="0"/>
    </xf>
    <xf numFmtId="182" fontId="10" fillId="0" borderId="29" xfId="35" applyNumberFormat="1" applyFont="1" applyBorder="1" applyAlignment="1" applyProtection="1">
      <alignment horizontal="center"/>
      <protection locked="0"/>
    </xf>
    <xf numFmtId="0" fontId="0" fillId="0" borderId="30" xfId="0" applyBorder="1"/>
    <xf numFmtId="0" fontId="0" fillId="0" borderId="31" xfId="0" applyBorder="1"/>
    <xf numFmtId="182" fontId="2" fillId="0" borderId="29" xfId="120" applyNumberFormat="1" applyFont="1" applyBorder="1" applyAlignment="1" applyProtection="1">
      <alignment horizontal="center" vertical="center"/>
      <protection locked="0"/>
    </xf>
    <xf numFmtId="182" fontId="33" fillId="0" borderId="5" xfId="120" applyNumberFormat="1" applyFont="1" applyBorder="1" applyAlignment="1" applyProtection="1">
      <alignment horizontal="center" vertical="center"/>
      <protection locked="0"/>
    </xf>
    <xf numFmtId="182" fontId="33" fillId="0" borderId="1" xfId="120" applyNumberFormat="1" applyFont="1" applyBorder="1" applyAlignment="1" applyProtection="1">
      <alignment horizontal="center" vertical="center"/>
      <protection locked="0"/>
    </xf>
    <xf numFmtId="0" fontId="0" fillId="0" borderId="22" xfId="0" applyBorder="1"/>
    <xf numFmtId="0" fontId="0" fillId="0" borderId="23" xfId="0" applyBorder="1"/>
    <xf numFmtId="0" fontId="0" fillId="0" borderId="25" xfId="0" applyBorder="1"/>
    <xf numFmtId="0" fontId="0" fillId="0" borderId="7" xfId="0" applyBorder="1"/>
    <xf numFmtId="0" fontId="0" fillId="0" borderId="10" xfId="0" applyBorder="1"/>
    <xf numFmtId="182" fontId="10" fillId="0" borderId="5" xfId="202" applyNumberFormat="1" applyFont="1" applyBorder="1" applyAlignment="1" applyProtection="1">
      <alignment horizontal="center"/>
      <protection locked="0"/>
    </xf>
    <xf numFmtId="182" fontId="10" fillId="0" borderId="5" xfId="120" applyNumberFormat="1" applyFont="1" applyBorder="1" applyAlignment="1" applyProtection="1">
      <alignment horizontal="center" vertical="center" wrapText="1"/>
      <protection locked="0"/>
    </xf>
    <xf numFmtId="182" fontId="2" fillId="0" borderId="0" xfId="23" applyNumberFormat="1" applyFont="1" applyAlignment="1" applyProtection="1">
      <alignment horizontal="center" vertical="center"/>
      <protection locked="0"/>
    </xf>
    <xf numFmtId="182" fontId="2" fillId="0" borderId="0" xfId="120" applyNumberFormat="1" applyFont="1" applyAlignment="1" applyProtection="1">
      <alignment vertical="center"/>
      <protection locked="0"/>
    </xf>
    <xf numFmtId="182" fontId="10" fillId="0" borderId="2" xfId="120" applyNumberFormat="1" applyFont="1" applyBorder="1" applyAlignment="1" applyProtection="1">
      <alignment horizontal="center" vertical="center"/>
      <protection locked="0"/>
    </xf>
    <xf numFmtId="0" fontId="0" fillId="0" borderId="19" xfId="0" applyBorder="1"/>
    <xf numFmtId="0" fontId="0" fillId="0" borderId="20" xfId="0" applyBorder="1"/>
    <xf numFmtId="182" fontId="10" fillId="0" borderId="5" xfId="120" applyNumberFormat="1" applyFont="1" applyBorder="1" applyAlignment="1" applyProtection="1">
      <alignment horizontal="center" vertical="center"/>
      <protection locked="0"/>
    </xf>
    <xf numFmtId="182" fontId="0" fillId="0" borderId="5" xfId="120" applyNumberFormat="1" applyFont="1" applyBorder="1" applyAlignment="1" applyProtection="1">
      <alignment horizontal="center" vertical="center"/>
      <protection locked="0"/>
    </xf>
    <xf numFmtId="192" fontId="21" fillId="0" borderId="0" xfId="0" applyNumberFormat="1" applyFont="1" applyAlignment="1" applyProtection="1">
      <alignment horizontal="center"/>
      <protection locked="0"/>
    </xf>
    <xf numFmtId="192" fontId="21" fillId="0" borderId="0" xfId="0" applyNumberFormat="1" applyFont="1" applyAlignment="1" applyProtection="1">
      <alignment horizontal="left"/>
      <protection locked="0"/>
    </xf>
    <xf numFmtId="0" fontId="2" fillId="0" borderId="0" xfId="0" applyFont="1" applyAlignment="1" applyProtection="1">
      <alignment horizontal="center"/>
      <protection locked="0"/>
    </xf>
    <xf numFmtId="192" fontId="5" fillId="0" borderId="0" xfId="0" applyNumberFormat="1" applyFont="1" applyAlignment="1" applyProtection="1">
      <alignment horizontal="center"/>
      <protection locked="0"/>
    </xf>
    <xf numFmtId="192" fontId="2" fillId="0" borderId="7" xfId="0" applyNumberFormat="1" applyFont="1" applyBorder="1" applyAlignment="1" applyProtection="1">
      <alignment horizontal="left"/>
      <protection locked="0"/>
    </xf>
    <xf numFmtId="0" fontId="2" fillId="0" borderId="7" xfId="0" applyFont="1" applyBorder="1"/>
    <xf numFmtId="0" fontId="1" fillId="0" borderId="5" xfId="133" applyFont="1" applyBorder="1" applyAlignment="1">
      <alignment horizontal="center" vertical="center"/>
    </xf>
    <xf numFmtId="0" fontId="101" fillId="0" borderId="5" xfId="133" applyBorder="1" applyAlignment="1">
      <alignment horizontal="center" vertical="center"/>
    </xf>
    <xf numFmtId="0" fontId="1" fillId="0" borderId="8" xfId="133" applyFont="1" applyBorder="1" applyAlignment="1">
      <alignment horizontal="center" vertical="center"/>
    </xf>
    <xf numFmtId="0" fontId="1" fillId="0" borderId="14" xfId="133" applyFont="1" applyBorder="1" applyAlignment="1">
      <alignment horizontal="center" vertical="center"/>
    </xf>
    <xf numFmtId="0" fontId="1" fillId="0" borderId="6" xfId="133" applyFont="1" applyBorder="1" applyAlignment="1">
      <alignment horizontal="center" vertical="center"/>
    </xf>
    <xf numFmtId="182" fontId="6" fillId="0" borderId="5" xfId="133" applyNumberFormat="1" applyFont="1" applyBorder="1" applyAlignment="1">
      <alignment horizontal="center" vertical="center"/>
    </xf>
    <xf numFmtId="0" fontId="29" fillId="0" borderId="7" xfId="133" applyFont="1" applyBorder="1" applyAlignment="1">
      <alignment horizontal="left" vertical="center"/>
    </xf>
    <xf numFmtId="198" fontId="29" fillId="0" borderId="0" xfId="133" applyNumberFormat="1" applyFont="1" applyAlignment="1">
      <alignment horizontal="left" vertical="center"/>
    </xf>
    <xf numFmtId="182" fontId="6" fillId="0" borderId="8" xfId="133" applyNumberFormat="1" applyFont="1" applyBorder="1" applyAlignment="1">
      <alignment horizontal="center" vertical="center"/>
    </xf>
    <xf numFmtId="182" fontId="6" fillId="0" borderId="6" xfId="133" applyNumberFormat="1" applyFont="1" applyBorder="1" applyAlignment="1">
      <alignment horizontal="center" vertical="center"/>
    </xf>
    <xf numFmtId="182" fontId="2" fillId="0" borderId="5" xfId="133" applyNumberFormat="1" applyFont="1" applyBorder="1" applyAlignment="1">
      <alignment horizontal="center" vertical="center"/>
    </xf>
    <xf numFmtId="0" fontId="101" fillId="0" borderId="5" xfId="133" applyBorder="1"/>
    <xf numFmtId="182" fontId="2" fillId="0" borderId="12" xfId="133" applyNumberFormat="1" applyFont="1" applyBorder="1" applyAlignment="1">
      <alignment horizontal="center" vertical="center"/>
    </xf>
    <xf numFmtId="182" fontId="2" fillId="0" borderId="11" xfId="133" applyNumberFormat="1" applyFont="1" applyBorder="1" applyAlignment="1">
      <alignment horizontal="center" vertical="center"/>
    </xf>
    <xf numFmtId="0" fontId="29" fillId="0" borderId="7" xfId="177" applyFont="1" applyFill="1" applyBorder="1" applyAlignment="1">
      <alignment horizontal="left" vertical="center"/>
    </xf>
    <xf numFmtId="182" fontId="2" fillId="0" borderId="0" xfId="0" applyNumberFormat="1" applyFont="1" applyAlignment="1">
      <alignment horizontal="right" vertical="center"/>
    </xf>
    <xf numFmtId="182" fontId="2" fillId="0" borderId="7" xfId="0" applyNumberFormat="1" applyFont="1" applyBorder="1" applyAlignment="1">
      <alignment horizontal="right" vertical="center"/>
    </xf>
    <xf numFmtId="182" fontId="4" fillId="2" borderId="0" xfId="0" applyNumberFormat="1" applyFont="1" applyFill="1" applyAlignment="1">
      <alignment horizontal="center" vertical="center" wrapText="1"/>
    </xf>
    <xf numFmtId="182" fontId="4" fillId="2" borderId="0" xfId="0" applyNumberFormat="1" applyFont="1" applyFill="1" applyAlignment="1">
      <alignment vertical="center"/>
    </xf>
    <xf numFmtId="182" fontId="2" fillId="2" borderId="0" xfId="0" applyNumberFormat="1" applyFont="1" applyFill="1" applyAlignment="1">
      <alignment horizontal="center" vertical="center"/>
    </xf>
    <xf numFmtId="182" fontId="2" fillId="2" borderId="0" xfId="0" applyNumberFormat="1" applyFont="1" applyFill="1" applyAlignment="1">
      <alignment vertical="center"/>
    </xf>
    <xf numFmtId="182" fontId="2" fillId="2" borderId="0" xfId="0" applyNumberFormat="1" applyFont="1" applyFill="1" applyAlignment="1">
      <alignment horizontal="right" vertical="center"/>
    </xf>
    <xf numFmtId="182" fontId="2" fillId="2" borderId="6" xfId="0" applyNumberFormat="1" applyFont="1" applyFill="1" applyBorder="1" applyAlignment="1">
      <alignment horizontal="center" vertical="center"/>
    </xf>
    <xf numFmtId="0" fontId="0" fillId="2" borderId="10" xfId="0" applyFill="1" applyBorder="1"/>
    <xf numFmtId="10" fontId="2" fillId="2" borderId="0" xfId="0" applyNumberFormat="1" applyFont="1" applyFill="1" applyAlignment="1">
      <alignment vertical="center"/>
    </xf>
    <xf numFmtId="182" fontId="2" fillId="0" borderId="7" xfId="0" applyNumberFormat="1" applyFont="1" applyBorder="1" applyAlignment="1">
      <alignment horizontal="left" vertical="center"/>
    </xf>
    <xf numFmtId="14" fontId="2" fillId="2" borderId="0" xfId="0" applyNumberFormat="1" applyFont="1" applyFill="1" applyAlignment="1">
      <alignment vertical="center"/>
    </xf>
    <xf numFmtId="182" fontId="2" fillId="2" borderId="7" xfId="0" applyNumberFormat="1" applyFont="1" applyFill="1" applyBorder="1" applyAlignment="1">
      <alignment horizontal="right" vertical="center"/>
    </xf>
    <xf numFmtId="0" fontId="0" fillId="2" borderId="7" xfId="0" applyFill="1" applyBorder="1"/>
    <xf numFmtId="182" fontId="2" fillId="2" borderId="5" xfId="0" applyNumberFormat="1" applyFont="1" applyFill="1" applyBorder="1" applyAlignment="1">
      <alignment horizontal="center" vertical="center"/>
    </xf>
    <xf numFmtId="0" fontId="0" fillId="2" borderId="11" xfId="0" applyFill="1" applyBorder="1"/>
    <xf numFmtId="182" fontId="10" fillId="2" borderId="5" xfId="0" applyNumberFormat="1" applyFont="1" applyFill="1" applyBorder="1" applyAlignment="1">
      <alignment horizontal="left" vertical="center" indent="3"/>
    </xf>
    <xf numFmtId="0" fontId="0" fillId="2" borderId="5" xfId="0" applyFill="1" applyBorder="1"/>
    <xf numFmtId="182" fontId="10" fillId="2" borderId="5" xfId="0" applyNumberFormat="1" applyFont="1" applyFill="1" applyBorder="1" applyAlignment="1">
      <alignment horizontal="center" vertical="center"/>
    </xf>
    <xf numFmtId="0" fontId="10" fillId="2" borderId="5" xfId="0" applyFont="1" applyFill="1" applyBorder="1" applyAlignment="1">
      <alignment horizontal="center" vertical="center"/>
    </xf>
    <xf numFmtId="0" fontId="14" fillId="2" borderId="5" xfId="0" applyFont="1" applyFill="1" applyBorder="1" applyAlignment="1">
      <alignment horizontal="center" vertical="center"/>
    </xf>
    <xf numFmtId="179" fontId="10" fillId="2" borderId="5" xfId="4" applyFont="1" applyFill="1" applyBorder="1" applyAlignment="1">
      <alignment horizontal="center" vertical="center"/>
    </xf>
    <xf numFmtId="179" fontId="14" fillId="2" borderId="5" xfId="4" applyFont="1" applyFill="1" applyBorder="1" applyAlignment="1">
      <alignment horizontal="center" vertical="center"/>
    </xf>
    <xf numFmtId="0" fontId="10" fillId="2" borderId="5" xfId="0" applyFont="1" applyFill="1" applyBorder="1" applyAlignment="1">
      <alignment horizontal="center" vertical="center" wrapText="1"/>
    </xf>
    <xf numFmtId="0" fontId="14" fillId="2" borderId="5" xfId="0" applyFont="1" applyFill="1" applyBorder="1" applyAlignment="1">
      <alignment horizontal="center" vertical="center" wrapText="1"/>
    </xf>
    <xf numFmtId="182" fontId="2" fillId="2" borderId="8" xfId="0" applyNumberFormat="1" applyFont="1" applyFill="1" applyBorder="1" applyAlignment="1">
      <alignment horizontal="center" vertical="center"/>
    </xf>
    <xf numFmtId="0" fontId="0" fillId="2" borderId="14" xfId="0" applyFill="1" applyBorder="1"/>
    <xf numFmtId="14" fontId="2" fillId="2" borderId="8" xfId="0" applyNumberFormat="1" applyFont="1" applyFill="1" applyBorder="1" applyAlignment="1">
      <alignment horizontal="center" vertical="center"/>
    </xf>
    <xf numFmtId="0" fontId="6" fillId="2" borderId="5" xfId="0" applyFont="1" applyFill="1" applyBorder="1" applyAlignment="1">
      <alignment horizontal="center" vertical="center" wrapText="1"/>
    </xf>
    <xf numFmtId="182" fontId="2" fillId="2" borderId="12" xfId="0" applyNumberFormat="1" applyFont="1" applyFill="1" applyBorder="1" applyAlignment="1">
      <alignment horizontal="left" vertical="center" indent="3"/>
    </xf>
    <xf numFmtId="182" fontId="2" fillId="2" borderId="11" xfId="0" applyNumberFormat="1" applyFont="1" applyFill="1" applyBorder="1" applyAlignment="1">
      <alignment horizontal="left" vertical="center" indent="3"/>
    </xf>
    <xf numFmtId="0" fontId="6" fillId="2" borderId="1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2" fillId="2" borderId="5" xfId="0" applyFont="1" applyFill="1" applyBorder="1"/>
    <xf numFmtId="0" fontId="13" fillId="2" borderId="5" xfId="0" applyFont="1" applyFill="1" applyBorder="1" applyAlignment="1">
      <alignment horizontal="center" vertical="center" wrapText="1"/>
    </xf>
    <xf numFmtId="0" fontId="2" fillId="2" borderId="14" xfId="0" applyFont="1" applyFill="1" applyBorder="1"/>
    <xf numFmtId="0" fontId="2" fillId="2" borderId="11" xfId="0" applyFont="1" applyFill="1" applyBorder="1"/>
    <xf numFmtId="0" fontId="2" fillId="2" borderId="10" xfId="0" applyFont="1" applyFill="1" applyBorder="1"/>
    <xf numFmtId="0" fontId="2" fillId="2" borderId="6" xfId="0" applyFont="1" applyFill="1" applyBorder="1"/>
    <xf numFmtId="182" fontId="2" fillId="2" borderId="6" xfId="0" applyNumberFormat="1" applyFont="1" applyFill="1" applyBorder="1" applyAlignment="1">
      <alignment horizontal="left" vertical="center" indent="3"/>
    </xf>
    <xf numFmtId="14" fontId="2" fillId="2" borderId="8" xfId="0" applyNumberFormat="1" applyFont="1" applyFill="1" applyBorder="1" applyAlignment="1">
      <alignment horizontal="center" vertical="center" wrapText="1"/>
    </xf>
    <xf numFmtId="182" fontId="2" fillId="2" borderId="8" xfId="0" applyNumberFormat="1" applyFont="1" applyFill="1" applyBorder="1" applyAlignment="1">
      <alignment horizontal="center" vertical="center" wrapText="1"/>
    </xf>
    <xf numFmtId="0" fontId="2" fillId="2" borderId="13" xfId="0" applyFont="1" applyFill="1" applyBorder="1"/>
    <xf numFmtId="0" fontId="2" fillId="2" borderId="7" xfId="0" applyFont="1" applyFill="1" applyBorder="1"/>
    <xf numFmtId="182" fontId="10" fillId="2" borderId="8" xfId="0" applyNumberFormat="1" applyFont="1" applyFill="1" applyBorder="1" applyAlignment="1">
      <alignment horizontal="center" vertical="center" wrapText="1"/>
    </xf>
    <xf numFmtId="182" fontId="10" fillId="0" borderId="5" xfId="0" applyNumberFormat="1" applyFont="1" applyBorder="1" applyAlignment="1">
      <alignment horizontal="center" vertical="center" wrapText="1"/>
    </xf>
    <xf numFmtId="182" fontId="2" fillId="0" borderId="5" xfId="0" applyNumberFormat="1" applyFont="1" applyBorder="1" applyAlignment="1">
      <alignment horizontal="center" vertical="center" wrapText="1"/>
    </xf>
    <xf numFmtId="182" fontId="10" fillId="2" borderId="5" xfId="0" applyNumberFormat="1" applyFont="1" applyFill="1" applyBorder="1" applyAlignment="1">
      <alignment horizontal="center" vertical="center" wrapText="1"/>
    </xf>
    <xf numFmtId="182" fontId="2" fillId="2" borderId="5" xfId="0" applyNumberFormat="1" applyFont="1" applyFill="1" applyBorder="1" applyAlignment="1">
      <alignment horizontal="center" vertical="center" wrapText="1"/>
    </xf>
    <xf numFmtId="182" fontId="2" fillId="2" borderId="0" xfId="19" applyNumberFormat="1" applyFont="1" applyFill="1" applyAlignment="1">
      <alignment vertical="center"/>
    </xf>
    <xf numFmtId="14" fontId="2" fillId="2" borderId="0" xfId="19" applyNumberFormat="1" applyFont="1" applyFill="1" applyAlignment="1">
      <alignment vertical="center"/>
    </xf>
    <xf numFmtId="182" fontId="10" fillId="0" borderId="16" xfId="0" applyNumberFormat="1" applyFont="1" applyBorder="1" applyAlignment="1">
      <alignment horizontal="center" vertical="center"/>
    </xf>
    <xf numFmtId="182" fontId="2" fillId="0" borderId="7" xfId="0" applyNumberFormat="1" applyFont="1" applyBorder="1" applyAlignment="1">
      <alignment horizontal="center" vertical="center"/>
    </xf>
    <xf numFmtId="182" fontId="26" fillId="2" borderId="12" xfId="0" applyNumberFormat="1" applyFont="1" applyFill="1" applyBorder="1" applyAlignment="1">
      <alignment horizontal="center" vertical="center"/>
    </xf>
    <xf numFmtId="182" fontId="2" fillId="2" borderId="13" xfId="0" applyNumberFormat="1" applyFont="1" applyFill="1" applyBorder="1" applyAlignment="1">
      <alignment horizontal="center" vertical="center"/>
    </xf>
    <xf numFmtId="182" fontId="2" fillId="2" borderId="11" xfId="0" applyNumberFormat="1" applyFont="1" applyFill="1" applyBorder="1" applyAlignment="1">
      <alignment horizontal="center" vertical="center"/>
    </xf>
    <xf numFmtId="198" fontId="2" fillId="2" borderId="5" xfId="0" applyNumberFormat="1" applyFont="1" applyFill="1" applyBorder="1" applyAlignment="1">
      <alignment horizontal="center" vertical="center"/>
    </xf>
    <xf numFmtId="0" fontId="0" fillId="2" borderId="13" xfId="0" applyFill="1" applyBorder="1"/>
    <xf numFmtId="0" fontId="0" fillId="2" borderId="6" xfId="0" applyFill="1" applyBorder="1"/>
    <xf numFmtId="182" fontId="10" fillId="2" borderId="8" xfId="0" applyNumberFormat="1" applyFont="1" applyFill="1" applyBorder="1" applyAlignment="1">
      <alignment horizontal="center" vertical="center"/>
    </xf>
    <xf numFmtId="0" fontId="2" fillId="2" borderId="5" xfId="115" applyFont="1" applyFill="1" applyBorder="1" applyAlignment="1">
      <alignment horizontal="center" vertical="center"/>
    </xf>
    <xf numFmtId="0" fontId="2" fillId="2" borderId="5" xfId="28" applyFont="1" applyFill="1" applyBorder="1" applyAlignment="1" applyProtection="1">
      <alignment horizontal="center" vertical="center" wrapText="1"/>
    </xf>
    <xf numFmtId="0" fontId="2" fillId="2" borderId="5" xfId="115" applyFont="1" applyFill="1" applyBorder="1" applyAlignment="1">
      <alignment horizontal="center" vertical="center" wrapText="1"/>
    </xf>
    <xf numFmtId="0" fontId="4" fillId="2" borderId="0" xfId="115" applyFont="1" applyFill="1" applyAlignment="1">
      <alignment horizontal="center" vertical="center" wrapText="1"/>
    </xf>
    <xf numFmtId="0" fontId="2" fillId="2" borderId="0" xfId="115" applyFont="1" applyFill="1" applyAlignment="1">
      <alignment vertical="center"/>
    </xf>
    <xf numFmtId="202" fontId="2" fillId="2" borderId="0" xfId="115" applyNumberFormat="1" applyFont="1" applyFill="1" applyAlignment="1">
      <alignment horizontal="center" vertical="center"/>
    </xf>
    <xf numFmtId="0" fontId="2" fillId="2" borderId="0" xfId="115" applyFont="1" applyFill="1" applyAlignment="1">
      <alignment horizontal="right" vertical="center"/>
    </xf>
    <xf numFmtId="0" fontId="10" fillId="2" borderId="5" xfId="115" applyFont="1" applyFill="1" applyBorder="1" applyAlignment="1">
      <alignment horizontal="center" vertical="center" wrapText="1"/>
    </xf>
    <xf numFmtId="0" fontId="10" fillId="2" borderId="8" xfId="115" applyFont="1" applyFill="1" applyBorder="1" applyAlignment="1">
      <alignment horizontal="center" vertical="center" wrapText="1"/>
    </xf>
    <xf numFmtId="14" fontId="2" fillId="2" borderId="5" xfId="115" applyNumberFormat="1" applyFont="1" applyFill="1" applyBorder="1" applyAlignment="1">
      <alignment horizontal="center" vertical="center" wrapText="1"/>
    </xf>
    <xf numFmtId="0" fontId="10" fillId="2" borderId="8" xfId="115" applyFont="1" applyFill="1" applyBorder="1" applyAlignment="1">
      <alignment horizontal="center" vertical="center"/>
    </xf>
    <xf numFmtId="0" fontId="10" fillId="2" borderId="5" xfId="115" applyFont="1" applyFill="1" applyBorder="1" applyAlignment="1">
      <alignment horizontal="center" vertical="center"/>
    </xf>
    <xf numFmtId="0" fontId="6" fillId="2" borderId="5" xfId="115" applyFont="1" applyFill="1" applyBorder="1" applyAlignment="1">
      <alignment horizontal="center" vertical="center" wrapText="1"/>
    </xf>
    <xf numFmtId="0" fontId="13" fillId="2" borderId="6" xfId="115" applyFont="1" applyFill="1" applyBorder="1" applyAlignment="1">
      <alignment horizontal="center" vertical="center"/>
    </xf>
    <xf numFmtId="0" fontId="2" fillId="2" borderId="5" xfId="32" applyFont="1" applyFill="1" applyBorder="1" applyAlignment="1" applyProtection="1">
      <alignment horizontal="center" vertical="center" wrapText="1"/>
    </xf>
    <xf numFmtId="182" fontId="17" fillId="2" borderId="0" xfId="0" applyNumberFormat="1" applyFont="1" applyFill="1" applyAlignment="1">
      <alignment horizontal="center" vertical="center" wrapText="1"/>
    </xf>
    <xf numFmtId="182" fontId="17" fillId="2" borderId="0" xfId="0" applyNumberFormat="1" applyFont="1" applyFill="1" applyAlignment="1">
      <alignment vertical="center"/>
    </xf>
    <xf numFmtId="182" fontId="2" fillId="2" borderId="12" xfId="0" applyNumberFormat="1" applyFont="1" applyFill="1" applyBorder="1" applyAlignment="1">
      <alignment horizontal="center" vertical="center"/>
    </xf>
    <xf numFmtId="182" fontId="2" fillId="2" borderId="6" xfId="0" applyNumberFormat="1" applyFont="1" applyFill="1" applyBorder="1" applyAlignment="1">
      <alignment horizontal="center" vertical="center" wrapText="1"/>
    </xf>
    <xf numFmtId="182" fontId="24" fillId="2" borderId="0" xfId="0" applyNumberFormat="1" applyFont="1" applyFill="1" applyAlignment="1">
      <alignment horizontal="center" vertical="center" wrapText="1"/>
    </xf>
    <xf numFmtId="0" fontId="2" fillId="2" borderId="5" xfId="159" applyFont="1" applyFill="1" applyBorder="1" applyAlignment="1">
      <alignment horizontal="center" vertical="center" wrapText="1" shrinkToFit="1"/>
    </xf>
    <xf numFmtId="182" fontId="10" fillId="2" borderId="6" xfId="0" applyNumberFormat="1" applyFont="1" applyFill="1" applyBorder="1" applyAlignment="1">
      <alignment horizontal="left" vertical="center" indent="3"/>
    </xf>
    <xf numFmtId="182" fontId="10" fillId="2" borderId="6" xfId="0" applyNumberFormat="1" applyFont="1" applyFill="1" applyBorder="1" applyAlignment="1">
      <alignment horizontal="center" vertical="center"/>
    </xf>
    <xf numFmtId="182" fontId="6" fillId="2" borderId="5" xfId="0" applyNumberFormat="1" applyFont="1" applyFill="1" applyBorder="1" applyAlignment="1">
      <alignment horizontal="center" vertical="center" wrapText="1"/>
    </xf>
    <xf numFmtId="182" fontId="10" fillId="0" borderId="5" xfId="0" applyNumberFormat="1" applyFont="1" applyBorder="1" applyAlignment="1">
      <alignment horizontal="center" vertical="center"/>
    </xf>
    <xf numFmtId="182" fontId="2" fillId="2" borderId="8" xfId="27" applyNumberFormat="1" applyFont="1" applyFill="1" applyBorder="1" applyAlignment="1">
      <alignment horizontal="center" vertical="center" wrapText="1"/>
    </xf>
    <xf numFmtId="182" fontId="2" fillId="2" borderId="0" xfId="0" applyNumberFormat="1" applyFont="1" applyFill="1" applyAlignment="1">
      <alignment horizontal="left" vertical="center"/>
    </xf>
    <xf numFmtId="182" fontId="2" fillId="2" borderId="17" xfId="0" applyNumberFormat="1" applyFont="1" applyFill="1" applyBorder="1" applyAlignment="1">
      <alignment horizontal="center" vertical="center" wrapText="1"/>
    </xf>
    <xf numFmtId="0" fontId="0" fillId="2" borderId="15" xfId="0" applyFill="1" applyBorder="1"/>
    <xf numFmtId="182" fontId="2" fillId="2" borderId="7" xfId="0" applyNumberFormat="1" applyFont="1" applyFill="1" applyBorder="1" applyAlignment="1">
      <alignment horizontal="left" vertical="center"/>
    </xf>
    <xf numFmtId="182" fontId="6" fillId="0" borderId="5" xfId="0" applyNumberFormat="1" applyFont="1" applyBorder="1" applyAlignment="1">
      <alignment horizontal="center" vertical="center"/>
    </xf>
    <xf numFmtId="49" fontId="2" fillId="0" borderId="5" xfId="0" applyNumberFormat="1" applyFont="1" applyBorder="1" applyAlignment="1">
      <alignment horizontal="center" vertical="center"/>
    </xf>
    <xf numFmtId="182" fontId="2" fillId="0" borderId="11" xfId="0" applyNumberFormat="1" applyFont="1" applyBorder="1" applyAlignment="1">
      <alignment horizontal="center" vertical="center"/>
    </xf>
    <xf numFmtId="182" fontId="2" fillId="2" borderId="16" xfId="0" applyNumberFormat="1" applyFont="1" applyFill="1" applyBorder="1" applyAlignment="1">
      <alignment horizontal="center" vertical="center"/>
    </xf>
    <xf numFmtId="0" fontId="2" fillId="2" borderId="5" xfId="16" applyNumberFormat="1" applyFont="1" applyFill="1" applyBorder="1" applyAlignment="1">
      <alignment horizontal="center" vertical="center" wrapText="1"/>
    </xf>
    <xf numFmtId="14" fontId="2" fillId="2" borderId="5" xfId="20" applyNumberFormat="1" applyFont="1" applyFill="1" applyBorder="1" applyAlignment="1">
      <alignment horizontal="center" vertical="center" wrapText="1"/>
    </xf>
    <xf numFmtId="0" fontId="2" fillId="2" borderId="5" xfId="20" applyFont="1" applyFill="1" applyBorder="1" applyAlignment="1">
      <alignment horizontal="center" vertical="center" wrapText="1"/>
    </xf>
    <xf numFmtId="2" fontId="2" fillId="2" borderId="8" xfId="0" applyNumberFormat="1" applyFont="1" applyFill="1" applyBorder="1" applyAlignment="1">
      <alignment horizontal="center" vertical="center" wrapText="1"/>
    </xf>
    <xf numFmtId="1" fontId="2" fillId="2" borderId="5" xfId="16"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182" fontId="21" fillId="2" borderId="0" xfId="0" applyNumberFormat="1" applyFont="1" applyFill="1" applyAlignment="1">
      <alignment horizontal="center" vertical="center" wrapText="1"/>
    </xf>
    <xf numFmtId="0" fontId="2" fillId="2" borderId="0" xfId="0" applyFont="1" applyFill="1" applyAlignment="1">
      <alignment vertical="center"/>
    </xf>
    <xf numFmtId="2" fontId="2" fillId="2" borderId="0" xfId="0" applyNumberFormat="1" applyFont="1" applyFill="1" applyAlignment="1">
      <alignment horizontal="center" vertical="center"/>
    </xf>
    <xf numFmtId="2" fontId="2" fillId="2" borderId="5" xfId="0" applyNumberFormat="1" applyFont="1" applyFill="1" applyBorder="1" applyAlignment="1">
      <alignment horizontal="center" vertical="center" wrapText="1"/>
    </xf>
    <xf numFmtId="182" fontId="10" fillId="0" borderId="8" xfId="0" applyNumberFormat="1" applyFont="1" applyBorder="1" applyAlignment="1">
      <alignment horizontal="center" vertical="center" wrapText="1"/>
    </xf>
    <xf numFmtId="182" fontId="10" fillId="0" borderId="6" xfId="0" applyNumberFormat="1" applyFont="1" applyBorder="1" applyAlignment="1">
      <alignment horizontal="center" vertical="center" wrapText="1"/>
    </xf>
    <xf numFmtId="182" fontId="10" fillId="0" borderId="15" xfId="0" applyNumberFormat="1" applyFont="1" applyBorder="1" applyAlignment="1">
      <alignment horizontal="center" vertical="center"/>
    </xf>
    <xf numFmtId="182" fontId="10" fillId="0" borderId="0" xfId="0" applyNumberFormat="1" applyFont="1" applyAlignment="1">
      <alignment horizontal="center" vertical="center"/>
    </xf>
    <xf numFmtId="182" fontId="10" fillId="2" borderId="12" xfId="0" applyNumberFormat="1" applyFont="1" applyFill="1" applyBorder="1" applyAlignment="1">
      <alignment horizontal="center" vertical="center"/>
    </xf>
    <xf numFmtId="182" fontId="10" fillId="2" borderId="13" xfId="0" applyNumberFormat="1" applyFont="1" applyFill="1" applyBorder="1" applyAlignment="1">
      <alignment horizontal="center" vertical="center"/>
    </xf>
    <xf numFmtId="182" fontId="10" fillId="2" borderId="11" xfId="0" applyNumberFormat="1" applyFont="1" applyFill="1" applyBorder="1" applyAlignment="1">
      <alignment horizontal="center" vertical="center"/>
    </xf>
    <xf numFmtId="182" fontId="20" fillId="2" borderId="0" xfId="0" applyNumberFormat="1" applyFont="1" applyFill="1" applyAlignment="1">
      <alignment horizontal="center" vertical="center" wrapText="1"/>
    </xf>
    <xf numFmtId="182" fontId="20" fillId="2" borderId="0" xfId="0" applyNumberFormat="1" applyFont="1" applyFill="1" applyAlignment="1">
      <alignment vertical="center"/>
    </xf>
    <xf numFmtId="0" fontId="2" fillId="2" borderId="5" xfId="123" applyFont="1" applyFill="1" applyBorder="1" applyAlignment="1">
      <alignment horizontal="center" vertical="center" wrapText="1"/>
    </xf>
    <xf numFmtId="0" fontId="2" fillId="2" borderId="5" xfId="116" applyFont="1" applyFill="1" applyBorder="1" applyAlignment="1">
      <alignment horizontal="center" vertical="center" wrapText="1"/>
    </xf>
    <xf numFmtId="0" fontId="2" fillId="2" borderId="5" xfId="116" applyFont="1" applyFill="1" applyBorder="1" applyAlignment="1">
      <alignment horizontal="center" vertical="center"/>
    </xf>
    <xf numFmtId="0" fontId="2" fillId="2" borderId="5" xfId="123" quotePrefix="1" applyFont="1" applyFill="1" applyBorder="1" applyAlignment="1">
      <alignment horizontal="center" vertical="center" wrapText="1"/>
    </xf>
    <xf numFmtId="0" fontId="2" fillId="2" borderId="5" xfId="123" applyFont="1" applyFill="1" applyBorder="1" applyAlignment="1">
      <alignment horizontal="center" vertical="center"/>
    </xf>
    <xf numFmtId="2" fontId="2" fillId="2" borderId="5" xfId="116" applyNumberFormat="1" applyFont="1" applyFill="1" applyBorder="1" applyAlignment="1">
      <alignment horizontal="center" vertical="center"/>
    </xf>
    <xf numFmtId="0" fontId="12" fillId="2" borderId="0" xfId="39" applyFont="1" applyFill="1" applyAlignment="1">
      <alignment horizontal="center"/>
    </xf>
    <xf numFmtId="0" fontId="101" fillId="2" borderId="0" xfId="39" applyFill="1"/>
    <xf numFmtId="0" fontId="101" fillId="2" borderId="0" xfId="39" applyFill="1" applyAlignment="1">
      <alignment horizontal="center"/>
    </xf>
    <xf numFmtId="182" fontId="101" fillId="2" borderId="0" xfId="39" applyNumberFormat="1" applyFill="1"/>
    <xf numFmtId="0" fontId="2" fillId="2" borderId="0" xfId="39" applyFont="1" applyFill="1" applyAlignment="1">
      <alignment horizontal="center" vertical="center"/>
    </xf>
    <xf numFmtId="0" fontId="2" fillId="2" borderId="0" xfId="39" applyFont="1" applyFill="1" applyAlignment="1">
      <alignment vertical="center"/>
    </xf>
    <xf numFmtId="0" fontId="2" fillId="2" borderId="0" xfId="39" applyFont="1" applyFill="1" applyAlignment="1">
      <alignment horizontal="right" vertical="center"/>
    </xf>
    <xf numFmtId="0" fontId="6" fillId="2" borderId="13" xfId="0" applyFont="1" applyFill="1" applyBorder="1" applyAlignment="1">
      <alignment horizontal="center" vertical="center" wrapText="1"/>
    </xf>
    <xf numFmtId="182" fontId="11" fillId="2" borderId="0" xfId="0" applyNumberFormat="1" applyFont="1" applyFill="1"/>
    <xf numFmtId="182" fontId="0" fillId="2" borderId="0" xfId="0" applyNumberFormat="1" applyFill="1"/>
    <xf numFmtId="0" fontId="11" fillId="0" borderId="0" xfId="0" applyFont="1"/>
    <xf numFmtId="0" fontId="0" fillId="0" borderId="0" xfId="0"/>
    <xf numFmtId="0" fontId="0" fillId="2" borderId="0" xfId="0" applyFill="1"/>
    <xf numFmtId="179" fontId="2" fillId="2" borderId="5" xfId="4" applyFont="1" applyFill="1" applyBorder="1" applyAlignment="1">
      <alignment horizontal="center" vertical="center" wrapText="1"/>
    </xf>
    <xf numFmtId="179" fontId="2" fillId="2" borderId="5" xfId="4" applyFont="1" applyFill="1" applyBorder="1" applyAlignment="1">
      <alignment horizontal="center" vertical="center"/>
    </xf>
    <xf numFmtId="0" fontId="2" fillId="2" borderId="5" xfId="0" applyFont="1" applyFill="1" applyBorder="1" applyAlignment="1">
      <alignment horizontal="center" vertical="center"/>
    </xf>
    <xf numFmtId="182" fontId="4" fillId="2" borderId="0" xfId="0" applyNumberFormat="1" applyFont="1" applyFill="1" applyAlignment="1">
      <alignment horizontal="center" vertical="center"/>
    </xf>
  </cellXfs>
  <cellStyles count="267">
    <cellStyle name="百分比" xfId="5" builtinId="5"/>
    <cellStyle name="百分比 15" xfId="44" xr:uid="{00000000-0005-0000-0000-00005A000000}"/>
    <cellStyle name="百分比 2" xfId="8" xr:uid="{00000000-0005-0000-0000-000013000000}"/>
    <cellStyle name="常规" xfId="0" builtinId="0"/>
    <cellStyle name="常规 10" xfId="45" xr:uid="{00000000-0005-0000-0000-00005B000000}"/>
    <cellStyle name="常规 100" xfId="46" xr:uid="{00000000-0005-0000-0000-00005C000000}"/>
    <cellStyle name="常规 100 2" xfId="42" xr:uid="{00000000-0005-0000-0000-000058000000}"/>
    <cellStyle name="常规 101" xfId="3" xr:uid="{00000000-0005-0000-0000-000007000000}"/>
    <cellStyle name="常规 101 2" xfId="41" xr:uid="{00000000-0005-0000-0000-000057000000}"/>
    <cellStyle name="常规 102" xfId="6" xr:uid="{00000000-0005-0000-0000-00000F000000}"/>
    <cellStyle name="常规 102 2" xfId="47" xr:uid="{00000000-0005-0000-0000-00005D000000}"/>
    <cellStyle name="常规 103" xfId="48" xr:uid="{00000000-0005-0000-0000-00005E000000}"/>
    <cellStyle name="常规 103 2" xfId="49" xr:uid="{00000000-0005-0000-0000-00005F000000}"/>
    <cellStyle name="常规 104" xfId="16" xr:uid="{00000000-0005-0000-0000-000027000000}"/>
    <cellStyle name="常规 104 2" xfId="50" xr:uid="{00000000-0005-0000-0000-000060000000}"/>
    <cellStyle name="常规 105" xfId="51" xr:uid="{00000000-0005-0000-0000-000061000000}"/>
    <cellStyle name="常规 106" xfId="53" xr:uid="{00000000-0005-0000-0000-000063000000}"/>
    <cellStyle name="常规 107" xfId="55" xr:uid="{00000000-0005-0000-0000-000065000000}"/>
    <cellStyle name="常规 108" xfId="57" xr:uid="{00000000-0005-0000-0000-000067000000}"/>
    <cellStyle name="常规 109" xfId="59" xr:uid="{00000000-0005-0000-0000-000069000000}"/>
    <cellStyle name="常规 11" xfId="61" xr:uid="{00000000-0005-0000-0000-00006B000000}"/>
    <cellStyle name="常规 110" xfId="52" xr:uid="{00000000-0005-0000-0000-000062000000}"/>
    <cellStyle name="常规 111" xfId="54" xr:uid="{00000000-0005-0000-0000-000064000000}"/>
    <cellStyle name="常规 112" xfId="56" xr:uid="{00000000-0005-0000-0000-000066000000}"/>
    <cellStyle name="常规 113" xfId="58" xr:uid="{00000000-0005-0000-0000-000068000000}"/>
    <cellStyle name="常规 114" xfId="60" xr:uid="{00000000-0005-0000-0000-00006A000000}"/>
    <cellStyle name="常规 115" xfId="63" xr:uid="{00000000-0005-0000-0000-00006D000000}"/>
    <cellStyle name="常规 116" xfId="65" xr:uid="{00000000-0005-0000-0000-00006F000000}"/>
    <cellStyle name="常规 117" xfId="67" xr:uid="{00000000-0005-0000-0000-000071000000}"/>
    <cellStyle name="常规 118" xfId="69" xr:uid="{00000000-0005-0000-0000-000073000000}"/>
    <cellStyle name="常规 119" xfId="71" xr:uid="{00000000-0005-0000-0000-000075000000}"/>
    <cellStyle name="常规 12" xfId="73" xr:uid="{00000000-0005-0000-0000-000077000000}"/>
    <cellStyle name="常规 120" xfId="64" xr:uid="{00000000-0005-0000-0000-00006E000000}"/>
    <cellStyle name="常规 121" xfId="66" xr:uid="{00000000-0005-0000-0000-000070000000}"/>
    <cellStyle name="常规 122" xfId="68" xr:uid="{00000000-0005-0000-0000-000072000000}"/>
    <cellStyle name="常规 123" xfId="70" xr:uid="{00000000-0005-0000-0000-000074000000}"/>
    <cellStyle name="常规 124" xfId="72" xr:uid="{00000000-0005-0000-0000-000076000000}"/>
    <cellStyle name="常规 125" xfId="74" xr:uid="{00000000-0005-0000-0000-000078000000}"/>
    <cellStyle name="常规 126" xfId="76" xr:uid="{00000000-0005-0000-0000-00007A000000}"/>
    <cellStyle name="常规 127" xfId="78" xr:uid="{00000000-0005-0000-0000-00007C000000}"/>
    <cellStyle name="常规 128" xfId="80" xr:uid="{00000000-0005-0000-0000-00007E000000}"/>
    <cellStyle name="常规 129" xfId="82" xr:uid="{00000000-0005-0000-0000-000080000000}"/>
    <cellStyle name="常规 13" xfId="85" xr:uid="{00000000-0005-0000-0000-000083000000}"/>
    <cellStyle name="常规 130" xfId="75" xr:uid="{00000000-0005-0000-0000-000079000000}"/>
    <cellStyle name="常规 131" xfId="77" xr:uid="{00000000-0005-0000-0000-00007B000000}"/>
    <cellStyle name="常规 132" xfId="79" xr:uid="{00000000-0005-0000-0000-00007D000000}"/>
    <cellStyle name="常规 133" xfId="81" xr:uid="{00000000-0005-0000-0000-00007F000000}"/>
    <cellStyle name="常规 134" xfId="83" xr:uid="{00000000-0005-0000-0000-000081000000}"/>
    <cellStyle name="常规 135" xfId="86" xr:uid="{00000000-0005-0000-0000-000084000000}"/>
    <cellStyle name="常规 136" xfId="88" xr:uid="{00000000-0005-0000-0000-000086000000}"/>
    <cellStyle name="常规 137" xfId="11" xr:uid="{00000000-0005-0000-0000-00001A000000}"/>
    <cellStyle name="常规 138" xfId="90" xr:uid="{00000000-0005-0000-0000-000088000000}"/>
    <cellStyle name="常规 139" xfId="92" xr:uid="{00000000-0005-0000-0000-00008A000000}"/>
    <cellStyle name="常规 14" xfId="94" xr:uid="{00000000-0005-0000-0000-00008C000000}"/>
    <cellStyle name="常规 140" xfId="87" xr:uid="{00000000-0005-0000-0000-000085000000}"/>
    <cellStyle name="常规 141" xfId="89" xr:uid="{00000000-0005-0000-0000-000087000000}"/>
    <cellStyle name="常规 142" xfId="10" xr:uid="{00000000-0005-0000-0000-000019000000}"/>
    <cellStyle name="常规 143" xfId="91" xr:uid="{00000000-0005-0000-0000-000089000000}"/>
    <cellStyle name="常规 144" xfId="93" xr:uid="{00000000-0005-0000-0000-00008B000000}"/>
    <cellStyle name="常规 145" xfId="95" xr:uid="{00000000-0005-0000-0000-00008D000000}"/>
    <cellStyle name="常规 146" xfId="98" xr:uid="{00000000-0005-0000-0000-000090000000}"/>
    <cellStyle name="常规 147" xfId="101" xr:uid="{00000000-0005-0000-0000-000093000000}"/>
    <cellStyle name="常规 148" xfId="104" xr:uid="{00000000-0005-0000-0000-000096000000}"/>
    <cellStyle name="常规 148 2" xfId="107" xr:uid="{00000000-0005-0000-0000-000099000000}"/>
    <cellStyle name="常规 149" xfId="108" xr:uid="{00000000-0005-0000-0000-00009A000000}"/>
    <cellStyle name="常规 15" xfId="111" xr:uid="{00000000-0005-0000-0000-00009D000000}"/>
    <cellStyle name="常规 150" xfId="96" xr:uid="{00000000-0005-0000-0000-00008E000000}"/>
    <cellStyle name="常规 151" xfId="99" xr:uid="{00000000-0005-0000-0000-000091000000}"/>
    <cellStyle name="常规 152" xfId="102" xr:uid="{00000000-0005-0000-0000-000094000000}"/>
    <cellStyle name="常规 153" xfId="105" xr:uid="{00000000-0005-0000-0000-000097000000}"/>
    <cellStyle name="常规 154" xfId="109" xr:uid="{00000000-0005-0000-0000-00009B000000}"/>
    <cellStyle name="常规 155" xfId="113" xr:uid="{00000000-0005-0000-0000-00009F000000}"/>
    <cellStyle name="常规 156" xfId="117" xr:uid="{00000000-0005-0000-0000-0000A3000000}"/>
    <cellStyle name="常规 157" xfId="121" xr:uid="{00000000-0005-0000-0000-0000A7000000}"/>
    <cellStyle name="常规 158" xfId="21" xr:uid="{00000000-0005-0000-0000-000034000000}"/>
    <cellStyle name="常规 159" xfId="17" xr:uid="{00000000-0005-0000-0000-000029000000}"/>
    <cellStyle name="常规 16" xfId="125" xr:uid="{00000000-0005-0000-0000-0000AB000000}"/>
    <cellStyle name="常规 160" xfId="114" xr:uid="{00000000-0005-0000-0000-0000A0000000}"/>
    <cellStyle name="常规 161" xfId="118" xr:uid="{00000000-0005-0000-0000-0000A4000000}"/>
    <cellStyle name="常规 162" xfId="122" xr:uid="{00000000-0005-0000-0000-0000A8000000}"/>
    <cellStyle name="常规 163" xfId="22" xr:uid="{00000000-0005-0000-0000-000035000000}"/>
    <cellStyle name="常规 164" xfId="18" xr:uid="{00000000-0005-0000-0000-00002A000000}"/>
    <cellStyle name="常规 165" xfId="25" xr:uid="{00000000-0005-0000-0000-00003D000000}"/>
    <cellStyle name="常规 166" xfId="29" xr:uid="{00000000-0005-0000-0000-000042000000}"/>
    <cellStyle name="常规 167" xfId="33" xr:uid="{00000000-0005-0000-0000-000049000000}"/>
    <cellStyle name="常规 168" xfId="37" xr:uid="{00000000-0005-0000-0000-000050000000}"/>
    <cellStyle name="常规 169" xfId="127" xr:uid="{00000000-0005-0000-0000-0000AD000000}"/>
    <cellStyle name="常规 17" xfId="130" xr:uid="{00000000-0005-0000-0000-0000B0000000}"/>
    <cellStyle name="常规 170" xfId="26" xr:uid="{00000000-0005-0000-0000-00003E000000}"/>
    <cellStyle name="常规 171" xfId="30" xr:uid="{00000000-0005-0000-0000-000043000000}"/>
    <cellStyle name="常规 172" xfId="34" xr:uid="{00000000-0005-0000-0000-00004A000000}"/>
    <cellStyle name="常规 173" xfId="38" xr:uid="{00000000-0005-0000-0000-000051000000}"/>
    <cellStyle name="常规 174" xfId="128" xr:uid="{00000000-0005-0000-0000-0000AE000000}"/>
    <cellStyle name="常规 175" xfId="132" xr:uid="{00000000-0005-0000-0000-0000B2000000}"/>
    <cellStyle name="常规 176" xfId="134" xr:uid="{00000000-0005-0000-0000-0000B4000000}"/>
    <cellStyle name="常规 177" xfId="136" xr:uid="{00000000-0005-0000-0000-0000B6000000}"/>
    <cellStyle name="常规 178" xfId="138" xr:uid="{00000000-0005-0000-0000-0000B8000000}"/>
    <cellStyle name="常规 179" xfId="140" xr:uid="{00000000-0005-0000-0000-0000BA000000}"/>
    <cellStyle name="常规 18" xfId="143" xr:uid="{00000000-0005-0000-0000-0000BD000000}"/>
    <cellStyle name="常规 180" xfId="133" xr:uid="{00000000-0005-0000-0000-0000B3000000}"/>
    <cellStyle name="常规 181" xfId="135" xr:uid="{00000000-0005-0000-0000-0000B5000000}"/>
    <cellStyle name="常规 182" xfId="137" xr:uid="{00000000-0005-0000-0000-0000B7000000}"/>
    <cellStyle name="常规 183" xfId="139" xr:uid="{00000000-0005-0000-0000-0000B9000000}"/>
    <cellStyle name="常规 184" xfId="141" xr:uid="{00000000-0005-0000-0000-0000BB000000}"/>
    <cellStyle name="常规 185" xfId="145" xr:uid="{00000000-0005-0000-0000-0000BF000000}"/>
    <cellStyle name="常规 186" xfId="147" xr:uid="{00000000-0005-0000-0000-0000C1000000}"/>
    <cellStyle name="常规 187" xfId="149" xr:uid="{00000000-0005-0000-0000-0000C3000000}"/>
    <cellStyle name="常规 188" xfId="151" xr:uid="{00000000-0005-0000-0000-0000C5000000}"/>
    <cellStyle name="常规 189" xfId="153" xr:uid="{00000000-0005-0000-0000-0000C7000000}"/>
    <cellStyle name="常规 19" xfId="155" xr:uid="{00000000-0005-0000-0000-0000C9000000}"/>
    <cellStyle name="常规 190" xfId="146" xr:uid="{00000000-0005-0000-0000-0000C0000000}"/>
    <cellStyle name="常规 191" xfId="148" xr:uid="{00000000-0005-0000-0000-0000C2000000}"/>
    <cellStyle name="常规 192" xfId="150" xr:uid="{00000000-0005-0000-0000-0000C4000000}"/>
    <cellStyle name="常规 193" xfId="152" xr:uid="{00000000-0005-0000-0000-0000C6000000}"/>
    <cellStyle name="常规 194" xfId="154" xr:uid="{00000000-0005-0000-0000-0000C8000000}"/>
    <cellStyle name="常规 195" xfId="9" xr:uid="{00000000-0005-0000-0000-000015000000}"/>
    <cellStyle name="常规 196" xfId="157" xr:uid="{00000000-0005-0000-0000-0000CB000000}"/>
    <cellStyle name="常规 197" xfId="158" xr:uid="{00000000-0005-0000-0000-0000CC000000}"/>
    <cellStyle name="常规 198" xfId="159" xr:uid="{00000000-0005-0000-0000-0000CD000000}"/>
    <cellStyle name="常规 199" xfId="160" xr:uid="{00000000-0005-0000-0000-0000CE000000}"/>
    <cellStyle name="常规 2" xfId="161" xr:uid="{00000000-0005-0000-0000-0000CF000000}"/>
    <cellStyle name="常规 2 3 2 2" xfId="162" xr:uid="{00000000-0005-0000-0000-0000D0000000}"/>
    <cellStyle name="常规 20" xfId="112" xr:uid="{00000000-0005-0000-0000-00009E000000}"/>
    <cellStyle name="常规 200" xfId="97" xr:uid="{00000000-0005-0000-0000-00008F000000}"/>
    <cellStyle name="常规 201" xfId="100" xr:uid="{00000000-0005-0000-0000-000092000000}"/>
    <cellStyle name="常规 202" xfId="103" xr:uid="{00000000-0005-0000-0000-000095000000}"/>
    <cellStyle name="常规 203" xfId="106" xr:uid="{00000000-0005-0000-0000-000098000000}"/>
    <cellStyle name="常规 204" xfId="110" xr:uid="{00000000-0005-0000-0000-00009C000000}"/>
    <cellStyle name="常规 205" xfId="115" xr:uid="{00000000-0005-0000-0000-0000A1000000}"/>
    <cellStyle name="常规 206" xfId="119" xr:uid="{00000000-0005-0000-0000-0000A5000000}"/>
    <cellStyle name="常规 207" xfId="123" xr:uid="{00000000-0005-0000-0000-0000A9000000}"/>
    <cellStyle name="常规 208" xfId="23" xr:uid="{00000000-0005-0000-0000-000036000000}"/>
    <cellStyle name="常规 209" xfId="19" xr:uid="{00000000-0005-0000-0000-00002B000000}"/>
    <cellStyle name="常规 21" xfId="126" xr:uid="{00000000-0005-0000-0000-0000AC000000}"/>
    <cellStyle name="常规 210" xfId="116" xr:uid="{00000000-0005-0000-0000-0000A2000000}"/>
    <cellStyle name="常规 211" xfId="120" xr:uid="{00000000-0005-0000-0000-0000A6000000}"/>
    <cellStyle name="常规 212" xfId="124" xr:uid="{00000000-0005-0000-0000-0000AA000000}"/>
    <cellStyle name="常规 213" xfId="24" xr:uid="{00000000-0005-0000-0000-000037000000}"/>
    <cellStyle name="常规 214" xfId="20" xr:uid="{00000000-0005-0000-0000-00002D000000}"/>
    <cellStyle name="常规 215" xfId="27" xr:uid="{00000000-0005-0000-0000-00003F000000}"/>
    <cellStyle name="常规 216" xfId="31" xr:uid="{00000000-0005-0000-0000-000044000000}"/>
    <cellStyle name="常规 217" xfId="35" xr:uid="{00000000-0005-0000-0000-00004B000000}"/>
    <cellStyle name="常规 218" xfId="39" xr:uid="{00000000-0005-0000-0000-000052000000}"/>
    <cellStyle name="常规 219" xfId="129" xr:uid="{00000000-0005-0000-0000-0000AF000000}"/>
    <cellStyle name="常规 22" xfId="131" xr:uid="{00000000-0005-0000-0000-0000B1000000}"/>
    <cellStyle name="常规 220" xfId="28" xr:uid="{00000000-0005-0000-0000-000040000000}"/>
    <cellStyle name="常规 221" xfId="32" xr:uid="{00000000-0005-0000-0000-000045000000}"/>
    <cellStyle name="常规 222" xfId="36" xr:uid="{00000000-0005-0000-0000-00004C000000}"/>
    <cellStyle name="常规 223" xfId="40" xr:uid="{00000000-0005-0000-0000-000053000000}"/>
    <cellStyle name="常规 23" xfId="144" xr:uid="{00000000-0005-0000-0000-0000BE000000}"/>
    <cellStyle name="常规 24" xfId="156" xr:uid="{00000000-0005-0000-0000-0000CA000000}"/>
    <cellStyle name="常规 25" xfId="164" xr:uid="{00000000-0005-0000-0000-0000D2000000}"/>
    <cellStyle name="常规 26" xfId="15" xr:uid="{00000000-0005-0000-0000-000026000000}"/>
    <cellStyle name="常规 27" xfId="166" xr:uid="{00000000-0005-0000-0000-0000D4000000}"/>
    <cellStyle name="常规 28" xfId="168" xr:uid="{00000000-0005-0000-0000-0000D6000000}"/>
    <cellStyle name="常规 29" xfId="170" xr:uid="{00000000-0005-0000-0000-0000D8000000}"/>
    <cellStyle name="常规 294" xfId="43" xr:uid="{00000000-0005-0000-0000-000059000000}"/>
    <cellStyle name="常规 3" xfId="172" xr:uid="{00000000-0005-0000-0000-0000DA000000}"/>
    <cellStyle name="常规 30" xfId="165" xr:uid="{00000000-0005-0000-0000-0000D3000000}"/>
    <cellStyle name="常规 31" xfId="14" xr:uid="{00000000-0005-0000-0000-000025000000}"/>
    <cellStyle name="常规 32" xfId="167" xr:uid="{00000000-0005-0000-0000-0000D5000000}"/>
    <cellStyle name="常规 33" xfId="169" xr:uid="{00000000-0005-0000-0000-0000D7000000}"/>
    <cellStyle name="常规 34" xfId="171" xr:uid="{00000000-0005-0000-0000-0000D9000000}"/>
    <cellStyle name="常规 35" xfId="173" xr:uid="{00000000-0005-0000-0000-0000DB000000}"/>
    <cellStyle name="常规 36" xfId="175" xr:uid="{00000000-0005-0000-0000-0000DD000000}"/>
    <cellStyle name="常规 37" xfId="177" xr:uid="{00000000-0005-0000-0000-0000DF000000}"/>
    <cellStyle name="常规 38" xfId="179" xr:uid="{00000000-0005-0000-0000-0000E1000000}"/>
    <cellStyle name="常规 39" xfId="2" xr:uid="{00000000-0005-0000-0000-000004000000}"/>
    <cellStyle name="常规 4" xfId="181" xr:uid="{00000000-0005-0000-0000-0000E3000000}"/>
    <cellStyle name="常规 40" xfId="174" xr:uid="{00000000-0005-0000-0000-0000DC000000}"/>
    <cellStyle name="常规 41" xfId="176" xr:uid="{00000000-0005-0000-0000-0000DE000000}"/>
    <cellStyle name="常规 42" xfId="178" xr:uid="{00000000-0005-0000-0000-0000E0000000}"/>
    <cellStyle name="常规 43" xfId="180" xr:uid="{00000000-0005-0000-0000-0000E2000000}"/>
    <cellStyle name="常规 43 2" xfId="182" xr:uid="{00000000-0005-0000-0000-0000E4000000}"/>
    <cellStyle name="常规 44" xfId="1" xr:uid="{00000000-0005-0000-0000-000003000000}"/>
    <cellStyle name="常规 45" xfId="183" xr:uid="{00000000-0005-0000-0000-0000E5000000}"/>
    <cellStyle name="常规 46" xfId="185" xr:uid="{00000000-0005-0000-0000-0000E7000000}"/>
    <cellStyle name="常规 47" xfId="187" xr:uid="{00000000-0005-0000-0000-0000E9000000}"/>
    <cellStyle name="常规 48" xfId="189" xr:uid="{00000000-0005-0000-0000-0000EB000000}"/>
    <cellStyle name="常规 49" xfId="191" xr:uid="{00000000-0005-0000-0000-0000ED000000}"/>
    <cellStyle name="常规 5" xfId="193" xr:uid="{00000000-0005-0000-0000-0000EF000000}"/>
    <cellStyle name="常规 50" xfId="184" xr:uid="{00000000-0005-0000-0000-0000E6000000}"/>
    <cellStyle name="常规 51" xfId="186" xr:uid="{00000000-0005-0000-0000-0000E8000000}"/>
    <cellStyle name="常规 52" xfId="188" xr:uid="{00000000-0005-0000-0000-0000EA000000}"/>
    <cellStyle name="常规 53" xfId="190" xr:uid="{00000000-0005-0000-0000-0000EC000000}"/>
    <cellStyle name="常规 54" xfId="192" xr:uid="{00000000-0005-0000-0000-0000EE000000}"/>
    <cellStyle name="常规 55" xfId="194" xr:uid="{00000000-0005-0000-0000-0000F0000000}"/>
    <cellStyle name="常规 56" xfId="196" xr:uid="{00000000-0005-0000-0000-0000F2000000}"/>
    <cellStyle name="常规 57" xfId="199" xr:uid="{00000000-0005-0000-0000-0000F5000000}"/>
    <cellStyle name="常规 58" xfId="201" xr:uid="{00000000-0005-0000-0000-0000F7000000}"/>
    <cellStyle name="常规 59" xfId="203" xr:uid="{00000000-0005-0000-0000-0000F9000000}"/>
    <cellStyle name="常规 6" xfId="7" xr:uid="{00000000-0005-0000-0000-000012000000}"/>
    <cellStyle name="常规 60" xfId="195" xr:uid="{00000000-0005-0000-0000-0000F1000000}"/>
    <cellStyle name="常规 61" xfId="197" xr:uid="{00000000-0005-0000-0000-0000F3000000}"/>
    <cellStyle name="常规 62" xfId="200" xr:uid="{00000000-0005-0000-0000-0000F6000000}"/>
    <cellStyle name="常规 63" xfId="202" xr:uid="{00000000-0005-0000-0000-0000F8000000}"/>
    <cellStyle name="常规 64" xfId="204" xr:uid="{00000000-0005-0000-0000-0000FA000000}"/>
    <cellStyle name="常规 64 2" xfId="205" xr:uid="{00000000-0005-0000-0000-0000FB000000}"/>
    <cellStyle name="常规 65" xfId="206" xr:uid="{00000000-0005-0000-0000-0000FC000000}"/>
    <cellStyle name="常规 65 2" xfId="208" xr:uid="{00000000-0005-0000-0000-0000FE000000}"/>
    <cellStyle name="常规 66" xfId="210" xr:uid="{00000000-0005-0000-0000-000000010000}"/>
    <cellStyle name="常规 66 2" xfId="212" xr:uid="{00000000-0005-0000-0000-000002010000}"/>
    <cellStyle name="常规 67" xfId="214" xr:uid="{00000000-0005-0000-0000-000004010000}"/>
    <cellStyle name="常规 67 2" xfId="216" xr:uid="{00000000-0005-0000-0000-000006010000}"/>
    <cellStyle name="常规 68" xfId="218" xr:uid="{00000000-0005-0000-0000-000008010000}"/>
    <cellStyle name="常规 69" xfId="220" xr:uid="{00000000-0005-0000-0000-00000A010000}"/>
    <cellStyle name="常规 69 2" xfId="222" xr:uid="{00000000-0005-0000-0000-00000C010000}"/>
    <cellStyle name="常规 7" xfId="224" xr:uid="{00000000-0005-0000-0000-00000E010000}"/>
    <cellStyle name="常规 70" xfId="207" xr:uid="{00000000-0005-0000-0000-0000FD000000}"/>
    <cellStyle name="常规 70 2" xfId="209" xr:uid="{00000000-0005-0000-0000-0000FF000000}"/>
    <cellStyle name="常规 71" xfId="211" xr:uid="{00000000-0005-0000-0000-000001010000}"/>
    <cellStyle name="常规 71 2" xfId="213" xr:uid="{00000000-0005-0000-0000-000003010000}"/>
    <cellStyle name="常规 72" xfId="215" xr:uid="{00000000-0005-0000-0000-000005010000}"/>
    <cellStyle name="常规 72 2" xfId="217" xr:uid="{00000000-0005-0000-0000-000007010000}"/>
    <cellStyle name="常规 73" xfId="219" xr:uid="{00000000-0005-0000-0000-000009010000}"/>
    <cellStyle name="常规 73 2" xfId="225" xr:uid="{00000000-0005-0000-0000-00000F010000}"/>
    <cellStyle name="常规 74" xfId="221" xr:uid="{00000000-0005-0000-0000-00000B010000}"/>
    <cellStyle name="常规 74 2" xfId="223" xr:uid="{00000000-0005-0000-0000-00000D010000}"/>
    <cellStyle name="常规 75" xfId="227" xr:uid="{00000000-0005-0000-0000-000011010000}"/>
    <cellStyle name="常规 75 2" xfId="229" xr:uid="{00000000-0005-0000-0000-000013010000}"/>
    <cellStyle name="常规 76" xfId="230" xr:uid="{00000000-0005-0000-0000-000014010000}"/>
    <cellStyle name="常规 77" xfId="232" xr:uid="{00000000-0005-0000-0000-000016010000}"/>
    <cellStyle name="常规 78" xfId="234" xr:uid="{00000000-0005-0000-0000-000018010000}"/>
    <cellStyle name="常规 79" xfId="236" xr:uid="{00000000-0005-0000-0000-00001A010000}"/>
    <cellStyle name="常规 8" xfId="226" xr:uid="{00000000-0005-0000-0000-000010010000}"/>
    <cellStyle name="常规 80" xfId="228" xr:uid="{00000000-0005-0000-0000-000012010000}"/>
    <cellStyle name="常规 81" xfId="231" xr:uid="{00000000-0005-0000-0000-000015010000}"/>
    <cellStyle name="常规 81 2" xfId="238" xr:uid="{00000000-0005-0000-0000-00001C010000}"/>
    <cellStyle name="常规 82" xfId="233" xr:uid="{00000000-0005-0000-0000-000017010000}"/>
    <cellStyle name="常规 82 2" xfId="84" xr:uid="{00000000-0005-0000-0000-000082000000}"/>
    <cellStyle name="常规 83" xfId="235" xr:uid="{00000000-0005-0000-0000-000019010000}"/>
    <cellStyle name="常规 83 2" xfId="142" xr:uid="{00000000-0005-0000-0000-0000BC000000}"/>
    <cellStyle name="常规 84" xfId="237" xr:uid="{00000000-0005-0000-0000-00001B010000}"/>
    <cellStyle name="常规 84 2" xfId="239" xr:uid="{00000000-0005-0000-0000-00001D010000}"/>
    <cellStyle name="常规 85" xfId="13" xr:uid="{00000000-0005-0000-0000-000022000000}"/>
    <cellStyle name="常规 86" xfId="240" xr:uid="{00000000-0005-0000-0000-00001E010000}"/>
    <cellStyle name="常规 86 2" xfId="242" xr:uid="{00000000-0005-0000-0000-000020010000}"/>
    <cellStyle name="常规 87" xfId="243" xr:uid="{00000000-0005-0000-0000-000021010000}"/>
    <cellStyle name="常规 88" xfId="245" xr:uid="{00000000-0005-0000-0000-000023010000}"/>
    <cellStyle name="常规 88 2" xfId="247" xr:uid="{00000000-0005-0000-0000-000025010000}"/>
    <cellStyle name="常规 89" xfId="249" xr:uid="{00000000-0005-0000-0000-000027010000}"/>
    <cellStyle name="常规 89 2" xfId="251" xr:uid="{00000000-0005-0000-0000-000029010000}"/>
    <cellStyle name="常规 9" xfId="253" xr:uid="{00000000-0005-0000-0000-00002B010000}"/>
    <cellStyle name="常规 90" xfId="12" xr:uid="{00000000-0005-0000-0000-000021000000}"/>
    <cellStyle name="常规 91" xfId="241" xr:uid="{00000000-0005-0000-0000-00001F010000}"/>
    <cellStyle name="常规 92" xfId="244" xr:uid="{00000000-0005-0000-0000-000022010000}"/>
    <cellStyle name="常规 92 2" xfId="163" xr:uid="{00000000-0005-0000-0000-0000D1000000}"/>
    <cellStyle name="常规 93" xfId="246" xr:uid="{00000000-0005-0000-0000-000024010000}"/>
    <cellStyle name="常规 93 2" xfId="248" xr:uid="{00000000-0005-0000-0000-000026010000}"/>
    <cellStyle name="常规 94" xfId="250" xr:uid="{00000000-0005-0000-0000-000028010000}"/>
    <cellStyle name="常规 94 2" xfId="252" xr:uid="{00000000-0005-0000-0000-00002A010000}"/>
    <cellStyle name="常规 95" xfId="254" xr:uid="{00000000-0005-0000-0000-00002C010000}"/>
    <cellStyle name="常规 95 2" xfId="255" xr:uid="{00000000-0005-0000-0000-00002D010000}"/>
    <cellStyle name="常规 96" xfId="256" xr:uid="{00000000-0005-0000-0000-00002E010000}"/>
    <cellStyle name="常规 96 2" xfId="257" xr:uid="{00000000-0005-0000-0000-00002F010000}"/>
    <cellStyle name="常规 97" xfId="258" xr:uid="{00000000-0005-0000-0000-000030010000}"/>
    <cellStyle name="常规 97 2" xfId="62" xr:uid="{00000000-0005-0000-0000-00006C000000}"/>
    <cellStyle name="常规 98" xfId="259" xr:uid="{00000000-0005-0000-0000-000031010000}"/>
    <cellStyle name="常规 98 2" xfId="198" xr:uid="{00000000-0005-0000-0000-0000F4000000}"/>
    <cellStyle name="常规 99" xfId="260" xr:uid="{00000000-0005-0000-0000-000032010000}"/>
    <cellStyle name="常规 99 2" xfId="261" xr:uid="{00000000-0005-0000-0000-000033010000}"/>
    <cellStyle name="千位分隔" xfId="4" builtinId="3"/>
    <cellStyle name="千位分隔 2" xfId="262" xr:uid="{00000000-0005-0000-0000-000034010000}"/>
    <cellStyle name="千位分隔 2 2" xfId="263" xr:uid="{00000000-0005-0000-0000-000035010000}"/>
    <cellStyle name="千位分隔 2 2 2" xfId="264" xr:uid="{00000000-0005-0000-0000-000036010000}"/>
    <cellStyle name="千位分隔 2 3" xfId="265" xr:uid="{00000000-0005-0000-0000-000037010000}"/>
    <cellStyle name="千位分隔 3" xfId="266" xr:uid="{00000000-0005-0000-0000-000038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styles" Target="styles.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sharedStrings" Target="sharedStrings.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calcChain" Target="calcChain.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15240</xdr:colOff>
      <xdr:row>39</xdr:row>
      <xdr:rowOff>83820</xdr:rowOff>
    </xdr:to>
    <xdr:sp macro="" textlink="">
      <xdr:nvSpPr>
        <xdr:cNvPr id="1027" name="202" hidden="1">
          <a:extLst>
            <a:ext uri="{FF2B5EF4-FFF2-40B4-BE49-F238E27FC236}">
              <a16:creationId xmlns:a16="http://schemas.microsoft.com/office/drawing/2014/main" id="{00000000-0008-0000-2300-000003040000}"/>
            </a:ext>
          </a:extLst>
        </xdr:cNvPr>
        <xdr:cNvSpPr>
          <a:spLocks noSelect="1" noChangeArrowheads="1"/>
        </xdr:cNvSpPr>
      </xdr:nvSpPr>
      <xdr:spPr>
        <a:xfrm>
          <a:off x="0" y="0"/>
          <a:ext cx="7627620" cy="6735445"/>
        </a:xfrm>
        <a:prstGeom prst="rect">
          <a:avLst/>
        </a:prstGeom>
        <a:solidFill>
          <a:srgbClr val="FFFFFF"/>
        </a:solidFill>
        <a:ln w="9525">
          <a:solidFill>
            <a:srgbClr val="000000"/>
          </a:solidFill>
          <a:miter lim="800000"/>
        </a:ln>
      </xdr:spPr>
    </xdr:sp>
    <xdr:clientData/>
  </xdr:twoCellAnchor>
  <xdr:twoCellAnchor>
    <xdr:from>
      <xdr:col>0</xdr:col>
      <xdr:colOff>0</xdr:colOff>
      <xdr:row>0</xdr:row>
      <xdr:rowOff>0</xdr:rowOff>
    </xdr:from>
    <xdr:to>
      <xdr:col>13</xdr:col>
      <xdr:colOff>15240</xdr:colOff>
      <xdr:row>39</xdr:row>
      <xdr:rowOff>83820</xdr:rowOff>
    </xdr:to>
    <xdr:sp macro="" textlink="">
      <xdr:nvSpPr>
        <xdr:cNvPr id="2" name="202" hidden="1">
          <a:extLst>
            <a:ext uri="{FF2B5EF4-FFF2-40B4-BE49-F238E27FC236}">
              <a16:creationId xmlns:a16="http://schemas.microsoft.com/office/drawing/2014/main" id="{00000000-0008-0000-2300-000002000000}"/>
            </a:ext>
          </a:extLst>
        </xdr:cNvPr>
        <xdr:cNvSpPr>
          <a:spLocks noSelect="1" noChangeArrowheads="1"/>
        </xdr:cNvSpPr>
      </xdr:nvSpPr>
      <xdr:spPr>
        <a:xfrm>
          <a:off x="0" y="0"/>
          <a:ext cx="7627620" cy="6735445"/>
        </a:xfrm>
        <a:prstGeom prst="rect">
          <a:avLst/>
        </a:prstGeom>
        <a:solidFill>
          <a:srgbClr val="FFFFFF"/>
        </a:solidFill>
        <a:ln w="9525">
          <a:solidFill>
            <a:srgbClr val="000000"/>
          </a:solidFill>
          <a:miter lim="800000"/>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38</xdr:col>
      <xdr:colOff>563880</xdr:colOff>
      <xdr:row>35</xdr:row>
      <xdr:rowOff>160020</xdr:rowOff>
    </xdr:to>
    <xdr:sp macro="" textlink="">
      <xdr:nvSpPr>
        <xdr:cNvPr id="2050" name="202" hidden="1">
          <a:extLst>
            <a:ext uri="{FF2B5EF4-FFF2-40B4-BE49-F238E27FC236}">
              <a16:creationId xmlns:a16="http://schemas.microsoft.com/office/drawing/2014/main" id="{00000000-0008-0000-3D00-000002080000}"/>
            </a:ext>
          </a:extLst>
        </xdr:cNvPr>
        <xdr:cNvSpPr>
          <a:spLocks noSelect="1" noChangeArrowheads="1"/>
        </xdr:cNvSpPr>
      </xdr:nvSpPr>
      <xdr:spPr>
        <a:xfrm>
          <a:off x="0" y="0"/>
          <a:ext cx="7559040" cy="6595110"/>
        </a:xfrm>
        <a:prstGeom prst="rect">
          <a:avLst/>
        </a:prstGeom>
        <a:solidFill>
          <a:srgbClr val="FFFFFF"/>
        </a:solidFill>
        <a:ln w="9525">
          <a:solidFill>
            <a:srgbClr val="000000"/>
          </a:solidFill>
          <a:miter lim="800000"/>
        </a:ln>
      </xdr:spPr>
    </xdr:sp>
    <xdr:clientData/>
  </xdr:twoCellAnchor>
  <xdr:twoCellAnchor>
    <xdr:from>
      <xdr:col>0</xdr:col>
      <xdr:colOff>0</xdr:colOff>
      <xdr:row>0</xdr:row>
      <xdr:rowOff>0</xdr:rowOff>
    </xdr:from>
    <xdr:to>
      <xdr:col>38</xdr:col>
      <xdr:colOff>563880</xdr:colOff>
      <xdr:row>35</xdr:row>
      <xdr:rowOff>160020</xdr:rowOff>
    </xdr:to>
    <xdr:sp macro="" textlink="">
      <xdr:nvSpPr>
        <xdr:cNvPr id="2" name="202" hidden="1">
          <a:extLst>
            <a:ext uri="{FF2B5EF4-FFF2-40B4-BE49-F238E27FC236}">
              <a16:creationId xmlns:a16="http://schemas.microsoft.com/office/drawing/2014/main" id="{00000000-0008-0000-3D00-000002000000}"/>
            </a:ext>
          </a:extLst>
        </xdr:cNvPr>
        <xdr:cNvSpPr>
          <a:spLocks noSelect="1" noChangeArrowheads="1"/>
        </xdr:cNvSpPr>
      </xdr:nvSpPr>
      <xdr:spPr>
        <a:xfrm>
          <a:off x="0" y="0"/>
          <a:ext cx="7559040" cy="6595110"/>
        </a:xfrm>
        <a:prstGeom prst="rect">
          <a:avLst/>
        </a:prstGeom>
        <a:solidFill>
          <a:srgbClr val="FFFFFF"/>
        </a:solidFill>
        <a:ln w="9525">
          <a:solidFill>
            <a:srgbClr val="000000"/>
          </a:solidFill>
          <a:miter lim="800000"/>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213360</xdr:colOff>
      <xdr:row>41</xdr:row>
      <xdr:rowOff>99060</xdr:rowOff>
    </xdr:to>
    <xdr:sp macro="" textlink="">
      <xdr:nvSpPr>
        <xdr:cNvPr id="3074" name="202" hidden="1">
          <a:extLst>
            <a:ext uri="{FF2B5EF4-FFF2-40B4-BE49-F238E27FC236}">
              <a16:creationId xmlns:a16="http://schemas.microsoft.com/office/drawing/2014/main" id="{00000000-0008-0000-4000-0000020C0000}"/>
            </a:ext>
          </a:extLst>
        </xdr:cNvPr>
        <xdr:cNvSpPr>
          <a:spLocks noSelect="1" noChangeArrowheads="1"/>
        </xdr:cNvSpPr>
      </xdr:nvSpPr>
      <xdr:spPr>
        <a:xfrm>
          <a:off x="0" y="0"/>
          <a:ext cx="7536180" cy="7700010"/>
        </a:xfrm>
        <a:prstGeom prst="rect">
          <a:avLst/>
        </a:prstGeom>
        <a:solidFill>
          <a:srgbClr val="FFFFFF"/>
        </a:solidFill>
        <a:ln w="9525">
          <a:solidFill>
            <a:srgbClr val="000000"/>
          </a:solidFill>
          <a:miter lim="800000"/>
        </a:ln>
      </xdr:spPr>
    </xdr:sp>
    <xdr:clientData/>
  </xdr:twoCellAnchor>
  <xdr:twoCellAnchor>
    <xdr:from>
      <xdr:col>0</xdr:col>
      <xdr:colOff>0</xdr:colOff>
      <xdr:row>0</xdr:row>
      <xdr:rowOff>0</xdr:rowOff>
    </xdr:from>
    <xdr:to>
      <xdr:col>12</xdr:col>
      <xdr:colOff>213360</xdr:colOff>
      <xdr:row>41</xdr:row>
      <xdr:rowOff>99060</xdr:rowOff>
    </xdr:to>
    <xdr:sp macro="" textlink="">
      <xdr:nvSpPr>
        <xdr:cNvPr id="2" name="202" hidden="1">
          <a:extLst>
            <a:ext uri="{FF2B5EF4-FFF2-40B4-BE49-F238E27FC236}">
              <a16:creationId xmlns:a16="http://schemas.microsoft.com/office/drawing/2014/main" id="{00000000-0008-0000-4000-000002000000}"/>
            </a:ext>
          </a:extLst>
        </xdr:cNvPr>
        <xdr:cNvSpPr>
          <a:spLocks noSelect="1" noChangeArrowheads="1"/>
        </xdr:cNvSpPr>
      </xdr:nvSpPr>
      <xdr:spPr>
        <a:xfrm>
          <a:off x="0" y="0"/>
          <a:ext cx="7536180" cy="7700010"/>
        </a:xfrm>
        <a:prstGeom prst="rect">
          <a:avLst/>
        </a:prstGeom>
        <a:solidFill>
          <a:srgbClr val="FFFFFF"/>
        </a:solidFill>
        <a:ln w="9525">
          <a:solidFill>
            <a:srgbClr val="000000"/>
          </a:solidFill>
          <a:miter lim="800000"/>
        </a:ln>
      </xdr:spPr>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3</xdr:row>
      <xdr:rowOff>0</xdr:rowOff>
    </xdr:from>
    <xdr:ext cx="7095238" cy="2801268"/>
    <xdr:pic>
      <xdr:nvPicPr>
        <xdr:cNvPr id="2" name="图片 1">
          <a:extLst>
            <a:ext uri="{FF2B5EF4-FFF2-40B4-BE49-F238E27FC236}">
              <a16:creationId xmlns:a16="http://schemas.microsoft.com/office/drawing/2014/main" id="{00000000-0008-0000-6700-000002000000}"/>
            </a:ext>
          </a:extLst>
        </xdr:cNvPr>
        <xdr:cNvPicPr>
          <a:picLocks noChangeAspect="1"/>
        </xdr:cNvPicPr>
      </xdr:nvPicPr>
      <xdr:blipFill>
        <a:blip xmlns:r="http://schemas.openxmlformats.org/officeDocument/2006/relationships" r:embed="rId1"/>
        <a:stretch>
          <a:fillRect/>
        </a:stretch>
      </xdr:blipFill>
      <xdr:spPr>
        <a:xfrm>
          <a:off x="685800" y="589915"/>
          <a:ext cx="7094855" cy="2800985"/>
        </a:xfrm>
        <a:prstGeom prst="rect">
          <a:avLst/>
        </a:prstGeom>
      </xdr:spPr>
    </xdr:pic>
    <xdr:clientData/>
  </xdr:oneCellAnchor>
  <xdr:oneCellAnchor>
    <xdr:from>
      <xdr:col>1</xdr:col>
      <xdr:colOff>0</xdr:colOff>
      <xdr:row>20</xdr:row>
      <xdr:rowOff>0</xdr:rowOff>
    </xdr:from>
    <xdr:ext cx="8961905" cy="2752380"/>
    <xdr:pic>
      <xdr:nvPicPr>
        <xdr:cNvPr id="3" name="图片 2">
          <a:extLst>
            <a:ext uri="{FF2B5EF4-FFF2-40B4-BE49-F238E27FC236}">
              <a16:creationId xmlns:a16="http://schemas.microsoft.com/office/drawing/2014/main" id="{00000000-0008-0000-6700-000003000000}"/>
            </a:ext>
          </a:extLst>
        </xdr:cNvPr>
        <xdr:cNvPicPr>
          <a:picLocks noChangeAspect="1"/>
        </xdr:cNvPicPr>
      </xdr:nvPicPr>
      <xdr:blipFill>
        <a:blip xmlns:r="http://schemas.openxmlformats.org/officeDocument/2006/relationships" r:embed="rId2"/>
        <a:stretch>
          <a:fillRect/>
        </a:stretch>
      </xdr:blipFill>
      <xdr:spPr>
        <a:xfrm>
          <a:off x="685800" y="3909060"/>
          <a:ext cx="8961755" cy="2752090"/>
        </a:xfrm>
        <a:prstGeom prst="rect">
          <a:avLst/>
        </a:prstGeom>
      </xdr:spPr>
    </xdr:pic>
    <xdr:clientData/>
  </xdr:oneCellAnchor>
  <xdr:oneCellAnchor>
    <xdr:from>
      <xdr:col>1</xdr:col>
      <xdr:colOff>0</xdr:colOff>
      <xdr:row>39</xdr:row>
      <xdr:rowOff>0</xdr:rowOff>
    </xdr:from>
    <xdr:ext cx="8933333" cy="2829839"/>
    <xdr:pic>
      <xdr:nvPicPr>
        <xdr:cNvPr id="4" name="图片 3">
          <a:extLst>
            <a:ext uri="{FF2B5EF4-FFF2-40B4-BE49-F238E27FC236}">
              <a16:creationId xmlns:a16="http://schemas.microsoft.com/office/drawing/2014/main" id="{00000000-0008-0000-6700-000004000000}"/>
            </a:ext>
          </a:extLst>
        </xdr:cNvPr>
        <xdr:cNvPicPr>
          <a:picLocks noChangeAspect="1"/>
        </xdr:cNvPicPr>
      </xdr:nvPicPr>
      <xdr:blipFill>
        <a:blip xmlns:r="http://schemas.openxmlformats.org/officeDocument/2006/relationships" r:embed="rId3"/>
        <a:stretch>
          <a:fillRect/>
        </a:stretch>
      </xdr:blipFill>
      <xdr:spPr>
        <a:xfrm>
          <a:off x="685800" y="7643495"/>
          <a:ext cx="8933180" cy="2829560"/>
        </a:xfrm>
        <a:prstGeom prst="rect">
          <a:avLst/>
        </a:prstGeom>
      </xdr:spPr>
    </xdr:pic>
    <xdr:clientData/>
  </xdr:oneCellAnchor>
  <xdr:oneCellAnchor>
    <xdr:from>
      <xdr:col>0</xdr:col>
      <xdr:colOff>620485</xdr:colOff>
      <xdr:row>56</xdr:row>
      <xdr:rowOff>54428</xdr:rowOff>
    </xdr:from>
    <xdr:ext cx="9095238" cy="3160632"/>
    <xdr:pic>
      <xdr:nvPicPr>
        <xdr:cNvPr id="5" name="图片 4">
          <a:extLst>
            <a:ext uri="{FF2B5EF4-FFF2-40B4-BE49-F238E27FC236}">
              <a16:creationId xmlns:a16="http://schemas.microsoft.com/office/drawing/2014/main" id="{00000000-0008-0000-6700-000005000000}"/>
            </a:ext>
          </a:extLst>
        </xdr:cNvPr>
        <xdr:cNvPicPr>
          <a:picLocks noChangeAspect="1"/>
        </xdr:cNvPicPr>
      </xdr:nvPicPr>
      <xdr:blipFill>
        <a:blip xmlns:r="http://schemas.openxmlformats.org/officeDocument/2006/relationships" r:embed="rId4"/>
        <a:stretch>
          <a:fillRect/>
        </a:stretch>
      </xdr:blipFill>
      <xdr:spPr>
        <a:xfrm>
          <a:off x="620395" y="11016615"/>
          <a:ext cx="9095105" cy="316103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2025&#24180;&#25991;&#20214;/&#32929;&#20221;/2025-444&#28023;&#21335;&#31119;&#23665;&#27833;&#30000;&#25311;&#22788;&#32622;&#19968;&#25209;&#24223;&#26087;&#29289;&#36164;&#39033;&#30446;/&#36164;&#20135;&#35780;&#20272;&#26126;&#32454;&#34920;-03-&#28023;&#21335;&#31119;&#23665;&#65288;&#26032;&#65289;-&#35780;&#20272;&#26126;&#32454;&#34920;-&#26448;&#36136;&#37325;&#37327;.xlsx" TargetMode="External"/><Relationship Id="rId1" Type="http://schemas.openxmlformats.org/officeDocument/2006/relationships/externalLinkPath" Target="/2025&#24180;&#25991;&#20214;/&#32929;&#20221;/2025-444&#28023;&#21335;&#31119;&#23665;&#27833;&#30000;&#25311;&#22788;&#32622;&#19968;&#25209;&#24223;&#26087;&#29289;&#36164;&#39033;&#30446;/&#36164;&#20135;&#35780;&#20272;&#26126;&#32454;&#34920;-03-&#28023;&#21335;&#31119;&#23665;&#65288;&#26032;&#65289;-&#35780;&#20272;&#26126;&#32454;&#34920;-&#26448;&#36136;&#37325;&#373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各科目减值准备及风险损失汇总表"/>
      <sheetName val="资产基础法贴数用表"/>
      <sheetName val="基本信息输入表"/>
      <sheetName val="申报表封面"/>
      <sheetName val="资产基础法评估明表工作流程图"/>
      <sheetName val="索引目录"/>
      <sheetName val="企业基本情况表"/>
      <sheetName val="填表说明"/>
      <sheetName val="资产负债表"/>
      <sheetName val="报告说明用表"/>
      <sheetName val="1-汇总表"/>
      <sheetName val="2-分类汇总"/>
      <sheetName val="3-流动汇总"/>
      <sheetName val="表3-1货币汇总表"/>
      <sheetName val="3-1-1现金"/>
      <sheetName val="3-1-2银行存款"/>
      <sheetName val="3-1-3其他货币资金"/>
      <sheetName val="3-2交易性金融资产汇总"/>
      <sheetName val="3-2-1交易性-股票"/>
      <sheetName val="3-2-2交易性-债券"/>
      <sheetName val="3-2-3交易性-基金"/>
      <sheetName val="3-2-4交易性-其他"/>
      <sheetName val="3-3衍生金融资产"/>
      <sheetName val="3-4应收票据"/>
      <sheetName val="3-5应收账款"/>
      <sheetName val="3-6应收账款融资"/>
      <sheetName val="3-7预付款项"/>
      <sheetName val="3-8其他应收款"/>
      <sheetName val="3-9存货汇总"/>
      <sheetName val="3-9-1材料采购（在途物资）"/>
      <sheetName val="3-9-2原材料"/>
      <sheetName val="3-9-3在库周转材料"/>
      <sheetName val="3-9-5产成品（库存商品）"/>
      <sheetName val="3-9-4委托加工物资"/>
      <sheetName val="3-9-6在产品（自制半成品）"/>
      <sheetName val="3-9-7发出商品"/>
      <sheetName val="3-9-8在用周转材料"/>
      <sheetName val="3-9-9开发产品"/>
      <sheetName val="3-9-10开发成本"/>
      <sheetName val="3-9-11消耗性生物资产"/>
      <sheetName val="3-9-12工程施工"/>
      <sheetName val="3-10合同资产"/>
      <sheetName val="3-11持有待售资产"/>
      <sheetName val="3-12一年到期非流动资产"/>
      <sheetName val="3-13其他流动资产"/>
      <sheetName val="4-非流动资产汇总"/>
      <sheetName val="4-1债权投资"/>
      <sheetName val="4-2其他债权投资"/>
      <sheetName val="4-3长期应收"/>
      <sheetName val="4-4长期股权投资"/>
      <sheetName val="4-5其他权益工具投资"/>
      <sheetName val="4-6其他非流动金融资产"/>
      <sheetName val="4-7投资性房地产汇总"/>
      <sheetName val="4-7-1投资性房地产（成本计量）"/>
      <sheetName val="4-7-2投资性房地产（公允计量）"/>
      <sheetName val="4-7-3投资性地产（成本计量）"/>
      <sheetName val="4-7-4投资性地产（公允计量）"/>
      <sheetName val="4-8固定资产汇总"/>
      <sheetName val="4-8-1房屋建筑物"/>
      <sheetName val="4-8-2构筑物"/>
      <sheetName val="4-8-3管道沟槽"/>
      <sheetName val="4-8-4井巷工程"/>
      <sheetName val="4-8-5机器设备"/>
      <sheetName val="4-8-6车辆"/>
      <sheetName val="4-8-7电子设备"/>
      <sheetName val="4-8-8土地"/>
      <sheetName val="4-8-9船舶"/>
      <sheetName val="4-9在建工程汇总"/>
      <sheetName val="4-9-1在建（土建）"/>
      <sheetName val="4-9-2在建（设备）"/>
      <sheetName val="4-9-3在建（待摊投资）"/>
      <sheetName val="4-9-4在建（工程物资）"/>
      <sheetName val="4-10生产性生物资产"/>
      <sheetName val="4-11油气资产"/>
      <sheetName val="4-12使用权资产"/>
      <sheetName val="4-13无形资产汇总"/>
      <sheetName val="4-13-1无形-土地"/>
      <sheetName val="4-13-2无形-矿业权"/>
      <sheetName val="4-13-3无形-其他"/>
      <sheetName val="4-14开发支出"/>
      <sheetName val="4-15商誉"/>
      <sheetName val="4-16长期待摊费用"/>
      <sheetName val="4-17递延所得税资产"/>
      <sheetName val="4-18其他非流动资产"/>
      <sheetName val="5-流动负债汇总"/>
      <sheetName val="5-1短期借款"/>
      <sheetName val="5-2交易性金融负债"/>
      <sheetName val="5-3衍生金融负债"/>
      <sheetName val="5-4应付票据"/>
      <sheetName val="5-5应付账款"/>
      <sheetName val="5-6预收款项"/>
      <sheetName val="5-7合同负债"/>
      <sheetName val="5-8应付职工薪酬"/>
      <sheetName val="5-9应交税费"/>
      <sheetName val="5-10其他应付款"/>
      <sheetName val="5-11持有待售负债"/>
      <sheetName val="5-12一年内到期非流动负债"/>
      <sheetName val="5-13其他流动负债"/>
      <sheetName val="6-非流动负债汇总"/>
      <sheetName val="6-1长期借款"/>
      <sheetName val="6-2应付债券"/>
      <sheetName val="6-3租赁负债"/>
      <sheetName val="6-4长期应付款"/>
      <sheetName val="6-5预计负债"/>
      <sheetName val="6-6递延收益"/>
      <sheetName val="6-7递延所得税负债"/>
      <sheetName val="6-8其他非流动负债"/>
      <sheetName val="询价记录"/>
    </sheetNames>
    <sheetDataSet>
      <sheetData sheetId="0"/>
      <sheetData sheetId="1"/>
      <sheetData sheetId="2">
        <row r="6">
          <cell r="K6" t="str">
            <v>被评估单位</v>
          </cell>
          <cell r="M6" t="str">
            <v>海南福山油田勘探开发有限责任公司</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solidFill>
          <a:schemeClr val="phClr"/>
        </a:soli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206"/>
  <sheetViews>
    <sheetView showZeros="0" workbookViewId="0">
      <selection activeCell="C8" sqref="C8"/>
    </sheetView>
  </sheetViews>
  <sheetFormatPr defaultColWidth="11.125" defaultRowHeight="13.5"/>
  <cols>
    <col min="1" max="1" width="12.125" style="702" customWidth="1"/>
    <col min="2" max="2" width="32" style="703" customWidth="1"/>
    <col min="3" max="10" width="14.125" style="703" customWidth="1"/>
    <col min="11" max="11" width="9.125" style="703" customWidth="1"/>
    <col min="12" max="12" width="16.625" style="703" customWidth="1"/>
    <col min="13" max="16384" width="11.125" style="703"/>
  </cols>
  <sheetData>
    <row r="1" spans="1:19" s="52" customFormat="1" ht="15.75" customHeight="1">
      <c r="A1" s="704" t="s">
        <v>0</v>
      </c>
    </row>
    <row r="2" spans="1:19" s="50" customFormat="1" ht="30" customHeight="1">
      <c r="A2" s="733" t="s">
        <v>1</v>
      </c>
      <c r="B2" s="734"/>
      <c r="C2" s="734"/>
      <c r="D2" s="734"/>
      <c r="E2" s="734"/>
      <c r="F2" s="734"/>
      <c r="G2" s="734"/>
      <c r="H2" s="734"/>
      <c r="I2" s="734"/>
      <c r="J2" s="734"/>
    </row>
    <row r="3" spans="1:19" s="52" customFormat="1" ht="15.75" customHeight="1">
      <c r="A3" s="735" t="e">
        <f>"评估基准日："&amp;TEXT(#REF!,"yyyy年mm月dd日")</f>
        <v>#REF!</v>
      </c>
      <c r="B3" s="736"/>
      <c r="C3" s="736"/>
      <c r="D3" s="736"/>
      <c r="E3" s="736"/>
      <c r="F3" s="736"/>
      <c r="G3" s="736"/>
      <c r="H3" s="736"/>
      <c r="I3" s="736"/>
      <c r="J3" s="736"/>
    </row>
    <row r="4" spans="1:19" s="52" customFormat="1" ht="16.5" customHeight="1">
      <c r="A4" s="51"/>
      <c r="B4" s="51"/>
      <c r="C4" s="51"/>
      <c r="D4" s="51"/>
      <c r="E4" s="51"/>
      <c r="F4" s="51"/>
      <c r="G4" s="51"/>
      <c r="H4" s="51"/>
      <c r="I4" s="51"/>
      <c r="J4" s="93" t="s">
        <v>2</v>
      </c>
    </row>
    <row r="5" spans="1:19" s="52" customFormat="1" ht="16.5" customHeight="1">
      <c r="A5" s="705" t="e">
        <f>#REF!&amp;"："&amp;#REF!</f>
        <v>#REF!</v>
      </c>
      <c r="J5" s="54" t="s">
        <v>3</v>
      </c>
    </row>
    <row r="6" spans="1:19" s="51" customFormat="1" ht="16.5" customHeight="1">
      <c r="A6" s="739" t="s">
        <v>4</v>
      </c>
      <c r="B6" s="741" t="s">
        <v>5</v>
      </c>
      <c r="C6" s="737" t="s">
        <v>6</v>
      </c>
      <c r="D6" s="738"/>
      <c r="E6" s="737" t="s">
        <v>7</v>
      </c>
      <c r="F6" s="738"/>
      <c r="G6" s="737" t="s">
        <v>8</v>
      </c>
      <c r="H6" s="738"/>
      <c r="I6" s="737" t="s">
        <v>9</v>
      </c>
      <c r="J6" s="738"/>
    </row>
    <row r="7" spans="1:19" s="51" customFormat="1" ht="16.5" customHeight="1">
      <c r="A7" s="740"/>
      <c r="B7" s="742"/>
      <c r="C7" s="706" t="s">
        <v>10</v>
      </c>
      <c r="D7" s="706" t="s">
        <v>11</v>
      </c>
      <c r="E7" s="706" t="s">
        <v>10</v>
      </c>
      <c r="F7" s="706" t="s">
        <v>11</v>
      </c>
      <c r="G7" s="706" t="s">
        <v>10</v>
      </c>
      <c r="H7" s="706" t="s">
        <v>11</v>
      </c>
      <c r="I7" s="706" t="s">
        <v>10</v>
      </c>
      <c r="J7" s="706" t="s">
        <v>11</v>
      </c>
    </row>
    <row r="8" spans="1:19" s="700" customFormat="1" ht="16.5" customHeight="1">
      <c r="A8" s="707">
        <v>1</v>
      </c>
      <c r="B8" s="708" t="s">
        <v>12</v>
      </c>
      <c r="C8" s="57"/>
      <c r="D8" s="57">
        <f>'3-4应收票据'!F25</f>
        <v>0</v>
      </c>
      <c r="E8" s="57"/>
      <c r="F8" s="57"/>
      <c r="G8" s="57"/>
      <c r="H8" s="57"/>
      <c r="I8" s="57"/>
      <c r="J8" s="57">
        <f>'3-4应收票据'!H25</f>
        <v>0</v>
      </c>
    </row>
    <row r="9" spans="1:19" s="700" customFormat="1" ht="16.5" customHeight="1">
      <c r="A9" s="707">
        <v>2</v>
      </c>
      <c r="B9" s="709" t="s">
        <v>13</v>
      </c>
      <c r="C9" s="57"/>
      <c r="D9" s="57">
        <f>'3-4应收票据'!F26</f>
        <v>0</v>
      </c>
      <c r="E9" s="57"/>
      <c r="F9" s="57"/>
      <c r="G9" s="57"/>
      <c r="H9" s="57"/>
      <c r="I9" s="57"/>
      <c r="J9" s="57">
        <f>'3-4应收票据'!H26</f>
        <v>0</v>
      </c>
    </row>
    <row r="10" spans="1:19" s="700" customFormat="1" ht="16.5" customHeight="1">
      <c r="A10" s="707">
        <v>3</v>
      </c>
      <c r="B10" s="709" t="s">
        <v>14</v>
      </c>
      <c r="C10" s="57"/>
      <c r="D10" s="57">
        <f>'3-4应收票据'!F27</f>
        <v>0</v>
      </c>
      <c r="E10" s="57"/>
      <c r="F10" s="57"/>
      <c r="G10" s="57"/>
      <c r="H10" s="57"/>
      <c r="I10" s="57"/>
      <c r="J10" s="57">
        <f>'3-4应收票据'!H27</f>
        <v>0</v>
      </c>
      <c r="N10" s="711"/>
    </row>
    <row r="11" spans="1:19" s="700" customFormat="1" ht="16.5" customHeight="1">
      <c r="A11" s="707">
        <v>4</v>
      </c>
      <c r="B11" s="57" t="s">
        <v>15</v>
      </c>
      <c r="C11" s="57"/>
      <c r="D11" s="57">
        <f>'3-4应收票据'!F28</f>
        <v>0</v>
      </c>
      <c r="E11" s="57"/>
      <c r="F11" s="57"/>
      <c r="G11" s="57"/>
      <c r="H11" s="57"/>
      <c r="I11" s="57"/>
      <c r="J11" s="57">
        <f>'3-4应收票据'!H28</f>
        <v>0</v>
      </c>
      <c r="R11" s="713"/>
      <c r="S11" s="713"/>
    </row>
    <row r="12" spans="1:19" s="700" customFormat="1" ht="16.5" customHeight="1">
      <c r="A12" s="707">
        <v>5</v>
      </c>
      <c r="B12" s="57"/>
      <c r="C12" s="57"/>
      <c r="D12" s="57"/>
      <c r="E12" s="57"/>
      <c r="F12" s="57"/>
      <c r="G12" s="57"/>
      <c r="H12" s="57"/>
      <c r="I12" s="57"/>
      <c r="J12" s="57"/>
      <c r="R12" s="713"/>
      <c r="S12" s="713"/>
    </row>
    <row r="13" spans="1:19" s="700" customFormat="1" ht="16.5" customHeight="1">
      <c r="A13" s="707">
        <v>6</v>
      </c>
      <c r="B13" s="708" t="s">
        <v>16</v>
      </c>
      <c r="C13" s="57"/>
      <c r="D13" s="57"/>
      <c r="E13" s="57"/>
      <c r="F13" s="57"/>
      <c r="G13" s="57"/>
      <c r="H13" s="57"/>
      <c r="I13" s="57"/>
      <c r="J13" s="57"/>
      <c r="R13" s="712"/>
      <c r="S13" s="712"/>
    </row>
    <row r="14" spans="1:19" s="700" customFormat="1" ht="16.5" customHeight="1">
      <c r="A14" s="707">
        <v>7</v>
      </c>
      <c r="B14" s="709" t="s">
        <v>17</v>
      </c>
      <c r="C14" s="57"/>
      <c r="D14" s="382">
        <f>'3-5应收账款'!H25</f>
        <v>0</v>
      </c>
      <c r="E14" s="382"/>
      <c r="F14" s="382">
        <f>'3-5应收账款'!sheet24_4</f>
        <v>0</v>
      </c>
      <c r="G14" s="57"/>
      <c r="H14" s="57"/>
      <c r="I14" s="57"/>
      <c r="J14" s="57">
        <f>'3-5应收账款'!J25</f>
        <v>0</v>
      </c>
      <c r="R14" s="712"/>
      <c r="S14" s="712"/>
    </row>
    <row r="15" spans="1:19" s="700" customFormat="1" ht="16.5" customHeight="1">
      <c r="A15" s="707">
        <v>8</v>
      </c>
      <c r="B15" s="709" t="s">
        <v>18</v>
      </c>
      <c r="C15" s="57"/>
      <c r="D15" s="382">
        <f>'3-5应收账款'!H26</f>
        <v>0</v>
      </c>
      <c r="E15" s="382"/>
      <c r="F15" s="382"/>
      <c r="G15" s="57"/>
      <c r="H15" s="57"/>
      <c r="I15" s="57"/>
      <c r="J15" s="57">
        <f>'3-5应收账款'!J26</f>
        <v>0</v>
      </c>
    </row>
    <row r="16" spans="1:19" s="700" customFormat="1" ht="16.5" customHeight="1">
      <c r="A16" s="707">
        <v>9</v>
      </c>
      <c r="B16" s="709" t="s">
        <v>19</v>
      </c>
      <c r="C16" s="57"/>
      <c r="D16" s="382">
        <f>'3-5应收账款'!H27</f>
        <v>0</v>
      </c>
      <c r="E16" s="382"/>
      <c r="F16" s="382">
        <f>'3-5应收账款'!sheet24_8</f>
        <v>0</v>
      </c>
      <c r="G16" s="57"/>
      <c r="H16" s="57"/>
      <c r="I16" s="57"/>
      <c r="J16" s="57">
        <f>'3-5应收账款'!J27</f>
        <v>0</v>
      </c>
    </row>
    <row r="17" spans="1:17" s="700" customFormat="1" ht="16.5" customHeight="1">
      <c r="A17" s="707">
        <v>10</v>
      </c>
      <c r="B17" s="57" t="s">
        <v>20</v>
      </c>
      <c r="C17" s="57"/>
      <c r="D17" s="382">
        <f>'3-5应收账款'!H28</f>
        <v>0</v>
      </c>
      <c r="E17" s="382"/>
      <c r="F17" s="382">
        <f>F14-F16</f>
        <v>0</v>
      </c>
      <c r="G17" s="57"/>
      <c r="H17" s="57"/>
      <c r="I17" s="57"/>
      <c r="J17" s="57">
        <f>'3-5应收账款'!J28</f>
        <v>0</v>
      </c>
    </row>
    <row r="18" spans="1:17" s="700" customFormat="1" ht="16.5" customHeight="1">
      <c r="A18" s="707">
        <v>11</v>
      </c>
      <c r="B18" s="57"/>
      <c r="C18" s="57"/>
      <c r="D18" s="57"/>
      <c r="E18" s="57"/>
      <c r="F18" s="57"/>
      <c r="G18" s="57"/>
      <c r="H18" s="57"/>
      <c r="I18" s="57"/>
      <c r="J18" s="57"/>
    </row>
    <row r="19" spans="1:17" s="700" customFormat="1" ht="16.5" customHeight="1">
      <c r="A19" s="707">
        <v>12</v>
      </c>
      <c r="B19" s="57" t="s">
        <v>21</v>
      </c>
      <c r="C19" s="57"/>
      <c r="D19" s="57"/>
      <c r="E19" s="57"/>
      <c r="F19" s="57"/>
      <c r="G19" s="57"/>
      <c r="H19" s="57"/>
      <c r="I19" s="57"/>
      <c r="J19" s="57"/>
    </row>
    <row r="20" spans="1:17" s="700" customFormat="1" ht="16.5" customHeight="1">
      <c r="A20" s="707">
        <v>13</v>
      </c>
      <c r="B20" s="57" t="str">
        <f>'3-6应收账款融资'!A27</f>
        <v>应收账款融资合 计</v>
      </c>
      <c r="C20" s="57"/>
      <c r="D20" s="57">
        <f>'3-6应收账款融资'!I27</f>
        <v>0</v>
      </c>
      <c r="E20" s="57"/>
      <c r="F20" s="57"/>
      <c r="G20" s="57"/>
      <c r="H20" s="57"/>
      <c r="I20" s="57"/>
      <c r="J20" s="57">
        <f>'3-6应收账款融资'!K27</f>
        <v>0</v>
      </c>
    </row>
    <row r="21" spans="1:17" s="700" customFormat="1" ht="16.5" customHeight="1">
      <c r="A21" s="707">
        <v>14</v>
      </c>
      <c r="B21" s="57" t="str">
        <f>'3-6应收账款融资'!A28</f>
        <v>减：应收账款融资减值准备</v>
      </c>
      <c r="C21" s="57"/>
      <c r="D21" s="57">
        <f>'3-6应收账款融资'!I28</f>
        <v>0</v>
      </c>
      <c r="E21" s="57"/>
      <c r="F21" s="57"/>
      <c r="G21" s="57"/>
      <c r="H21" s="57"/>
      <c r="I21" s="57"/>
      <c r="J21" s="57">
        <f>'3-6应收账款融资'!K28</f>
        <v>0</v>
      </c>
    </row>
    <row r="22" spans="1:17" s="700" customFormat="1" ht="16.5" customHeight="1">
      <c r="A22" s="707">
        <v>15</v>
      </c>
      <c r="B22" s="57" t="str">
        <f>'3-6应收账款融资'!A29</f>
        <v>应收账款融资净额</v>
      </c>
      <c r="C22" s="57"/>
      <c r="D22" s="57">
        <f>'3-6应收账款融资'!I29</f>
        <v>0</v>
      </c>
      <c r="E22" s="57"/>
      <c r="F22" s="57"/>
      <c r="G22" s="57"/>
      <c r="H22" s="57"/>
      <c r="I22" s="57"/>
      <c r="J22" s="57">
        <f>'3-6应收账款融资'!K29</f>
        <v>0</v>
      </c>
    </row>
    <row r="23" spans="1:17" s="700" customFormat="1" ht="16.5" customHeight="1">
      <c r="A23" s="707">
        <v>16</v>
      </c>
      <c r="B23" s="57"/>
      <c r="C23" s="57"/>
      <c r="D23" s="57"/>
      <c r="E23" s="57"/>
      <c r="F23" s="57"/>
      <c r="G23" s="57"/>
      <c r="H23" s="57"/>
      <c r="I23" s="57"/>
      <c r="J23" s="57"/>
    </row>
    <row r="24" spans="1:17" s="700" customFormat="1" ht="16.5" customHeight="1">
      <c r="A24" s="707">
        <v>17</v>
      </c>
      <c r="B24" s="708" t="s">
        <v>22</v>
      </c>
      <c r="C24" s="57"/>
      <c r="D24" s="57"/>
      <c r="E24" s="57"/>
      <c r="F24" s="57"/>
      <c r="G24" s="57"/>
      <c r="H24" s="57"/>
      <c r="I24" s="57"/>
      <c r="J24" s="57"/>
    </row>
    <row r="25" spans="1:17" s="700" customFormat="1" ht="16.5" customHeight="1">
      <c r="A25" s="707">
        <v>18</v>
      </c>
      <c r="B25" s="710" t="s">
        <v>23</v>
      </c>
      <c r="C25" s="141"/>
      <c r="D25" s="57">
        <f>'3-7预付款项'!I27</f>
        <v>0</v>
      </c>
      <c r="E25" s="57"/>
      <c r="F25" s="57"/>
      <c r="G25" s="57"/>
      <c r="H25" s="57"/>
      <c r="I25" s="57"/>
      <c r="J25" s="57">
        <f>'3-7预付款项'!K27</f>
        <v>0</v>
      </c>
    </row>
    <row r="26" spans="1:17" s="700" customFormat="1" ht="16.5" customHeight="1">
      <c r="A26" s="707">
        <v>19</v>
      </c>
      <c r="B26" s="710" t="s">
        <v>24</v>
      </c>
      <c r="C26" s="141"/>
      <c r="D26" s="57">
        <f>'3-7预付款项'!I28</f>
        <v>0</v>
      </c>
      <c r="E26" s="57"/>
      <c r="F26" s="57"/>
      <c r="G26" s="57"/>
      <c r="H26" s="57"/>
      <c r="I26" s="57"/>
      <c r="J26" s="57">
        <f>'3-7预付款项'!K28</f>
        <v>0</v>
      </c>
    </row>
    <row r="27" spans="1:17" s="700" customFormat="1" ht="16.5" customHeight="1">
      <c r="A27" s="707">
        <v>20</v>
      </c>
      <c r="B27" s="141" t="s">
        <v>25</v>
      </c>
      <c r="C27" s="141"/>
      <c r="D27" s="57">
        <f>'3-7预付款项'!I29</f>
        <v>0</v>
      </c>
      <c r="E27" s="57"/>
      <c r="F27" s="57"/>
      <c r="G27" s="57"/>
      <c r="H27" s="57"/>
      <c r="I27" s="57"/>
      <c r="J27" s="57">
        <f>'3-7预付款项'!K29</f>
        <v>0</v>
      </c>
      <c r="O27" s="712"/>
      <c r="P27" s="712"/>
      <c r="Q27" s="712"/>
    </row>
    <row r="28" spans="1:17" s="700" customFormat="1" ht="16.5" customHeight="1">
      <c r="A28" s="707">
        <v>21</v>
      </c>
      <c r="B28" s="141"/>
      <c r="C28" s="141"/>
      <c r="D28" s="57"/>
      <c r="E28" s="57"/>
      <c r="F28" s="57"/>
      <c r="G28" s="57"/>
      <c r="H28" s="57"/>
      <c r="I28" s="57"/>
      <c r="J28" s="57"/>
      <c r="O28" s="712"/>
      <c r="P28" s="712"/>
      <c r="Q28" s="712"/>
    </row>
    <row r="29" spans="1:17" s="700" customFormat="1" ht="16.5" customHeight="1">
      <c r="A29" s="707">
        <v>22</v>
      </c>
      <c r="B29" s="708" t="s">
        <v>26</v>
      </c>
      <c r="C29" s="57"/>
      <c r="D29" s="57"/>
      <c r="E29" s="57"/>
      <c r="F29" s="57"/>
      <c r="G29" s="57"/>
      <c r="H29" s="57"/>
      <c r="I29" s="57"/>
      <c r="J29" s="57"/>
      <c r="O29" s="712"/>
      <c r="P29" s="712"/>
      <c r="Q29" s="712"/>
    </row>
    <row r="30" spans="1:17" s="700" customFormat="1" ht="16.5" customHeight="1">
      <c r="A30" s="707">
        <v>23</v>
      </c>
      <c r="B30" s="709" t="s">
        <v>27</v>
      </c>
      <c r="C30" s="57"/>
      <c r="D30" s="57">
        <f>'3-8其他应收款'!H25</f>
        <v>0</v>
      </c>
      <c r="E30" s="57"/>
      <c r="F30" s="57"/>
      <c r="G30" s="57"/>
      <c r="H30" s="57"/>
      <c r="I30" s="57"/>
      <c r="J30" s="57">
        <f>'3-8其他应收款'!J25</f>
        <v>0</v>
      </c>
      <c r="O30" s="712"/>
      <c r="P30" s="712"/>
      <c r="Q30" s="712"/>
    </row>
    <row r="31" spans="1:17" s="700" customFormat="1" ht="16.5" customHeight="1">
      <c r="A31" s="707">
        <v>24</v>
      </c>
      <c r="B31" s="709" t="s">
        <v>18</v>
      </c>
      <c r="C31" s="57"/>
      <c r="D31" s="57">
        <f>'3-8其他应收款'!H26</f>
        <v>0</v>
      </c>
      <c r="E31" s="57"/>
      <c r="F31" s="57"/>
      <c r="G31" s="57"/>
      <c r="H31" s="57"/>
      <c r="I31" s="57"/>
      <c r="J31" s="57">
        <f>'3-8其他应收款'!J26</f>
        <v>0</v>
      </c>
    </row>
    <row r="32" spans="1:17" s="700" customFormat="1" ht="16.5" customHeight="1">
      <c r="A32" s="707">
        <v>25</v>
      </c>
      <c r="B32" s="709" t="s">
        <v>19</v>
      </c>
      <c r="C32" s="57"/>
      <c r="D32" s="57">
        <f>'3-8其他应收款'!H27</f>
        <v>0</v>
      </c>
      <c r="E32" s="57"/>
      <c r="F32" s="57"/>
      <c r="G32" s="57"/>
      <c r="H32" s="57"/>
      <c r="I32" s="57"/>
      <c r="J32" s="57">
        <f>'3-8其他应收款'!J27</f>
        <v>0</v>
      </c>
    </row>
    <row r="33" spans="1:10" s="700" customFormat="1" ht="16.5" customHeight="1">
      <c r="A33" s="707">
        <v>26</v>
      </c>
      <c r="B33" s="57" t="s">
        <v>28</v>
      </c>
      <c r="C33" s="57"/>
      <c r="D33" s="57">
        <f>'3-8其他应收款'!H28</f>
        <v>0</v>
      </c>
      <c r="E33" s="57"/>
      <c r="F33" s="57"/>
      <c r="G33" s="57"/>
      <c r="H33" s="57"/>
      <c r="I33" s="57"/>
      <c r="J33" s="57">
        <f>'3-8其他应收款'!J28</f>
        <v>0</v>
      </c>
    </row>
    <row r="34" spans="1:10" s="700" customFormat="1" ht="16.5" customHeight="1">
      <c r="A34" s="707">
        <v>27</v>
      </c>
      <c r="B34" s="57"/>
      <c r="C34" s="57"/>
      <c r="D34" s="57"/>
      <c r="E34" s="57"/>
      <c r="F34" s="57"/>
      <c r="G34" s="57"/>
      <c r="H34" s="57"/>
      <c r="I34" s="57"/>
      <c r="J34" s="57"/>
    </row>
    <row r="35" spans="1:10" s="700" customFormat="1" ht="16.5" customHeight="1">
      <c r="A35" s="707">
        <v>28</v>
      </c>
      <c r="B35" s="708" t="s">
        <v>29</v>
      </c>
      <c r="C35" s="57"/>
      <c r="D35" s="57"/>
      <c r="E35" s="57"/>
      <c r="F35" s="57"/>
      <c r="G35" s="57"/>
      <c r="H35" s="57"/>
      <c r="I35" s="57"/>
      <c r="J35" s="57"/>
    </row>
    <row r="36" spans="1:10" s="700" customFormat="1" ht="16.5" customHeight="1">
      <c r="A36" s="707">
        <v>29</v>
      </c>
      <c r="B36" s="709" t="s">
        <v>30</v>
      </c>
      <c r="C36" s="57"/>
      <c r="D36" s="57">
        <f>'3-9-1材料采购（在途物资）'!F26</f>
        <v>0</v>
      </c>
      <c r="E36" s="57"/>
      <c r="F36" s="57"/>
      <c r="G36" s="57"/>
      <c r="H36" s="57"/>
      <c r="I36" s="57"/>
      <c r="J36" s="57">
        <f>'3-9-1材料采购（在途物资）'!J26</f>
        <v>0</v>
      </c>
    </row>
    <row r="37" spans="1:10" s="700" customFormat="1" ht="16.5" customHeight="1">
      <c r="A37" s="707">
        <v>30</v>
      </c>
      <c r="B37" s="709" t="s">
        <v>31</v>
      </c>
      <c r="C37" s="57"/>
      <c r="D37" s="57">
        <f>'3-9-1材料采购（在途物资）'!F27</f>
        <v>0</v>
      </c>
      <c r="E37" s="57"/>
      <c r="F37" s="57"/>
      <c r="G37" s="57"/>
      <c r="H37" s="57"/>
      <c r="I37" s="57"/>
      <c r="J37" s="57">
        <f>'3-9-1材料采购（在途物资）'!J27</f>
        <v>0</v>
      </c>
    </row>
    <row r="38" spans="1:10" s="700" customFormat="1" ht="16.5" customHeight="1">
      <c r="A38" s="707">
        <v>31</v>
      </c>
      <c r="B38" s="57" t="s">
        <v>32</v>
      </c>
      <c r="C38" s="57"/>
      <c r="D38" s="57">
        <f>'3-9-1材料采购（在途物资）'!F28</f>
        <v>0</v>
      </c>
      <c r="E38" s="57"/>
      <c r="F38" s="57"/>
      <c r="G38" s="57"/>
      <c r="H38" s="57"/>
      <c r="I38" s="57"/>
      <c r="J38" s="57">
        <f>'3-9-1材料采购（在途物资）'!J28</f>
        <v>0</v>
      </c>
    </row>
    <row r="39" spans="1:10" s="700" customFormat="1" ht="16.5" customHeight="1">
      <c r="A39" s="707">
        <v>32</v>
      </c>
      <c r="B39" s="57"/>
      <c r="C39" s="57"/>
      <c r="D39" s="57"/>
      <c r="E39" s="57"/>
      <c r="F39" s="57"/>
      <c r="G39" s="57"/>
      <c r="H39" s="57"/>
      <c r="I39" s="57"/>
      <c r="J39" s="57"/>
    </row>
    <row r="40" spans="1:10" s="700" customFormat="1" ht="16.5" customHeight="1">
      <c r="A40" s="707">
        <v>33</v>
      </c>
      <c r="B40" s="708" t="s">
        <v>33</v>
      </c>
      <c r="C40" s="57"/>
      <c r="D40" s="57"/>
      <c r="E40" s="57"/>
      <c r="F40" s="57"/>
      <c r="G40" s="57"/>
      <c r="H40" s="57"/>
      <c r="I40" s="57"/>
      <c r="J40" s="57"/>
    </row>
    <row r="41" spans="1:10" s="700" customFormat="1" ht="16.5" customHeight="1">
      <c r="A41" s="707">
        <v>34</v>
      </c>
      <c r="B41" s="709" t="s">
        <v>34</v>
      </c>
      <c r="C41" s="57"/>
      <c r="D41" s="57">
        <f>'3-9-2原材料'!G150</f>
        <v>0</v>
      </c>
      <c r="E41" s="57"/>
      <c r="F41" s="57"/>
      <c r="G41" s="57"/>
      <c r="H41" s="57"/>
      <c r="I41" s="57"/>
      <c r="J41" s="57">
        <f>'3-9-2原材料'!M150</f>
        <v>1325443.4774</v>
      </c>
    </row>
    <row r="42" spans="1:10" s="700" customFormat="1" ht="16.5" customHeight="1">
      <c r="A42" s="707">
        <v>35</v>
      </c>
      <c r="B42" s="709" t="s">
        <v>35</v>
      </c>
      <c r="C42" s="57"/>
      <c r="D42" s="57">
        <f>'3-9-2原材料'!G151</f>
        <v>0</v>
      </c>
      <c r="E42" s="57"/>
      <c r="F42" s="57"/>
      <c r="G42" s="57"/>
      <c r="H42" s="57"/>
      <c r="I42" s="57"/>
      <c r="J42" s="57">
        <f>'3-9-2原材料'!M151</f>
        <v>0</v>
      </c>
    </row>
    <row r="43" spans="1:10" s="700" customFormat="1" ht="16.5" customHeight="1">
      <c r="A43" s="707">
        <v>36</v>
      </c>
      <c r="B43" s="57" t="s">
        <v>36</v>
      </c>
      <c r="C43" s="57"/>
      <c r="D43" s="57">
        <f>'3-9-2原材料'!G152</f>
        <v>0</v>
      </c>
      <c r="E43" s="57"/>
      <c r="F43" s="57"/>
      <c r="G43" s="57"/>
      <c r="H43" s="57"/>
      <c r="I43" s="57"/>
      <c r="J43" s="57">
        <f>'3-9-2原材料'!M152</f>
        <v>1325443.4774</v>
      </c>
    </row>
    <row r="44" spans="1:10" s="700" customFormat="1" ht="16.5" customHeight="1">
      <c r="A44" s="707">
        <v>37</v>
      </c>
      <c r="B44" s="57"/>
      <c r="C44" s="57"/>
      <c r="D44" s="57"/>
      <c r="E44" s="57"/>
      <c r="F44" s="57"/>
      <c r="G44" s="57"/>
      <c r="H44" s="57"/>
      <c r="I44" s="57"/>
      <c r="J44" s="57"/>
    </row>
    <row r="45" spans="1:10" s="700" customFormat="1" ht="16.5" customHeight="1">
      <c r="A45" s="707">
        <v>38</v>
      </c>
      <c r="B45" s="708" t="s">
        <v>37</v>
      </c>
      <c r="C45" s="57"/>
      <c r="D45" s="57"/>
      <c r="E45" s="57"/>
      <c r="F45" s="57"/>
      <c r="G45" s="57"/>
      <c r="H45" s="57"/>
      <c r="I45" s="57"/>
      <c r="J45" s="57"/>
    </row>
    <row r="46" spans="1:10" s="700" customFormat="1" ht="16.5" customHeight="1">
      <c r="A46" s="707">
        <v>39</v>
      </c>
      <c r="B46" s="709" t="s">
        <v>38</v>
      </c>
      <c r="C46" s="57"/>
      <c r="D46" s="57">
        <f>'3-9-3在库周转材料'!G26</f>
        <v>0</v>
      </c>
      <c r="E46" s="57"/>
      <c r="F46" s="57"/>
      <c r="G46" s="57"/>
      <c r="H46" s="57"/>
      <c r="I46" s="57"/>
      <c r="J46" s="57">
        <f>'3-9-3在库周转材料'!M26</f>
        <v>0</v>
      </c>
    </row>
    <row r="47" spans="1:10" s="700" customFormat="1" ht="16.5" customHeight="1">
      <c r="A47" s="707">
        <v>40</v>
      </c>
      <c r="B47" s="709" t="s">
        <v>39</v>
      </c>
      <c r="C47" s="57"/>
      <c r="D47" s="57">
        <f>'3-9-3在库周转材料'!G27</f>
        <v>0</v>
      </c>
      <c r="E47" s="57"/>
      <c r="F47" s="57"/>
      <c r="G47" s="57"/>
      <c r="H47" s="57"/>
      <c r="I47" s="57"/>
      <c r="J47" s="57">
        <f>'3-9-3在库周转材料'!M27</f>
        <v>0</v>
      </c>
    </row>
    <row r="48" spans="1:10" s="700" customFormat="1" ht="16.5" customHeight="1">
      <c r="A48" s="707">
        <v>41</v>
      </c>
      <c r="B48" s="57" t="s">
        <v>40</v>
      </c>
      <c r="C48" s="57"/>
      <c r="D48" s="57">
        <f>'3-9-3在库周转材料'!G28</f>
        <v>0</v>
      </c>
      <c r="E48" s="57"/>
      <c r="F48" s="57"/>
      <c r="G48" s="57"/>
      <c r="H48" s="57"/>
      <c r="I48" s="57"/>
      <c r="J48" s="57">
        <f>'3-9-3在库周转材料'!M28</f>
        <v>0</v>
      </c>
    </row>
    <row r="49" spans="1:10" s="700" customFormat="1" ht="16.5" customHeight="1">
      <c r="A49" s="707">
        <v>42</v>
      </c>
      <c r="B49" s="57"/>
      <c r="C49" s="57"/>
      <c r="D49" s="57"/>
      <c r="E49" s="57"/>
      <c r="F49" s="57"/>
      <c r="G49" s="57"/>
      <c r="H49" s="57"/>
      <c r="I49" s="57"/>
      <c r="J49" s="57"/>
    </row>
    <row r="50" spans="1:10" s="700" customFormat="1" ht="16.5" customHeight="1">
      <c r="A50" s="707">
        <v>43</v>
      </c>
      <c r="B50" s="708" t="s">
        <v>41</v>
      </c>
      <c r="C50" s="57"/>
      <c r="D50" s="57"/>
      <c r="E50" s="57"/>
      <c r="F50" s="57"/>
      <c r="G50" s="57"/>
      <c r="H50" s="57"/>
      <c r="I50" s="57"/>
      <c r="J50" s="57"/>
    </row>
    <row r="51" spans="1:10" s="700" customFormat="1" ht="16.5" customHeight="1">
      <c r="A51" s="707">
        <v>44</v>
      </c>
      <c r="B51" s="709" t="s">
        <v>42</v>
      </c>
      <c r="C51" s="57"/>
      <c r="D51" s="57">
        <f>'3-9-4委托加工物资'!G26</f>
        <v>0</v>
      </c>
      <c r="E51" s="57"/>
      <c r="F51" s="57"/>
      <c r="G51" s="57"/>
      <c r="H51" s="57"/>
      <c r="I51" s="57"/>
      <c r="J51" s="57">
        <f>'3-9-4委托加工物资'!K26</f>
        <v>0</v>
      </c>
    </row>
    <row r="52" spans="1:10" s="700" customFormat="1" ht="16.5" customHeight="1">
      <c r="A52" s="707">
        <v>45</v>
      </c>
      <c r="B52" s="709" t="s">
        <v>43</v>
      </c>
      <c r="C52" s="57"/>
      <c r="D52" s="57">
        <f>'3-9-4委托加工物资'!G27</f>
        <v>0</v>
      </c>
      <c r="E52" s="57"/>
      <c r="F52" s="57"/>
      <c r="G52" s="57"/>
      <c r="H52" s="57"/>
      <c r="I52" s="57"/>
      <c r="J52" s="57">
        <f>'3-9-4委托加工物资'!K27</f>
        <v>0</v>
      </c>
    </row>
    <row r="53" spans="1:10" s="700" customFormat="1" ht="16.5" customHeight="1">
      <c r="A53" s="707">
        <v>46</v>
      </c>
      <c r="B53" s="57" t="s">
        <v>44</v>
      </c>
      <c r="C53" s="57"/>
      <c r="D53" s="57">
        <f>'3-9-4委托加工物资'!G28</f>
        <v>0</v>
      </c>
      <c r="E53" s="57"/>
      <c r="F53" s="57"/>
      <c r="G53" s="57"/>
      <c r="H53" s="57"/>
      <c r="I53" s="57"/>
      <c r="J53" s="57">
        <f>'3-9-4委托加工物资'!K28</f>
        <v>0</v>
      </c>
    </row>
    <row r="54" spans="1:10" s="700" customFormat="1" ht="16.5" customHeight="1">
      <c r="A54" s="707">
        <v>47</v>
      </c>
      <c r="B54" s="57"/>
      <c r="C54" s="57"/>
      <c r="D54" s="57"/>
      <c r="E54" s="57"/>
      <c r="F54" s="57"/>
      <c r="G54" s="57"/>
      <c r="H54" s="57"/>
      <c r="I54" s="57"/>
      <c r="J54" s="57"/>
    </row>
    <row r="55" spans="1:10" s="700" customFormat="1" ht="16.5" customHeight="1">
      <c r="A55" s="707">
        <v>48</v>
      </c>
      <c r="B55" s="708" t="s">
        <v>45</v>
      </c>
      <c r="C55" s="57"/>
      <c r="D55" s="57"/>
      <c r="E55" s="57"/>
      <c r="F55" s="57"/>
      <c r="G55" s="57"/>
      <c r="H55" s="57"/>
      <c r="I55" s="57"/>
      <c r="J55" s="57"/>
    </row>
    <row r="56" spans="1:10" s="700" customFormat="1" ht="16.5" customHeight="1">
      <c r="A56" s="707">
        <v>49</v>
      </c>
      <c r="B56" s="709" t="s">
        <v>46</v>
      </c>
      <c r="C56" s="57"/>
      <c r="D56" s="57">
        <f>'3-9-5产成品（库存商品）'!I26</f>
        <v>0</v>
      </c>
      <c r="E56" s="57"/>
      <c r="F56" s="57"/>
      <c r="G56" s="57"/>
      <c r="H56" s="57"/>
      <c r="I56" s="57"/>
      <c r="J56" s="57">
        <f>'3-9-5产成品（库存商品）'!M26</f>
        <v>0</v>
      </c>
    </row>
    <row r="57" spans="1:10" s="700" customFormat="1" ht="16.5" customHeight="1">
      <c r="A57" s="707">
        <v>50</v>
      </c>
      <c r="B57" s="709" t="s">
        <v>47</v>
      </c>
      <c r="C57" s="57"/>
      <c r="D57" s="57">
        <f>'3-9-5产成品（库存商品）'!I27</f>
        <v>0</v>
      </c>
      <c r="E57" s="57"/>
      <c r="F57" s="57"/>
      <c r="G57" s="57"/>
      <c r="H57" s="57"/>
      <c r="I57" s="57"/>
      <c r="J57" s="57">
        <f>'3-9-5产成品（库存商品）'!M27</f>
        <v>0</v>
      </c>
    </row>
    <row r="58" spans="1:10" s="700" customFormat="1" ht="16.5" customHeight="1">
      <c r="A58" s="707">
        <v>51</v>
      </c>
      <c r="B58" s="57" t="s">
        <v>48</v>
      </c>
      <c r="C58" s="57"/>
      <c r="D58" s="57">
        <f>'3-9-5产成品（库存商品）'!I28</f>
        <v>0</v>
      </c>
      <c r="E58" s="57"/>
      <c r="F58" s="57"/>
      <c r="G58" s="57"/>
      <c r="H58" s="57"/>
      <c r="I58" s="57"/>
      <c r="J58" s="57">
        <f>'3-9-5产成品（库存商品）'!M28</f>
        <v>0</v>
      </c>
    </row>
    <row r="59" spans="1:10" s="700" customFormat="1" ht="16.5" customHeight="1">
      <c r="A59" s="707">
        <v>52</v>
      </c>
      <c r="B59" s="57"/>
      <c r="C59" s="57"/>
      <c r="D59" s="57"/>
      <c r="E59" s="57"/>
      <c r="F59" s="57"/>
      <c r="G59" s="57"/>
      <c r="H59" s="57"/>
      <c r="I59" s="57"/>
      <c r="J59" s="57"/>
    </row>
    <row r="60" spans="1:10" s="700" customFormat="1" ht="16.5" customHeight="1">
      <c r="A60" s="707">
        <v>53</v>
      </c>
      <c r="B60" s="708" t="s">
        <v>49</v>
      </c>
      <c r="C60" s="57"/>
      <c r="D60" s="57"/>
      <c r="E60" s="57"/>
      <c r="F60" s="57"/>
      <c r="G60" s="57"/>
      <c r="H60" s="57"/>
      <c r="I60" s="57"/>
      <c r="J60" s="57"/>
    </row>
    <row r="61" spans="1:10" s="700" customFormat="1" ht="16.5" customHeight="1">
      <c r="A61" s="707">
        <v>54</v>
      </c>
      <c r="B61" s="709" t="s">
        <v>50</v>
      </c>
      <c r="C61" s="57"/>
      <c r="D61" s="57">
        <f>'3-9-6在产品（自制半成品）'!F26</f>
        <v>0</v>
      </c>
      <c r="E61" s="57"/>
      <c r="F61" s="57"/>
      <c r="G61" s="57"/>
      <c r="H61" s="57"/>
      <c r="I61" s="57"/>
      <c r="J61" s="57">
        <f>'3-9-6在产品（自制半成品）'!K26</f>
        <v>0</v>
      </c>
    </row>
    <row r="62" spans="1:10" s="700" customFormat="1" ht="16.5" customHeight="1">
      <c r="A62" s="707">
        <v>55</v>
      </c>
      <c r="B62" s="709" t="s">
        <v>51</v>
      </c>
      <c r="C62" s="57"/>
      <c r="D62" s="57">
        <f>'3-9-6在产品（自制半成品）'!F27</f>
        <v>0</v>
      </c>
      <c r="E62" s="57"/>
      <c r="F62" s="57"/>
      <c r="G62" s="57"/>
      <c r="H62" s="57"/>
      <c r="I62" s="57"/>
      <c r="J62" s="57">
        <f>'3-9-6在产品（自制半成品）'!K27</f>
        <v>0</v>
      </c>
    </row>
    <row r="63" spans="1:10" s="700" customFormat="1" ht="16.5" customHeight="1">
      <c r="A63" s="707">
        <v>56</v>
      </c>
      <c r="B63" s="57" t="s">
        <v>52</v>
      </c>
      <c r="C63" s="57"/>
      <c r="D63" s="57">
        <f>'3-9-6在产品（自制半成品）'!F28</f>
        <v>0</v>
      </c>
      <c r="E63" s="57"/>
      <c r="F63" s="57"/>
      <c r="G63" s="57"/>
      <c r="H63" s="57"/>
      <c r="I63" s="57"/>
      <c r="J63" s="57">
        <f>'3-9-6在产品（自制半成品）'!K28</f>
        <v>0</v>
      </c>
    </row>
    <row r="64" spans="1:10" s="700" customFormat="1" ht="16.5" customHeight="1">
      <c r="A64" s="707">
        <v>57</v>
      </c>
      <c r="B64" s="57"/>
      <c r="C64" s="57"/>
      <c r="D64" s="57"/>
      <c r="E64" s="57"/>
      <c r="F64" s="57"/>
      <c r="G64" s="57"/>
      <c r="H64" s="57"/>
      <c r="I64" s="57"/>
      <c r="J64" s="57"/>
    </row>
    <row r="65" spans="1:10" s="700" customFormat="1" ht="16.5" customHeight="1">
      <c r="A65" s="707">
        <v>58</v>
      </c>
      <c r="B65" s="708" t="s">
        <v>53</v>
      </c>
      <c r="C65" s="57"/>
      <c r="D65" s="57"/>
      <c r="E65" s="57"/>
      <c r="F65" s="57"/>
      <c r="G65" s="57"/>
      <c r="H65" s="57"/>
      <c r="I65" s="57"/>
      <c r="J65" s="57"/>
    </row>
    <row r="66" spans="1:10" s="700" customFormat="1" ht="16.5" customHeight="1">
      <c r="A66" s="707">
        <v>59</v>
      </c>
      <c r="B66" s="709" t="s">
        <v>54</v>
      </c>
      <c r="C66" s="57"/>
      <c r="D66" s="57">
        <f>'3-9-7发出商品'!G26</f>
        <v>0</v>
      </c>
      <c r="E66" s="57"/>
      <c r="F66" s="57"/>
      <c r="G66" s="57"/>
      <c r="H66" s="57"/>
      <c r="I66" s="57"/>
      <c r="J66" s="57">
        <f>'3-9-7发出商品'!K26</f>
        <v>0</v>
      </c>
    </row>
    <row r="67" spans="1:10" s="700" customFormat="1" ht="16.5" customHeight="1">
      <c r="A67" s="707">
        <v>60</v>
      </c>
      <c r="B67" s="709" t="s">
        <v>55</v>
      </c>
      <c r="C67" s="57"/>
      <c r="D67" s="57">
        <f>'3-9-7发出商品'!G27</f>
        <v>0</v>
      </c>
      <c r="E67" s="57"/>
      <c r="F67" s="57"/>
      <c r="G67" s="57"/>
      <c r="H67" s="57"/>
      <c r="I67" s="57"/>
      <c r="J67" s="57">
        <f>'3-9-7发出商品'!K27</f>
        <v>0</v>
      </c>
    </row>
    <row r="68" spans="1:10" s="700" customFormat="1" ht="16.5" customHeight="1">
      <c r="A68" s="707">
        <v>61</v>
      </c>
      <c r="B68" s="57" t="s">
        <v>56</v>
      </c>
      <c r="C68" s="57"/>
      <c r="D68" s="57">
        <f>'3-9-7发出商品'!G28</f>
        <v>0</v>
      </c>
      <c r="E68" s="57"/>
      <c r="F68" s="57"/>
      <c r="G68" s="57"/>
      <c r="H68" s="57"/>
      <c r="I68" s="57"/>
      <c r="J68" s="57">
        <f>'3-9-7发出商品'!K28</f>
        <v>0</v>
      </c>
    </row>
    <row r="69" spans="1:10" s="700" customFormat="1" ht="16.5" customHeight="1">
      <c r="A69" s="707">
        <v>62</v>
      </c>
      <c r="B69" s="57"/>
      <c r="C69" s="57"/>
      <c r="D69" s="57"/>
      <c r="E69" s="57"/>
      <c r="F69" s="57"/>
      <c r="G69" s="57"/>
      <c r="H69" s="57"/>
      <c r="I69" s="57"/>
      <c r="J69" s="57"/>
    </row>
    <row r="70" spans="1:10" s="700" customFormat="1" ht="16.5" customHeight="1">
      <c r="A70" s="707">
        <v>63</v>
      </c>
      <c r="B70" s="708" t="s">
        <v>57</v>
      </c>
      <c r="C70" s="57"/>
      <c r="D70" s="57"/>
      <c r="E70" s="57"/>
      <c r="F70" s="57"/>
      <c r="G70" s="57"/>
      <c r="H70" s="57"/>
      <c r="I70" s="57"/>
      <c r="J70" s="57"/>
    </row>
    <row r="71" spans="1:10" s="700" customFormat="1" ht="16.5" customHeight="1">
      <c r="A71" s="707">
        <v>64</v>
      </c>
      <c r="B71" s="709" t="s">
        <v>38</v>
      </c>
      <c r="C71" s="57"/>
      <c r="D71" s="57">
        <f>'3-9-8在用周转材料'!G26</f>
        <v>0</v>
      </c>
      <c r="E71" s="57"/>
      <c r="F71" s="57"/>
      <c r="G71" s="57"/>
      <c r="H71" s="57"/>
      <c r="I71" s="57"/>
      <c r="J71" s="57">
        <f>'3-9-8在用周转材料'!L26</f>
        <v>0</v>
      </c>
    </row>
    <row r="72" spans="1:10" s="700" customFormat="1" ht="16.5" customHeight="1">
      <c r="A72" s="707">
        <v>65</v>
      </c>
      <c r="B72" s="709" t="s">
        <v>39</v>
      </c>
      <c r="C72" s="57"/>
      <c r="D72" s="57">
        <f>'3-9-8在用周转材料'!G27</f>
        <v>0</v>
      </c>
      <c r="E72" s="57"/>
      <c r="F72" s="57"/>
      <c r="G72" s="57"/>
      <c r="H72" s="57"/>
      <c r="I72" s="57"/>
      <c r="J72" s="57">
        <f>'3-9-8在用周转材料'!L27</f>
        <v>0</v>
      </c>
    </row>
    <row r="73" spans="1:10" s="700" customFormat="1" ht="16.5" customHeight="1">
      <c r="A73" s="707">
        <v>66</v>
      </c>
      <c r="B73" s="57" t="s">
        <v>40</v>
      </c>
      <c r="C73" s="57"/>
      <c r="D73" s="57">
        <f>'3-9-8在用周转材料'!G28</f>
        <v>0</v>
      </c>
      <c r="E73" s="57"/>
      <c r="F73" s="57"/>
      <c r="G73" s="57"/>
      <c r="H73" s="57"/>
      <c r="I73" s="57"/>
      <c r="J73" s="57">
        <f>'3-9-8在用周转材料'!L28</f>
        <v>0</v>
      </c>
    </row>
    <row r="74" spans="1:10" s="700" customFormat="1" ht="16.5" customHeight="1">
      <c r="A74" s="707">
        <v>67</v>
      </c>
      <c r="B74" s="57"/>
      <c r="C74" s="57"/>
      <c r="D74" s="57"/>
      <c r="E74" s="57"/>
      <c r="F74" s="57"/>
      <c r="G74" s="57"/>
      <c r="H74" s="57"/>
      <c r="I74" s="57"/>
      <c r="J74" s="57"/>
    </row>
    <row r="75" spans="1:10" s="700" customFormat="1" ht="16.5" customHeight="1">
      <c r="A75" s="707">
        <v>68</v>
      </c>
      <c r="B75" s="708" t="s">
        <v>58</v>
      </c>
      <c r="C75" s="57"/>
      <c r="D75" s="57"/>
      <c r="E75" s="57"/>
      <c r="F75" s="57"/>
      <c r="G75" s="57"/>
      <c r="H75" s="57"/>
      <c r="I75" s="57"/>
      <c r="J75" s="57"/>
    </row>
    <row r="76" spans="1:10" s="700" customFormat="1" ht="16.5" customHeight="1">
      <c r="A76" s="707">
        <v>69</v>
      </c>
      <c r="B76" s="709" t="s">
        <v>59</v>
      </c>
      <c r="C76" s="57"/>
      <c r="D76" s="57">
        <f>'3-9-9开发产品'!T26</f>
        <v>0</v>
      </c>
      <c r="E76" s="57"/>
      <c r="F76" s="57"/>
      <c r="G76" s="57"/>
      <c r="H76" s="57"/>
      <c r="I76" s="57"/>
      <c r="J76" s="57">
        <f>'3-9-9开发产品'!W26</f>
        <v>0</v>
      </c>
    </row>
    <row r="77" spans="1:10" s="700" customFormat="1" ht="16.5" customHeight="1">
      <c r="A77" s="707">
        <v>70</v>
      </c>
      <c r="B77" s="709" t="s">
        <v>60</v>
      </c>
      <c r="C77" s="57"/>
      <c r="D77" s="57">
        <f>'3-9-9开发产品'!T27</f>
        <v>0</v>
      </c>
      <c r="E77" s="57"/>
      <c r="F77" s="57"/>
      <c r="G77" s="57"/>
      <c r="H77" s="57"/>
      <c r="I77" s="57"/>
      <c r="J77" s="57">
        <f>'3-9-9开发产品'!W27</f>
        <v>0</v>
      </c>
    </row>
    <row r="78" spans="1:10" s="700" customFormat="1" ht="16.5" customHeight="1">
      <c r="A78" s="707">
        <v>71</v>
      </c>
      <c r="B78" s="57" t="s">
        <v>61</v>
      </c>
      <c r="C78" s="57"/>
      <c r="D78" s="57">
        <f>'3-9-9开发产品'!T28</f>
        <v>0</v>
      </c>
      <c r="E78" s="57"/>
      <c r="F78" s="57"/>
      <c r="G78" s="57"/>
      <c r="H78" s="57"/>
      <c r="I78" s="57"/>
      <c r="J78" s="57">
        <f>'3-9-9开发产品'!W28</f>
        <v>0</v>
      </c>
    </row>
    <row r="79" spans="1:10" s="700" customFormat="1" ht="16.5" customHeight="1">
      <c r="A79" s="707">
        <v>72</v>
      </c>
      <c r="B79" s="57"/>
      <c r="C79" s="57"/>
      <c r="D79" s="57"/>
      <c r="E79" s="57"/>
      <c r="F79" s="57"/>
      <c r="G79" s="57"/>
      <c r="H79" s="57"/>
      <c r="I79" s="57"/>
      <c r="J79" s="57"/>
    </row>
    <row r="80" spans="1:10" s="700" customFormat="1" ht="16.5" customHeight="1">
      <c r="A80" s="707">
        <v>73</v>
      </c>
      <c r="B80" s="708" t="s">
        <v>62</v>
      </c>
      <c r="C80" s="57"/>
      <c r="D80" s="57"/>
      <c r="E80" s="57"/>
      <c r="F80" s="57"/>
      <c r="G80" s="57"/>
      <c r="H80" s="57"/>
      <c r="I80" s="57"/>
      <c r="J80" s="57"/>
    </row>
    <row r="81" spans="1:10" s="700" customFormat="1" ht="16.5" customHeight="1">
      <c r="A81" s="707">
        <v>74</v>
      </c>
      <c r="B81" s="714" t="s">
        <v>63</v>
      </c>
      <c r="C81" s="57"/>
      <c r="D81" s="57">
        <f>'3-9-10开发成本'!U25</f>
        <v>0</v>
      </c>
      <c r="E81" s="57"/>
      <c r="F81" s="57"/>
      <c r="G81" s="57"/>
      <c r="H81" s="57"/>
      <c r="I81" s="57"/>
      <c r="J81" s="57">
        <f>'3-9-10开发成本'!X25</f>
        <v>0</v>
      </c>
    </row>
    <row r="82" spans="1:10" s="700" customFormat="1" ht="16.5" customHeight="1">
      <c r="A82" s="707">
        <v>75</v>
      </c>
      <c r="B82" s="714" t="s">
        <v>64</v>
      </c>
      <c r="C82" s="57"/>
      <c r="D82" s="57">
        <f>'3-9-10开发成本'!U26</f>
        <v>0</v>
      </c>
      <c r="E82" s="57"/>
      <c r="F82" s="57"/>
      <c r="G82" s="57"/>
      <c r="H82" s="57"/>
      <c r="I82" s="57"/>
      <c r="J82" s="57">
        <f>'3-9-10开发成本'!X26</f>
        <v>0</v>
      </c>
    </row>
    <row r="83" spans="1:10" s="700" customFormat="1" ht="16.5" customHeight="1">
      <c r="A83" s="707">
        <v>76</v>
      </c>
      <c r="B83" s="715" t="s">
        <v>65</v>
      </c>
      <c r="C83" s="57"/>
      <c r="D83" s="57">
        <f>'3-9-10开发成本'!U27</f>
        <v>0</v>
      </c>
      <c r="E83" s="57"/>
      <c r="F83" s="57"/>
      <c r="G83" s="57"/>
      <c r="H83" s="57"/>
      <c r="I83" s="57"/>
      <c r="J83" s="57">
        <f>'3-9-10开发成本'!X27</f>
        <v>0</v>
      </c>
    </row>
    <row r="84" spans="1:10" s="700" customFormat="1" ht="16.5" customHeight="1">
      <c r="A84" s="707">
        <v>77</v>
      </c>
      <c r="B84" s="715"/>
      <c r="C84" s="57"/>
      <c r="D84" s="57"/>
      <c r="E84" s="57"/>
      <c r="F84" s="57"/>
      <c r="G84" s="57"/>
      <c r="H84" s="57"/>
      <c r="I84" s="57"/>
      <c r="J84" s="57"/>
    </row>
    <row r="85" spans="1:10" s="700" customFormat="1" ht="16.5" customHeight="1">
      <c r="A85" s="707">
        <v>78</v>
      </c>
      <c r="B85" s="708" t="s">
        <v>66</v>
      </c>
      <c r="C85" s="57"/>
      <c r="D85" s="57"/>
      <c r="E85" s="57"/>
      <c r="F85" s="57"/>
      <c r="G85" s="57"/>
      <c r="H85" s="57"/>
      <c r="I85" s="57"/>
      <c r="J85" s="57"/>
    </row>
    <row r="86" spans="1:10" s="700" customFormat="1" ht="16.5" customHeight="1">
      <c r="A86" s="707">
        <v>79</v>
      </c>
      <c r="B86" s="709" t="s">
        <v>67</v>
      </c>
      <c r="C86" s="57"/>
      <c r="D86" s="57">
        <f>'4-3长期应收'!E25</f>
        <v>0</v>
      </c>
      <c r="E86" s="57"/>
      <c r="F86" s="57"/>
      <c r="G86" s="57"/>
      <c r="H86" s="57"/>
      <c r="I86" s="57"/>
      <c r="J86" s="57">
        <f>'4-3长期应收'!G25</f>
        <v>0</v>
      </c>
    </row>
    <row r="87" spans="1:10" s="700" customFormat="1" ht="16.5" customHeight="1">
      <c r="A87" s="707">
        <v>80</v>
      </c>
      <c r="B87" s="709" t="s">
        <v>68</v>
      </c>
      <c r="C87" s="57"/>
      <c r="D87" s="57">
        <f>'4-3长期应收'!E26</f>
        <v>0</v>
      </c>
      <c r="E87" s="57"/>
      <c r="F87" s="57"/>
      <c r="G87" s="57"/>
      <c r="H87" s="57"/>
      <c r="I87" s="57"/>
      <c r="J87" s="57">
        <f>'4-3长期应收'!G26</f>
        <v>0</v>
      </c>
    </row>
    <row r="88" spans="1:10" s="700" customFormat="1" ht="16.5" customHeight="1">
      <c r="A88" s="707">
        <v>81</v>
      </c>
      <c r="B88" s="57" t="s">
        <v>69</v>
      </c>
      <c r="C88" s="57"/>
      <c r="D88" s="57">
        <f>'4-3长期应收'!E27</f>
        <v>0</v>
      </c>
      <c r="E88" s="57"/>
      <c r="F88" s="57"/>
      <c r="G88" s="57"/>
      <c r="H88" s="57"/>
      <c r="I88" s="57"/>
      <c r="J88" s="57">
        <f>'4-3长期应收'!G27</f>
        <v>0</v>
      </c>
    </row>
    <row r="89" spans="1:10" s="700" customFormat="1" ht="16.5" customHeight="1">
      <c r="A89" s="707">
        <v>82</v>
      </c>
      <c r="B89" s="57"/>
      <c r="C89" s="57"/>
      <c r="D89" s="57"/>
      <c r="E89" s="57"/>
      <c r="F89" s="57"/>
      <c r="G89" s="57"/>
      <c r="H89" s="57"/>
      <c r="I89" s="57"/>
      <c r="J89" s="57"/>
    </row>
    <row r="90" spans="1:10" s="700" customFormat="1" ht="16.5" customHeight="1">
      <c r="A90" s="707">
        <v>83</v>
      </c>
      <c r="B90" s="708" t="s">
        <v>70</v>
      </c>
      <c r="C90" s="57"/>
      <c r="D90" s="57"/>
      <c r="E90" s="57"/>
      <c r="F90" s="57"/>
      <c r="G90" s="57"/>
      <c r="H90" s="57"/>
      <c r="I90" s="57"/>
      <c r="J90" s="57"/>
    </row>
    <row r="91" spans="1:10" s="700" customFormat="1" ht="16.5" customHeight="1">
      <c r="A91" s="707">
        <v>84</v>
      </c>
      <c r="B91" s="716" t="s">
        <v>71</v>
      </c>
      <c r="C91" s="57"/>
      <c r="D91" s="57">
        <f>'4-4长期股权投资'!I25</f>
        <v>0</v>
      </c>
      <c r="E91" s="57"/>
      <c r="F91" s="57"/>
      <c r="G91" s="57"/>
      <c r="H91" s="57"/>
      <c r="I91" s="57"/>
      <c r="J91" s="57">
        <f>'4-4长期股权投资'!K25</f>
        <v>0</v>
      </c>
    </row>
    <row r="92" spans="1:10" s="700" customFormat="1" ht="16.5" customHeight="1">
      <c r="A92" s="707">
        <v>85</v>
      </c>
      <c r="B92" s="716" t="s">
        <v>72</v>
      </c>
      <c r="C92" s="57"/>
      <c r="D92" s="57">
        <f>'4-4长期股权投资'!I26</f>
        <v>0</v>
      </c>
      <c r="E92" s="57"/>
      <c r="F92" s="57"/>
      <c r="G92" s="57"/>
      <c r="H92" s="57"/>
      <c r="I92" s="57"/>
      <c r="J92" s="57">
        <f>'4-4长期股权投资'!K26</f>
        <v>0</v>
      </c>
    </row>
    <row r="93" spans="1:10" s="700" customFormat="1" ht="16.5" customHeight="1">
      <c r="A93" s="707">
        <v>86</v>
      </c>
      <c r="B93" s="57" t="s">
        <v>73</v>
      </c>
      <c r="C93" s="57"/>
      <c r="D93" s="57">
        <f>'4-4长期股权投资'!I27</f>
        <v>0</v>
      </c>
      <c r="E93" s="57"/>
      <c r="F93" s="57"/>
      <c r="G93" s="57"/>
      <c r="H93" s="57"/>
      <c r="I93" s="57"/>
      <c r="J93" s="57">
        <f>'4-4长期股权投资'!K27</f>
        <v>0</v>
      </c>
    </row>
    <row r="94" spans="1:10" s="700" customFormat="1" ht="16.5" customHeight="1">
      <c r="A94" s="707">
        <v>87</v>
      </c>
      <c r="B94" s="57"/>
      <c r="C94" s="57"/>
      <c r="D94" s="57"/>
      <c r="E94" s="57"/>
      <c r="F94" s="57"/>
      <c r="G94" s="57"/>
      <c r="H94" s="57"/>
      <c r="I94" s="57"/>
      <c r="J94" s="57"/>
    </row>
    <row r="95" spans="1:10" s="700" customFormat="1" ht="16.5" customHeight="1">
      <c r="A95" s="707">
        <v>88</v>
      </c>
      <c r="B95" s="708" t="s">
        <v>74</v>
      </c>
      <c r="C95" s="57"/>
      <c r="D95" s="57"/>
      <c r="E95" s="57"/>
      <c r="F95" s="57"/>
      <c r="G95" s="57"/>
      <c r="H95" s="57"/>
      <c r="I95" s="57"/>
      <c r="J95" s="57"/>
    </row>
    <row r="96" spans="1:10" s="700" customFormat="1" ht="16.5" customHeight="1">
      <c r="A96" s="707">
        <v>89</v>
      </c>
      <c r="B96" s="709" t="s">
        <v>75</v>
      </c>
      <c r="C96" s="716"/>
      <c r="D96" s="57">
        <f>'4-5其他权益工具投资'!J25</f>
        <v>0</v>
      </c>
      <c r="E96" s="57"/>
      <c r="F96" s="57"/>
      <c r="G96" s="57"/>
      <c r="H96" s="57"/>
      <c r="I96" s="57"/>
      <c r="J96" s="57">
        <f>'4-5其他权益工具投资'!L25</f>
        <v>0</v>
      </c>
    </row>
    <row r="97" spans="1:10" s="700" customFormat="1" ht="16.5" customHeight="1">
      <c r="A97" s="707">
        <v>90</v>
      </c>
      <c r="B97" s="709" t="s">
        <v>76</v>
      </c>
      <c r="C97" s="716"/>
      <c r="D97" s="57">
        <f>'4-5其他权益工具投资'!J26</f>
        <v>0</v>
      </c>
      <c r="E97" s="57"/>
      <c r="F97" s="57"/>
      <c r="G97" s="57"/>
      <c r="H97" s="57"/>
      <c r="I97" s="57"/>
      <c r="J97" s="57">
        <f>'4-5其他权益工具投资'!L26</f>
        <v>0</v>
      </c>
    </row>
    <row r="98" spans="1:10" s="700" customFormat="1" ht="16.5" customHeight="1">
      <c r="A98" s="707">
        <v>91</v>
      </c>
      <c r="B98" s="57" t="s">
        <v>77</v>
      </c>
      <c r="C98" s="57"/>
      <c r="D98" s="57">
        <f>'4-5其他权益工具投资'!J27</f>
        <v>0</v>
      </c>
      <c r="E98" s="57"/>
      <c r="F98" s="57"/>
      <c r="G98" s="57"/>
      <c r="H98" s="57"/>
      <c r="I98" s="57"/>
      <c r="J98" s="57">
        <f>'4-5其他权益工具投资'!L27</f>
        <v>0</v>
      </c>
    </row>
    <row r="99" spans="1:10" s="700" customFormat="1" ht="16.5" customHeight="1">
      <c r="A99" s="707">
        <v>92</v>
      </c>
      <c r="B99" s="57"/>
      <c r="C99" s="57"/>
      <c r="D99" s="57"/>
      <c r="E99" s="57"/>
      <c r="F99" s="57"/>
      <c r="G99" s="57"/>
      <c r="H99" s="57"/>
      <c r="I99" s="57"/>
      <c r="J99" s="57"/>
    </row>
    <row r="100" spans="1:10" s="700" customFormat="1" ht="16.5" customHeight="1">
      <c r="A100" s="707">
        <v>93</v>
      </c>
      <c r="B100" s="708" t="s">
        <v>78</v>
      </c>
      <c r="C100" s="57"/>
      <c r="D100" s="57"/>
      <c r="E100" s="57"/>
      <c r="F100" s="57"/>
      <c r="G100" s="57"/>
      <c r="H100" s="57"/>
      <c r="I100" s="57"/>
      <c r="J100" s="57"/>
    </row>
    <row r="101" spans="1:10" s="700" customFormat="1" ht="16.5" customHeight="1">
      <c r="A101" s="707">
        <v>94</v>
      </c>
      <c r="B101" s="709" t="s">
        <v>79</v>
      </c>
      <c r="C101" s="57"/>
      <c r="D101" s="57">
        <f>'4-6其他非流动金融资产'!J25</f>
        <v>0</v>
      </c>
      <c r="E101" s="57"/>
      <c r="F101" s="57"/>
      <c r="G101" s="57"/>
      <c r="H101" s="57"/>
      <c r="I101" s="57"/>
      <c r="J101" s="57">
        <f>'4-6其他非流动金融资产'!L25</f>
        <v>0</v>
      </c>
    </row>
    <row r="102" spans="1:10" s="700" customFormat="1" ht="16.5" customHeight="1">
      <c r="A102" s="707">
        <v>95</v>
      </c>
      <c r="B102" s="709" t="s">
        <v>80</v>
      </c>
      <c r="C102" s="57"/>
      <c r="D102" s="57">
        <f>'4-6其他非流动金融资产'!J26</f>
        <v>0</v>
      </c>
      <c r="E102" s="57"/>
      <c r="F102" s="57"/>
      <c r="G102" s="57"/>
      <c r="H102" s="57"/>
      <c r="I102" s="57"/>
      <c r="J102" s="57">
        <f>'4-6其他非流动金融资产'!L26</f>
        <v>0</v>
      </c>
    </row>
    <row r="103" spans="1:10" s="700" customFormat="1" ht="16.5" customHeight="1">
      <c r="A103" s="707">
        <v>96</v>
      </c>
      <c r="B103" s="57" t="s">
        <v>81</v>
      </c>
      <c r="C103" s="57"/>
      <c r="D103" s="57">
        <f>'4-6其他非流动金融资产'!J27</f>
        <v>0</v>
      </c>
      <c r="E103" s="57"/>
      <c r="F103" s="57"/>
      <c r="G103" s="57"/>
      <c r="H103" s="57"/>
      <c r="I103" s="57"/>
      <c r="J103" s="57">
        <f>'4-6其他非流动金融资产'!L27</f>
        <v>0</v>
      </c>
    </row>
    <row r="104" spans="1:10" s="700" customFormat="1" ht="16.5" customHeight="1">
      <c r="A104" s="707">
        <v>97</v>
      </c>
      <c r="B104" s="57"/>
      <c r="C104" s="57"/>
      <c r="D104" s="57"/>
      <c r="E104" s="57"/>
      <c r="F104" s="57"/>
      <c r="G104" s="57"/>
      <c r="H104" s="57"/>
      <c r="I104" s="57"/>
      <c r="J104" s="57"/>
    </row>
    <row r="105" spans="1:10" s="700" customFormat="1" ht="16.5" customHeight="1">
      <c r="A105" s="707">
        <v>98</v>
      </c>
      <c r="B105" s="708" t="s">
        <v>82</v>
      </c>
      <c r="C105" s="57"/>
      <c r="D105" s="57"/>
      <c r="E105" s="57"/>
      <c r="F105" s="57"/>
      <c r="G105" s="57"/>
      <c r="H105" s="57"/>
      <c r="I105" s="57"/>
      <c r="J105" s="57"/>
    </row>
    <row r="106" spans="1:10" s="700" customFormat="1" ht="16.5" customHeight="1">
      <c r="A106" s="707">
        <v>99</v>
      </c>
      <c r="B106" s="717" t="str">
        <f>'4-7-1投资性房地产（成本计量）'!A25</f>
        <v>投资性房地产－房屋合计</v>
      </c>
      <c r="C106" s="718">
        <f>'4-7-1投资性房地产（成本计量）'!R25</f>
        <v>0</v>
      </c>
      <c r="D106" s="718">
        <f>'4-7-1投资性房地产（成本计量）'!S25</f>
        <v>0</v>
      </c>
      <c r="E106" s="718">
        <f>'4-7-1投资性房地产（成本计量）'!U25</f>
        <v>0</v>
      </c>
      <c r="F106" s="718"/>
      <c r="G106" s="718"/>
      <c r="H106" s="718"/>
      <c r="I106" s="718"/>
      <c r="J106" s="718">
        <f>'4-7-1投资性房地产（成本计量）'!W25</f>
        <v>0</v>
      </c>
    </row>
    <row r="107" spans="1:10" s="700" customFormat="1" ht="16.5" customHeight="1">
      <c r="A107" s="707">
        <v>100</v>
      </c>
      <c r="B107" s="717" t="str">
        <f>'4-7-1投资性房地产（成本计量）'!A26</f>
        <v>减：投资性房地产减值准备</v>
      </c>
      <c r="C107" s="718">
        <f>'4-7-1投资性房地产（成本计量）'!R26</f>
        <v>0</v>
      </c>
      <c r="D107" s="718">
        <f>'4-7-1投资性房地产（成本计量）'!S26</f>
        <v>0</v>
      </c>
      <c r="E107" s="718">
        <f>'4-7-1投资性房地产（成本计量）'!U26</f>
        <v>0</v>
      </c>
      <c r="F107" s="718"/>
      <c r="G107" s="718"/>
      <c r="H107" s="718"/>
      <c r="I107" s="718"/>
      <c r="J107" s="718">
        <f>'4-7-1投资性房地产（成本计量）'!W26</f>
        <v>0</v>
      </c>
    </row>
    <row r="108" spans="1:10" s="700" customFormat="1" ht="16.5" customHeight="1">
      <c r="A108" s="707">
        <v>101</v>
      </c>
      <c r="B108" s="717" t="str">
        <f>'4-7-1投资性房地产（成本计量）'!A27</f>
        <v>投资性房地产－房屋净额</v>
      </c>
      <c r="C108" s="58">
        <f>'4-7-1投资性房地产（成本计量）'!R27</f>
        <v>0</v>
      </c>
      <c r="D108" s="58">
        <f>'4-7-1投资性房地产（成本计量）'!S27</f>
        <v>0</v>
      </c>
      <c r="E108" s="58">
        <f>'4-7-1投资性房地产（成本计量）'!U27</f>
        <v>0</v>
      </c>
      <c r="F108" s="58"/>
      <c r="G108" s="58"/>
      <c r="H108" s="58"/>
      <c r="I108" s="58"/>
      <c r="J108" s="58">
        <f>'4-7-1投资性房地产（成本计量）'!W27</f>
        <v>0</v>
      </c>
    </row>
    <row r="109" spans="1:10" s="700" customFormat="1" ht="16.5" customHeight="1">
      <c r="A109" s="707">
        <v>102</v>
      </c>
      <c r="B109" s="717"/>
      <c r="C109" s="58"/>
      <c r="D109" s="58"/>
      <c r="E109" s="58"/>
      <c r="F109" s="58"/>
      <c r="G109" s="58"/>
      <c r="H109" s="58"/>
      <c r="I109" s="58"/>
      <c r="J109" s="58"/>
    </row>
    <row r="110" spans="1:10" s="700" customFormat="1" ht="16.5" customHeight="1">
      <c r="A110" s="707">
        <v>103</v>
      </c>
      <c r="B110" s="708" t="s">
        <v>83</v>
      </c>
      <c r="C110" s="141"/>
      <c r="D110" s="141"/>
      <c r="E110" s="141"/>
      <c r="F110" s="141"/>
      <c r="G110" s="141"/>
      <c r="H110" s="141"/>
      <c r="I110" s="141"/>
      <c r="J110" s="141"/>
    </row>
    <row r="111" spans="1:10" s="700" customFormat="1" ht="16.5" customHeight="1">
      <c r="A111" s="707">
        <v>104</v>
      </c>
      <c r="B111" s="717" t="s">
        <v>84</v>
      </c>
      <c r="C111" s="57"/>
      <c r="D111" s="57">
        <f>'4-7-3投资性地产（成本计量）'!N31</f>
        <v>0</v>
      </c>
      <c r="E111" s="57"/>
      <c r="F111" s="57"/>
      <c r="G111" s="57"/>
      <c r="H111" s="57"/>
      <c r="I111" s="57"/>
      <c r="J111" s="141">
        <f>'4-7-3投资性地产（成本计量）'!P31</f>
        <v>0</v>
      </c>
    </row>
    <row r="112" spans="1:10" s="700" customFormat="1" ht="16.5" customHeight="1">
      <c r="A112" s="707">
        <v>105</v>
      </c>
      <c r="B112" s="717" t="s">
        <v>85</v>
      </c>
      <c r="C112" s="57"/>
      <c r="D112" s="57">
        <f>'4-7-3投资性地产（成本计量）'!N32</f>
        <v>0</v>
      </c>
      <c r="E112" s="57"/>
      <c r="F112" s="57"/>
      <c r="G112" s="57"/>
      <c r="H112" s="57"/>
      <c r="I112" s="57"/>
      <c r="J112" s="141">
        <f>'4-7-3投资性地产（成本计量）'!P32</f>
        <v>0</v>
      </c>
    </row>
    <row r="113" spans="1:10" s="700" customFormat="1" ht="16.5" customHeight="1">
      <c r="A113" s="707">
        <v>106</v>
      </c>
      <c r="B113" s="141" t="s">
        <v>86</v>
      </c>
      <c r="C113" s="57"/>
      <c r="D113" s="57">
        <f>'4-7-3投资性地产（成本计量）'!N33</f>
        <v>0</v>
      </c>
      <c r="E113" s="57"/>
      <c r="F113" s="57"/>
      <c r="G113" s="57"/>
      <c r="H113" s="57"/>
      <c r="I113" s="57"/>
      <c r="J113" s="141">
        <f>'4-7-3投资性地产（成本计量）'!P33</f>
        <v>0</v>
      </c>
    </row>
    <row r="114" spans="1:10" s="700" customFormat="1" ht="16.5" customHeight="1">
      <c r="A114" s="707">
        <v>107</v>
      </c>
      <c r="B114" s="141"/>
      <c r="C114" s="57"/>
      <c r="D114" s="57"/>
      <c r="E114" s="57"/>
      <c r="F114" s="57"/>
      <c r="G114" s="57"/>
      <c r="H114" s="57"/>
      <c r="I114" s="57"/>
      <c r="J114" s="141"/>
    </row>
    <row r="115" spans="1:10" s="700" customFormat="1" ht="16.5" customHeight="1">
      <c r="A115" s="707">
        <v>108</v>
      </c>
      <c r="B115" s="708" t="s">
        <v>87</v>
      </c>
      <c r="C115" s="57"/>
      <c r="D115" s="57"/>
      <c r="E115" s="57"/>
      <c r="F115" s="57"/>
      <c r="G115" s="57"/>
      <c r="H115" s="57"/>
      <c r="I115" s="57"/>
      <c r="J115" s="57"/>
    </row>
    <row r="116" spans="1:10" s="700" customFormat="1" ht="16.5" customHeight="1">
      <c r="A116" s="707">
        <v>109</v>
      </c>
      <c r="B116" s="719" t="s">
        <v>88</v>
      </c>
      <c r="C116" s="57">
        <f>'4-8-1房屋建筑物'!U25</f>
        <v>0</v>
      </c>
      <c r="D116" s="57">
        <f>'4-8-1房屋建筑物'!V25</f>
        <v>0</v>
      </c>
      <c r="E116" s="57">
        <f>'4-8-1房屋建筑物'!X25</f>
        <v>0</v>
      </c>
      <c r="F116" s="57"/>
      <c r="G116" s="57"/>
      <c r="H116" s="57"/>
      <c r="I116" s="57"/>
      <c r="J116" s="57">
        <f>'4-8-1房屋建筑物'!Z25</f>
        <v>0</v>
      </c>
    </row>
    <row r="117" spans="1:10" s="700" customFormat="1" ht="16.5" customHeight="1">
      <c r="A117" s="707">
        <v>110</v>
      </c>
      <c r="B117" s="719" t="s">
        <v>89</v>
      </c>
      <c r="C117" s="57">
        <f>'4-8-1房屋建筑物'!U26</f>
        <v>0</v>
      </c>
      <c r="D117" s="57">
        <f>'4-8-1房屋建筑物'!V26</f>
        <v>0</v>
      </c>
      <c r="E117" s="57">
        <f>'4-8-1房屋建筑物'!X26</f>
        <v>0</v>
      </c>
      <c r="F117" s="57"/>
      <c r="G117" s="57"/>
      <c r="H117" s="57"/>
      <c r="I117" s="57"/>
      <c r="J117" s="57">
        <f>'4-8-1房屋建筑物'!Z26</f>
        <v>0</v>
      </c>
    </row>
    <row r="118" spans="1:10" s="700" customFormat="1" ht="16.5" customHeight="1">
      <c r="A118" s="707">
        <v>111</v>
      </c>
      <c r="B118" s="57" t="s">
        <v>90</v>
      </c>
      <c r="C118" s="57">
        <f>'4-8-1房屋建筑物'!U27</f>
        <v>0</v>
      </c>
      <c r="D118" s="57">
        <f>'4-8-1房屋建筑物'!V27</f>
        <v>0</v>
      </c>
      <c r="E118" s="57">
        <f>'4-8-1房屋建筑物'!X27</f>
        <v>0</v>
      </c>
      <c r="F118" s="57"/>
      <c r="G118" s="57"/>
      <c r="H118" s="57"/>
      <c r="I118" s="57"/>
      <c r="J118" s="57">
        <f>'4-8-1房屋建筑物'!Z27</f>
        <v>0</v>
      </c>
    </row>
    <row r="119" spans="1:10" s="700" customFormat="1" ht="16.5" customHeight="1">
      <c r="A119" s="707">
        <v>112</v>
      </c>
      <c r="B119" s="57"/>
      <c r="C119" s="57"/>
      <c r="D119" s="57"/>
      <c r="E119" s="57"/>
      <c r="F119" s="57"/>
      <c r="G119" s="57"/>
      <c r="H119" s="57"/>
      <c r="I119" s="57"/>
      <c r="J119" s="57"/>
    </row>
    <row r="120" spans="1:10" s="700" customFormat="1" ht="16.5" customHeight="1">
      <c r="A120" s="707">
        <v>113</v>
      </c>
      <c r="B120" s="708" t="s">
        <v>91</v>
      </c>
      <c r="C120" s="57"/>
      <c r="D120" s="57"/>
      <c r="E120" s="57"/>
      <c r="F120" s="57"/>
      <c r="G120" s="57"/>
      <c r="H120" s="57"/>
      <c r="I120" s="57"/>
      <c r="J120" s="57"/>
    </row>
    <row r="121" spans="1:10" s="700" customFormat="1" ht="16.5" customHeight="1">
      <c r="A121" s="707">
        <v>114</v>
      </c>
      <c r="B121" s="709" t="s">
        <v>92</v>
      </c>
      <c r="C121" s="57">
        <f>'4-8-2构筑物'!L25</f>
        <v>0</v>
      </c>
      <c r="D121" s="57">
        <f>'4-8-2构筑物'!M25</f>
        <v>0</v>
      </c>
      <c r="E121" s="57">
        <f>'4-8-2构筑物'!O25</f>
        <v>0</v>
      </c>
      <c r="F121" s="57"/>
      <c r="G121" s="57"/>
      <c r="H121" s="57"/>
      <c r="I121" s="57"/>
      <c r="J121" s="57">
        <f>'4-8-2构筑物'!Q25</f>
        <v>0</v>
      </c>
    </row>
    <row r="122" spans="1:10" s="700" customFormat="1" ht="16.5" customHeight="1">
      <c r="A122" s="707">
        <v>115</v>
      </c>
      <c r="B122" s="709" t="s">
        <v>93</v>
      </c>
      <c r="C122" s="57">
        <f>'4-8-2构筑物'!L26</f>
        <v>0</v>
      </c>
      <c r="D122" s="57">
        <f>'4-8-2构筑物'!M26</f>
        <v>0</v>
      </c>
      <c r="E122" s="57">
        <f>'4-8-2构筑物'!O26</f>
        <v>0</v>
      </c>
      <c r="F122" s="57"/>
      <c r="G122" s="57"/>
      <c r="H122" s="57"/>
      <c r="I122" s="57"/>
      <c r="J122" s="57">
        <f>'4-8-2构筑物'!Q26</f>
        <v>0</v>
      </c>
    </row>
    <row r="123" spans="1:10" s="700" customFormat="1" ht="16.5" customHeight="1">
      <c r="A123" s="707">
        <v>116</v>
      </c>
      <c r="B123" s="57" t="s">
        <v>94</v>
      </c>
      <c r="C123" s="57">
        <f>'4-8-2构筑物'!L27</f>
        <v>0</v>
      </c>
      <c r="D123" s="57">
        <f>'4-8-2构筑物'!M27</f>
        <v>0</v>
      </c>
      <c r="E123" s="57">
        <f>'4-8-2构筑物'!O27</f>
        <v>0</v>
      </c>
      <c r="F123" s="57"/>
      <c r="G123" s="57"/>
      <c r="H123" s="57"/>
      <c r="I123" s="57"/>
      <c r="J123" s="57">
        <f>'4-8-2构筑物'!Q27</f>
        <v>0</v>
      </c>
    </row>
    <row r="124" spans="1:10" s="700" customFormat="1" ht="16.5" customHeight="1">
      <c r="A124" s="707">
        <v>117</v>
      </c>
      <c r="B124" s="57"/>
      <c r="C124" s="57"/>
      <c r="D124" s="57"/>
      <c r="E124" s="57"/>
      <c r="F124" s="57"/>
      <c r="G124" s="57"/>
      <c r="H124" s="57"/>
      <c r="I124" s="57"/>
      <c r="J124" s="57"/>
    </row>
    <row r="125" spans="1:10" s="700" customFormat="1" ht="16.5" customHeight="1">
      <c r="A125" s="707">
        <v>118</v>
      </c>
      <c r="B125" s="708" t="s">
        <v>95</v>
      </c>
      <c r="C125" s="57"/>
      <c r="D125" s="57"/>
      <c r="E125" s="57"/>
      <c r="F125" s="57"/>
      <c r="G125" s="57"/>
      <c r="H125" s="57"/>
      <c r="I125" s="57"/>
      <c r="J125" s="57"/>
    </row>
    <row r="126" spans="1:10" s="700" customFormat="1" ht="16.5" customHeight="1">
      <c r="A126" s="707">
        <v>119</v>
      </c>
      <c r="B126" s="709" t="s">
        <v>96</v>
      </c>
      <c r="C126" s="57">
        <f>'4-8-3管道沟槽'!M25</f>
        <v>0</v>
      </c>
      <c r="D126" s="57">
        <f>'4-8-3管道沟槽'!N25</f>
        <v>0</v>
      </c>
      <c r="E126" s="57">
        <f>'4-8-3管道沟槽'!P25</f>
        <v>0</v>
      </c>
      <c r="F126" s="57"/>
      <c r="G126" s="57"/>
      <c r="H126" s="57"/>
      <c r="I126" s="57"/>
      <c r="J126" s="57">
        <f>'4-8-3管道沟槽'!R25</f>
        <v>0</v>
      </c>
    </row>
    <row r="127" spans="1:10" s="700" customFormat="1" ht="16.5" customHeight="1">
      <c r="A127" s="707">
        <v>120</v>
      </c>
      <c r="B127" s="709" t="s">
        <v>97</v>
      </c>
      <c r="C127" s="57">
        <f>'4-8-3管道沟槽'!M26</f>
        <v>0</v>
      </c>
      <c r="D127" s="57">
        <f>'4-8-3管道沟槽'!N26</f>
        <v>0</v>
      </c>
      <c r="E127" s="57">
        <f>'4-8-3管道沟槽'!P26</f>
        <v>0</v>
      </c>
      <c r="F127" s="57"/>
      <c r="G127" s="57"/>
      <c r="H127" s="57"/>
      <c r="I127" s="57"/>
      <c r="J127" s="57">
        <f>'4-8-3管道沟槽'!R26</f>
        <v>0</v>
      </c>
    </row>
    <row r="128" spans="1:10" s="700" customFormat="1" ht="16.5" customHeight="1">
      <c r="A128" s="707">
        <v>121</v>
      </c>
      <c r="B128" s="57" t="s">
        <v>98</v>
      </c>
      <c r="C128" s="57">
        <f>'4-8-3管道沟槽'!M27</f>
        <v>0</v>
      </c>
      <c r="D128" s="57">
        <f>'4-8-3管道沟槽'!N27</f>
        <v>0</v>
      </c>
      <c r="E128" s="57">
        <f>'4-8-3管道沟槽'!P27</f>
        <v>0</v>
      </c>
      <c r="F128" s="57"/>
      <c r="G128" s="57"/>
      <c r="H128" s="57"/>
      <c r="I128" s="57"/>
      <c r="J128" s="57">
        <f>'4-8-3管道沟槽'!R27</f>
        <v>0</v>
      </c>
    </row>
    <row r="129" spans="1:10" s="700" customFormat="1" ht="16.5" customHeight="1">
      <c r="A129" s="707">
        <v>122</v>
      </c>
      <c r="B129" s="57"/>
      <c r="C129" s="57"/>
      <c r="D129" s="57"/>
      <c r="E129" s="57"/>
      <c r="F129" s="57"/>
      <c r="G129" s="57"/>
      <c r="H129" s="57"/>
      <c r="I129" s="57"/>
      <c r="J129" s="57"/>
    </row>
    <row r="130" spans="1:10" s="700" customFormat="1" ht="16.5" customHeight="1">
      <c r="A130" s="707">
        <v>123</v>
      </c>
      <c r="B130" s="708" t="s">
        <v>99</v>
      </c>
      <c r="C130" s="57"/>
      <c r="D130" s="57"/>
      <c r="E130" s="57"/>
      <c r="F130" s="57"/>
      <c r="G130" s="57"/>
      <c r="H130" s="57"/>
      <c r="I130" s="57"/>
      <c r="J130" s="57"/>
    </row>
    <row r="131" spans="1:10" s="700" customFormat="1" ht="16.5" customHeight="1">
      <c r="A131" s="707">
        <v>124</v>
      </c>
      <c r="B131" s="709" t="s">
        <v>100</v>
      </c>
      <c r="C131" s="234">
        <f>'4-8-4井巷工程'!S25</f>
        <v>0</v>
      </c>
      <c r="D131" s="234">
        <f>'4-8-4井巷工程'!T25</f>
        <v>0</v>
      </c>
      <c r="E131" s="57">
        <f>'4-8-4井巷工程'!V25</f>
        <v>0</v>
      </c>
      <c r="F131" s="57"/>
      <c r="G131" s="57"/>
      <c r="H131" s="57"/>
      <c r="I131" s="57"/>
      <c r="J131" s="57">
        <f>'4-8-4井巷工程'!X25</f>
        <v>0</v>
      </c>
    </row>
    <row r="132" spans="1:10" s="700" customFormat="1" ht="16.5" customHeight="1">
      <c r="A132" s="707">
        <v>125</v>
      </c>
      <c r="B132" s="709" t="s">
        <v>101</v>
      </c>
      <c r="C132" s="57">
        <f>'4-8-4井巷工程'!S26</f>
        <v>0</v>
      </c>
      <c r="D132" s="57">
        <f>'4-8-4井巷工程'!T26</f>
        <v>0</v>
      </c>
      <c r="E132" s="57">
        <f>'4-8-4井巷工程'!V26</f>
        <v>0</v>
      </c>
      <c r="F132" s="57"/>
      <c r="G132" s="57"/>
      <c r="H132" s="57"/>
      <c r="I132" s="57"/>
      <c r="J132" s="57">
        <f>'4-8-4井巷工程'!X26</f>
        <v>0</v>
      </c>
    </row>
    <row r="133" spans="1:10" s="700" customFormat="1" ht="16.5" customHeight="1">
      <c r="A133" s="707">
        <v>126</v>
      </c>
      <c r="B133" s="57" t="s">
        <v>102</v>
      </c>
      <c r="C133" s="57">
        <f>'4-8-4井巷工程'!S27</f>
        <v>0</v>
      </c>
      <c r="D133" s="57">
        <f>'4-8-4井巷工程'!T27</f>
        <v>0</v>
      </c>
      <c r="E133" s="57">
        <f>'4-8-4井巷工程'!V27</f>
        <v>0</v>
      </c>
      <c r="F133" s="57"/>
      <c r="G133" s="57"/>
      <c r="H133" s="57"/>
      <c r="I133" s="57"/>
      <c r="J133" s="57">
        <f>'4-8-4井巷工程'!X27</f>
        <v>0</v>
      </c>
    </row>
    <row r="134" spans="1:10" s="700" customFormat="1" ht="16.5" customHeight="1">
      <c r="A134" s="707">
        <v>127</v>
      </c>
      <c r="B134" s="57"/>
      <c r="C134" s="57"/>
      <c r="D134" s="57"/>
      <c r="E134" s="57"/>
      <c r="F134" s="57"/>
      <c r="G134" s="57"/>
      <c r="H134" s="57"/>
      <c r="I134" s="57"/>
      <c r="J134" s="57"/>
    </row>
    <row r="135" spans="1:10" s="700" customFormat="1" ht="16.5" customHeight="1">
      <c r="A135" s="707">
        <v>128</v>
      </c>
      <c r="B135" s="708" t="s">
        <v>103</v>
      </c>
      <c r="C135" s="234"/>
      <c r="D135" s="234"/>
      <c r="E135" s="57"/>
      <c r="F135" s="57"/>
      <c r="G135" s="57"/>
      <c r="H135" s="57"/>
      <c r="I135" s="57"/>
      <c r="J135" s="57"/>
    </row>
    <row r="136" spans="1:10" s="700" customFormat="1" ht="16.5" customHeight="1">
      <c r="A136" s="707">
        <v>129</v>
      </c>
      <c r="B136" s="709" t="s">
        <v>104</v>
      </c>
      <c r="C136" s="57">
        <f>'4-8-5机器设备'!Q199</f>
        <v>0</v>
      </c>
      <c r="D136" s="57">
        <f>'4-8-5机器设备'!R199</f>
        <v>0</v>
      </c>
      <c r="E136" s="57">
        <f>'4-8-5机器设备'!T199</f>
        <v>0</v>
      </c>
      <c r="F136" s="57"/>
      <c r="G136" s="57"/>
      <c r="H136" s="57"/>
      <c r="I136" s="57"/>
      <c r="J136" s="57">
        <f>'4-8-5机器设备'!V199</f>
        <v>0</v>
      </c>
    </row>
    <row r="137" spans="1:10" s="700" customFormat="1" ht="16.5" customHeight="1">
      <c r="A137" s="707">
        <v>130</v>
      </c>
      <c r="B137" s="709" t="s">
        <v>105</v>
      </c>
      <c r="C137" s="57">
        <f>'4-8-5机器设备'!Q200</f>
        <v>0</v>
      </c>
      <c r="D137" s="57">
        <f>'4-8-5机器设备'!R200</f>
        <v>0</v>
      </c>
      <c r="E137" s="57">
        <f>'4-8-5机器设备'!T200</f>
        <v>0</v>
      </c>
      <c r="F137" s="57"/>
      <c r="G137" s="57"/>
      <c r="H137" s="57"/>
      <c r="I137" s="57"/>
      <c r="J137" s="57">
        <f>'4-8-5机器设备'!V200</f>
        <v>0</v>
      </c>
    </row>
    <row r="138" spans="1:10" s="700" customFormat="1" ht="16.5" customHeight="1">
      <c r="A138" s="707">
        <v>131</v>
      </c>
      <c r="B138" s="57" t="s">
        <v>106</v>
      </c>
      <c r="C138" s="57">
        <f>'4-8-5机器设备'!Q201</f>
        <v>0</v>
      </c>
      <c r="D138" s="57">
        <f>'4-8-5机器设备'!R201</f>
        <v>0</v>
      </c>
      <c r="E138" s="57">
        <f>'4-8-5机器设备'!T201</f>
        <v>0</v>
      </c>
      <c r="F138" s="57"/>
      <c r="G138" s="57"/>
      <c r="H138" s="57"/>
      <c r="I138" s="57"/>
      <c r="J138" s="57">
        <f>'4-8-5机器设备'!V201</f>
        <v>0</v>
      </c>
    </row>
    <row r="139" spans="1:10" s="700" customFormat="1" ht="16.5" customHeight="1">
      <c r="A139" s="707">
        <v>132</v>
      </c>
      <c r="B139" s="57"/>
      <c r="C139" s="57"/>
      <c r="D139" s="57"/>
      <c r="E139" s="57"/>
      <c r="F139" s="57"/>
      <c r="G139" s="57"/>
      <c r="H139" s="57"/>
      <c r="I139" s="57"/>
      <c r="J139" s="57"/>
    </row>
    <row r="140" spans="1:10" s="700" customFormat="1" ht="16.5" customHeight="1">
      <c r="A140" s="707">
        <v>133</v>
      </c>
      <c r="B140" s="708" t="s">
        <v>107</v>
      </c>
      <c r="C140" s="57"/>
      <c r="D140" s="57"/>
      <c r="E140" s="57"/>
      <c r="F140" s="57"/>
      <c r="G140" s="57"/>
      <c r="H140" s="57"/>
      <c r="I140" s="57"/>
      <c r="J140" s="57"/>
    </row>
    <row r="141" spans="1:10" s="700" customFormat="1" ht="16.5" customHeight="1">
      <c r="A141" s="707">
        <v>134</v>
      </c>
      <c r="B141" s="709" t="s">
        <v>108</v>
      </c>
      <c r="C141" s="57">
        <f>'4-8-6车辆'!P25</f>
        <v>0</v>
      </c>
      <c r="D141" s="57">
        <f>'4-8-6车辆'!Q25</f>
        <v>0</v>
      </c>
      <c r="E141" s="57">
        <f>'4-8-6车辆'!S25</f>
        <v>0</v>
      </c>
      <c r="F141" s="57"/>
      <c r="G141" s="57"/>
      <c r="H141" s="57"/>
      <c r="I141" s="57"/>
      <c r="J141" s="57">
        <f>'4-8-6车辆'!U25</f>
        <v>0</v>
      </c>
    </row>
    <row r="142" spans="1:10" s="700" customFormat="1" ht="16.5" customHeight="1">
      <c r="A142" s="707">
        <v>135</v>
      </c>
      <c r="B142" s="709" t="s">
        <v>109</v>
      </c>
      <c r="C142" s="57">
        <f>'4-8-6车辆'!P26</f>
        <v>0</v>
      </c>
      <c r="D142" s="57">
        <f>'4-8-6车辆'!Q26</f>
        <v>0</v>
      </c>
      <c r="E142" s="57">
        <f>'4-8-6车辆'!S26</f>
        <v>0</v>
      </c>
      <c r="F142" s="57"/>
      <c r="G142" s="57"/>
      <c r="H142" s="57"/>
      <c r="I142" s="57"/>
      <c r="J142" s="57">
        <f>'4-8-6车辆'!U26</f>
        <v>0</v>
      </c>
    </row>
    <row r="143" spans="1:10" s="700" customFormat="1" ht="16.5" customHeight="1">
      <c r="A143" s="707">
        <v>136</v>
      </c>
      <c r="B143" s="57" t="s">
        <v>110</v>
      </c>
      <c r="C143" s="57">
        <f>'4-8-6车辆'!P27</f>
        <v>0</v>
      </c>
      <c r="D143" s="57">
        <f>'4-8-6车辆'!Q27</f>
        <v>0</v>
      </c>
      <c r="E143" s="57">
        <f>'4-8-6车辆'!S27</f>
        <v>0</v>
      </c>
      <c r="F143" s="57"/>
      <c r="G143" s="57"/>
      <c r="H143" s="57"/>
      <c r="I143" s="57"/>
      <c r="J143" s="57">
        <f>'4-8-6车辆'!U27</f>
        <v>0</v>
      </c>
    </row>
    <row r="144" spans="1:10" s="700" customFormat="1" ht="16.5" customHeight="1">
      <c r="A144" s="707">
        <v>137</v>
      </c>
      <c r="B144" s="57"/>
      <c r="C144" s="57"/>
      <c r="D144" s="57"/>
      <c r="E144" s="57"/>
      <c r="F144" s="57"/>
      <c r="G144" s="57"/>
      <c r="H144" s="57"/>
      <c r="I144" s="57"/>
      <c r="J144" s="57"/>
    </row>
    <row r="145" spans="1:10" s="700" customFormat="1" ht="16.5" customHeight="1">
      <c r="A145" s="707">
        <v>138</v>
      </c>
      <c r="B145" s="708" t="s">
        <v>111</v>
      </c>
      <c r="C145" s="57"/>
      <c r="D145" s="57"/>
      <c r="E145" s="57"/>
      <c r="F145" s="57"/>
      <c r="G145" s="57"/>
      <c r="H145" s="57"/>
      <c r="I145" s="57"/>
      <c r="J145" s="57"/>
    </row>
    <row r="146" spans="1:10" s="700" customFormat="1" ht="16.5" customHeight="1">
      <c r="A146" s="707">
        <v>139</v>
      </c>
      <c r="B146" s="709" t="s">
        <v>112</v>
      </c>
      <c r="C146" s="57">
        <f>'4-8-7电子设备'!M289</f>
        <v>0</v>
      </c>
      <c r="D146" s="57">
        <f>'4-8-7电子设备'!N289</f>
        <v>0</v>
      </c>
      <c r="E146" s="57">
        <f>'4-8-7电子设备'!P289</f>
        <v>0</v>
      </c>
      <c r="F146" s="57"/>
      <c r="G146" s="57"/>
      <c r="H146" s="57"/>
      <c r="I146" s="57"/>
      <c r="J146" s="57">
        <f>'4-8-7电子设备'!R289</f>
        <v>0</v>
      </c>
    </row>
    <row r="147" spans="1:10" s="700" customFormat="1" ht="16.5" customHeight="1">
      <c r="A147" s="707">
        <v>140</v>
      </c>
      <c r="B147" s="709" t="s">
        <v>113</v>
      </c>
      <c r="C147" s="57">
        <f>'4-8-7电子设备'!M290</f>
        <v>0</v>
      </c>
      <c r="D147" s="57">
        <f>'4-8-7电子设备'!N290</f>
        <v>0</v>
      </c>
      <c r="E147" s="57">
        <f>'4-8-7电子设备'!P290</f>
        <v>0</v>
      </c>
      <c r="F147" s="57"/>
      <c r="G147" s="57"/>
      <c r="H147" s="57"/>
      <c r="I147" s="57"/>
      <c r="J147" s="57">
        <f>'4-8-7电子设备'!R290</f>
        <v>0</v>
      </c>
    </row>
    <row r="148" spans="1:10" s="700" customFormat="1" ht="16.5" customHeight="1">
      <c r="A148" s="707">
        <v>141</v>
      </c>
      <c r="B148" s="57" t="s">
        <v>114</v>
      </c>
      <c r="C148" s="57">
        <f>'4-8-7电子设备'!M291</f>
        <v>0</v>
      </c>
      <c r="D148" s="57">
        <f>'4-8-7电子设备'!N291</f>
        <v>0</v>
      </c>
      <c r="E148" s="57">
        <f>'4-8-7电子设备'!P291</f>
        <v>0</v>
      </c>
      <c r="F148" s="57"/>
      <c r="G148" s="57"/>
      <c r="H148" s="57"/>
      <c r="I148" s="57"/>
      <c r="J148" s="57">
        <f>'4-8-7电子设备'!R291</f>
        <v>0</v>
      </c>
    </row>
    <row r="149" spans="1:10" s="700" customFormat="1" ht="16.5" customHeight="1">
      <c r="A149" s="707">
        <v>142</v>
      </c>
      <c r="B149" s="57"/>
      <c r="C149" s="57"/>
      <c r="D149" s="57"/>
      <c r="E149" s="57"/>
      <c r="F149" s="57"/>
      <c r="G149" s="57"/>
      <c r="H149" s="57"/>
      <c r="I149" s="57"/>
      <c r="J149" s="57"/>
    </row>
    <row r="150" spans="1:10" s="700" customFormat="1" ht="16.5" customHeight="1">
      <c r="A150" s="707">
        <v>143</v>
      </c>
      <c r="B150" s="708" t="s">
        <v>115</v>
      </c>
      <c r="C150" s="57"/>
      <c r="D150" s="57"/>
      <c r="E150" s="57"/>
      <c r="F150" s="57"/>
      <c r="G150" s="57"/>
      <c r="H150" s="57"/>
      <c r="I150" s="57"/>
      <c r="J150" s="57"/>
    </row>
    <row r="151" spans="1:10" s="700" customFormat="1" ht="16.5" customHeight="1">
      <c r="A151" s="707">
        <v>144</v>
      </c>
      <c r="B151" s="709" t="s">
        <v>116</v>
      </c>
      <c r="C151" s="57">
        <f>'4-8-9船舶'!AL25</f>
        <v>0</v>
      </c>
      <c r="D151" s="57">
        <f>'4-8-9船舶'!AM25</f>
        <v>0</v>
      </c>
      <c r="E151" s="57">
        <f>'4-8-9船舶'!AO25</f>
        <v>0</v>
      </c>
      <c r="F151" s="57"/>
      <c r="G151" s="57"/>
      <c r="H151" s="57"/>
      <c r="I151" s="57"/>
      <c r="J151" s="57">
        <f>'4-8-9船舶'!AQ25</f>
        <v>0</v>
      </c>
    </row>
    <row r="152" spans="1:10" s="700" customFormat="1" ht="16.5" customHeight="1">
      <c r="A152" s="707">
        <v>145</v>
      </c>
      <c r="B152" s="709" t="s">
        <v>117</v>
      </c>
      <c r="C152" s="57">
        <f>'4-8-9船舶'!AL26</f>
        <v>0</v>
      </c>
      <c r="D152" s="57">
        <f>'4-8-9船舶'!AM26</f>
        <v>0</v>
      </c>
      <c r="E152" s="57">
        <f>'4-8-9船舶'!AO26</f>
        <v>0</v>
      </c>
      <c r="F152" s="57"/>
      <c r="G152" s="57"/>
      <c r="H152" s="57"/>
      <c r="I152" s="57"/>
      <c r="J152" s="57">
        <f>'4-8-9船舶'!AQ26</f>
        <v>0</v>
      </c>
    </row>
    <row r="153" spans="1:10" s="700" customFormat="1" ht="16.5" customHeight="1">
      <c r="A153" s="707">
        <v>146</v>
      </c>
      <c r="B153" s="57" t="s">
        <v>118</v>
      </c>
      <c r="C153" s="57">
        <f>'4-8-9船舶'!AL27</f>
        <v>0</v>
      </c>
      <c r="D153" s="57">
        <f>'4-8-9船舶'!AM27</f>
        <v>0</v>
      </c>
      <c r="E153" s="57">
        <f>'4-8-9船舶'!AO27</f>
        <v>0</v>
      </c>
      <c r="F153" s="57"/>
      <c r="G153" s="57"/>
      <c r="H153" s="57"/>
      <c r="I153" s="57"/>
      <c r="J153" s="57">
        <f>'4-8-9船舶'!AQ27</f>
        <v>0</v>
      </c>
    </row>
    <row r="154" spans="1:10" s="700" customFormat="1" ht="16.5" customHeight="1">
      <c r="A154" s="707">
        <v>147</v>
      </c>
      <c r="B154" s="57"/>
      <c r="C154" s="57"/>
      <c r="D154" s="57"/>
      <c r="E154" s="57"/>
      <c r="F154" s="57"/>
      <c r="G154" s="57"/>
      <c r="H154" s="57"/>
      <c r="I154" s="57"/>
      <c r="J154" s="57"/>
    </row>
    <row r="155" spans="1:10" s="700" customFormat="1" ht="16.5" customHeight="1">
      <c r="A155" s="707">
        <v>148</v>
      </c>
      <c r="B155" s="708" t="s">
        <v>119</v>
      </c>
      <c r="C155" s="57"/>
      <c r="D155" s="57"/>
      <c r="E155" s="57"/>
      <c r="F155" s="57"/>
      <c r="G155" s="57"/>
      <c r="H155" s="57"/>
      <c r="I155" s="57"/>
      <c r="J155" s="57"/>
    </row>
    <row r="156" spans="1:10" s="700" customFormat="1" ht="16.5" customHeight="1">
      <c r="A156" s="707">
        <v>149</v>
      </c>
      <c r="B156" s="709" t="s">
        <v>120</v>
      </c>
      <c r="C156" s="57"/>
      <c r="D156" s="57">
        <f>'4-9-1在建（土建）'!N25</f>
        <v>0</v>
      </c>
      <c r="E156" s="57"/>
      <c r="F156" s="57"/>
      <c r="G156" s="57"/>
      <c r="H156" s="57"/>
      <c r="I156" s="57"/>
      <c r="J156" s="57">
        <f>'4-9-1在建（土建）'!P25</f>
        <v>0</v>
      </c>
    </row>
    <row r="157" spans="1:10" s="700" customFormat="1" ht="16.5" customHeight="1">
      <c r="A157" s="707">
        <v>150</v>
      </c>
      <c r="B157" s="709" t="s">
        <v>121</v>
      </c>
      <c r="C157" s="57"/>
      <c r="D157" s="57">
        <f>'4-9-1在建（土建）'!N26</f>
        <v>0</v>
      </c>
      <c r="E157" s="57"/>
      <c r="F157" s="57"/>
      <c r="G157" s="57"/>
      <c r="H157" s="57"/>
      <c r="I157" s="57"/>
      <c r="J157" s="57">
        <f>'4-9-1在建（土建）'!P26</f>
        <v>0</v>
      </c>
    </row>
    <row r="158" spans="1:10" s="700" customFormat="1" ht="16.5" customHeight="1">
      <c r="A158" s="707">
        <v>151</v>
      </c>
      <c r="B158" s="57" t="s">
        <v>122</v>
      </c>
      <c r="C158" s="57"/>
      <c r="D158" s="57">
        <f>'4-9-1在建（土建）'!N27</f>
        <v>0</v>
      </c>
      <c r="E158" s="57"/>
      <c r="F158" s="57"/>
      <c r="G158" s="57"/>
      <c r="H158" s="57"/>
      <c r="I158" s="57"/>
      <c r="J158" s="57">
        <f>'4-9-1在建（土建）'!P27</f>
        <v>0</v>
      </c>
    </row>
    <row r="159" spans="1:10" s="700" customFormat="1" ht="16.5" customHeight="1">
      <c r="A159" s="707">
        <v>152</v>
      </c>
      <c r="B159" s="57"/>
      <c r="C159" s="57"/>
      <c r="D159" s="57"/>
      <c r="E159" s="57"/>
      <c r="F159" s="57"/>
      <c r="G159" s="57"/>
      <c r="H159" s="57"/>
      <c r="I159" s="57"/>
      <c r="J159" s="57"/>
    </row>
    <row r="160" spans="1:10" s="700" customFormat="1" ht="16.5" customHeight="1">
      <c r="A160" s="707">
        <v>153</v>
      </c>
      <c r="B160" s="708" t="s">
        <v>123</v>
      </c>
      <c r="C160" s="57"/>
      <c r="D160" s="57"/>
      <c r="E160" s="57"/>
      <c r="F160" s="57"/>
      <c r="G160" s="57"/>
      <c r="H160" s="57"/>
      <c r="I160" s="57"/>
      <c r="J160" s="57"/>
    </row>
    <row r="161" spans="1:10" s="700" customFormat="1" ht="16.5" customHeight="1">
      <c r="A161" s="707">
        <v>154</v>
      </c>
      <c r="B161" s="709" t="s">
        <v>124</v>
      </c>
      <c r="C161" s="57"/>
      <c r="D161" s="57">
        <f>'4-9-2在建（设备）'!O25</f>
        <v>0</v>
      </c>
      <c r="E161" s="57"/>
      <c r="F161" s="57"/>
      <c r="G161" s="57"/>
      <c r="H161" s="57"/>
      <c r="I161" s="57"/>
      <c r="J161" s="57">
        <f>'4-9-2在建（设备）'!T25</f>
        <v>0</v>
      </c>
    </row>
    <row r="162" spans="1:10" s="700" customFormat="1" ht="16.5" customHeight="1">
      <c r="A162" s="707">
        <v>155</v>
      </c>
      <c r="B162" s="709" t="s">
        <v>125</v>
      </c>
      <c r="C162" s="57"/>
      <c r="D162" s="57">
        <f>'4-9-2在建（设备）'!O26</f>
        <v>0</v>
      </c>
      <c r="E162" s="57"/>
      <c r="F162" s="57"/>
      <c r="G162" s="57"/>
      <c r="H162" s="57"/>
      <c r="I162" s="57"/>
      <c r="J162" s="57">
        <f>'4-9-2在建（设备）'!T26</f>
        <v>0</v>
      </c>
    </row>
    <row r="163" spans="1:10" s="700" customFormat="1" ht="16.5" customHeight="1">
      <c r="A163" s="707">
        <v>156</v>
      </c>
      <c r="B163" s="57" t="s">
        <v>126</v>
      </c>
      <c r="C163" s="57"/>
      <c r="D163" s="57">
        <f>'4-9-2在建（设备）'!O27</f>
        <v>0</v>
      </c>
      <c r="E163" s="57"/>
      <c r="F163" s="57"/>
      <c r="G163" s="57"/>
      <c r="H163" s="57"/>
      <c r="I163" s="57"/>
      <c r="J163" s="57">
        <f>'4-9-2在建（设备）'!T27</f>
        <v>0</v>
      </c>
    </row>
    <row r="164" spans="1:10" s="700" customFormat="1" ht="16.5" customHeight="1">
      <c r="A164" s="707">
        <v>157</v>
      </c>
      <c r="B164" s="57"/>
      <c r="C164" s="57"/>
      <c r="D164" s="57"/>
      <c r="E164" s="57"/>
      <c r="F164" s="57"/>
      <c r="G164" s="57"/>
      <c r="H164" s="57"/>
      <c r="I164" s="57"/>
      <c r="J164" s="57"/>
    </row>
    <row r="165" spans="1:10" s="700" customFormat="1" ht="16.5" customHeight="1">
      <c r="A165" s="707">
        <v>158</v>
      </c>
      <c r="B165" s="708" t="s">
        <v>127</v>
      </c>
      <c r="C165" s="57"/>
      <c r="D165" s="57"/>
      <c r="E165" s="57"/>
      <c r="F165" s="57"/>
      <c r="G165" s="57"/>
      <c r="H165" s="57"/>
      <c r="I165" s="57"/>
      <c r="J165" s="57"/>
    </row>
    <row r="166" spans="1:10" s="700" customFormat="1" ht="16.5" customHeight="1">
      <c r="A166" s="707">
        <v>159</v>
      </c>
      <c r="B166" s="709" t="s">
        <v>128</v>
      </c>
      <c r="C166" s="716"/>
      <c r="D166" s="716">
        <f>'4-9-4在建（工程物资）'!G25</f>
        <v>0</v>
      </c>
      <c r="E166" s="716"/>
      <c r="F166" s="716"/>
      <c r="G166" s="716"/>
      <c r="H166" s="716"/>
      <c r="I166" s="716"/>
      <c r="J166" s="57">
        <f>'4-9-4在建（工程物资）'!K25</f>
        <v>0</v>
      </c>
    </row>
    <row r="167" spans="1:10" s="700" customFormat="1" ht="16.5" customHeight="1">
      <c r="A167" s="707">
        <v>160</v>
      </c>
      <c r="B167" s="709" t="s">
        <v>129</v>
      </c>
      <c r="C167" s="716"/>
      <c r="D167" s="716">
        <f>'4-9-4在建（工程物资）'!G26</f>
        <v>0</v>
      </c>
      <c r="E167" s="716"/>
      <c r="F167" s="716"/>
      <c r="G167" s="716"/>
      <c r="H167" s="716"/>
      <c r="I167" s="716"/>
      <c r="J167" s="57">
        <f>'4-9-4在建（工程物资）'!K26</f>
        <v>0</v>
      </c>
    </row>
    <row r="168" spans="1:10" s="700" customFormat="1" ht="16.5" customHeight="1">
      <c r="A168" s="707">
        <v>161</v>
      </c>
      <c r="B168" s="57" t="s">
        <v>130</v>
      </c>
      <c r="C168" s="57"/>
      <c r="D168" s="57">
        <f>'4-9-4在建（工程物资）'!G27</f>
        <v>0</v>
      </c>
      <c r="E168" s="57"/>
      <c r="F168" s="57"/>
      <c r="G168" s="57"/>
      <c r="H168" s="57"/>
      <c r="I168" s="57"/>
      <c r="J168" s="57">
        <f>'4-9-4在建（工程物资）'!K27</f>
        <v>0</v>
      </c>
    </row>
    <row r="169" spans="1:10" s="700" customFormat="1" ht="16.5" customHeight="1">
      <c r="A169" s="707">
        <v>162</v>
      </c>
      <c r="B169" s="57"/>
      <c r="C169" s="57"/>
      <c r="D169" s="57"/>
      <c r="E169" s="57"/>
      <c r="F169" s="57"/>
      <c r="G169" s="57"/>
      <c r="H169" s="57"/>
      <c r="I169" s="57"/>
      <c r="J169" s="57"/>
    </row>
    <row r="170" spans="1:10" s="700" customFormat="1" ht="16.5" customHeight="1">
      <c r="A170" s="707">
        <v>163</v>
      </c>
      <c r="B170" s="708" t="s">
        <v>131</v>
      </c>
      <c r="C170" s="57"/>
      <c r="D170" s="57"/>
      <c r="E170" s="57"/>
      <c r="F170" s="57"/>
      <c r="G170" s="57"/>
      <c r="H170" s="57"/>
      <c r="I170" s="57"/>
      <c r="J170" s="57"/>
    </row>
    <row r="171" spans="1:10" s="700" customFormat="1" ht="16.5" customHeight="1">
      <c r="A171" s="707">
        <v>164</v>
      </c>
      <c r="B171" s="709" t="s">
        <v>132</v>
      </c>
      <c r="C171" s="57">
        <f>'4-10生产性生物资产'!G25</f>
        <v>0</v>
      </c>
      <c r="D171" s="57">
        <f>'4-10生产性生物资产'!H25</f>
        <v>0</v>
      </c>
      <c r="E171" s="57">
        <f>'4-10生产性生物资产'!J25</f>
        <v>0</v>
      </c>
      <c r="F171" s="57"/>
      <c r="G171" s="57"/>
      <c r="H171" s="57"/>
      <c r="I171" s="57"/>
      <c r="J171" s="57">
        <f>'4-10生产性生物资产'!L25</f>
        <v>0</v>
      </c>
    </row>
    <row r="172" spans="1:10" s="700" customFormat="1" ht="16.5" customHeight="1">
      <c r="A172" s="707">
        <v>165</v>
      </c>
      <c r="B172" s="709" t="s">
        <v>133</v>
      </c>
      <c r="C172" s="57">
        <f>'4-10生产性生物资产'!G26</f>
        <v>0</v>
      </c>
      <c r="D172" s="57">
        <f>'4-10生产性生物资产'!H26</f>
        <v>0</v>
      </c>
      <c r="E172" s="57">
        <f>'4-10生产性生物资产'!J26</f>
        <v>0</v>
      </c>
      <c r="F172" s="57"/>
      <c r="G172" s="57"/>
      <c r="H172" s="57"/>
      <c r="I172" s="57"/>
      <c r="J172" s="57">
        <f>'4-10生产性生物资产'!L26</f>
        <v>0</v>
      </c>
    </row>
    <row r="173" spans="1:10" s="700" customFormat="1" ht="16.5" customHeight="1">
      <c r="A173" s="707">
        <v>166</v>
      </c>
      <c r="B173" s="57" t="s">
        <v>134</v>
      </c>
      <c r="C173" s="57">
        <f>'4-10生产性生物资产'!G27</f>
        <v>0</v>
      </c>
      <c r="D173" s="57">
        <f>'4-10生产性生物资产'!H27</f>
        <v>0</v>
      </c>
      <c r="E173" s="57">
        <f>'4-10生产性生物资产'!J27</f>
        <v>0</v>
      </c>
      <c r="F173" s="57"/>
      <c r="G173" s="57"/>
      <c r="H173" s="57"/>
      <c r="I173" s="57"/>
      <c r="J173" s="57">
        <f>'4-10生产性生物资产'!L27</f>
        <v>0</v>
      </c>
    </row>
    <row r="174" spans="1:10" s="700" customFormat="1" ht="16.5" customHeight="1">
      <c r="A174" s="707">
        <v>167</v>
      </c>
      <c r="B174" s="57"/>
      <c r="C174" s="57"/>
      <c r="D174" s="57"/>
      <c r="E174" s="57"/>
      <c r="F174" s="57"/>
      <c r="G174" s="57"/>
      <c r="H174" s="57"/>
      <c r="I174" s="57"/>
      <c r="J174" s="57"/>
    </row>
    <row r="175" spans="1:10" s="700" customFormat="1" ht="16.5" customHeight="1">
      <c r="A175" s="707">
        <v>168</v>
      </c>
      <c r="B175" s="708" t="s">
        <v>135</v>
      </c>
      <c r="C175" s="57"/>
      <c r="D175" s="57"/>
      <c r="E175" s="57"/>
      <c r="F175" s="57"/>
      <c r="G175" s="57"/>
      <c r="H175" s="57"/>
      <c r="I175" s="57"/>
      <c r="J175" s="57"/>
    </row>
    <row r="176" spans="1:10" s="700" customFormat="1" ht="16.5" customHeight="1">
      <c r="A176" s="707">
        <v>169</v>
      </c>
      <c r="B176" s="709" t="s">
        <v>136</v>
      </c>
      <c r="C176" s="57">
        <f>'4-11油气资产'!I25</f>
        <v>0</v>
      </c>
      <c r="D176" s="57">
        <f>'4-11油气资产'!J25</f>
        <v>0</v>
      </c>
      <c r="E176" s="57">
        <f>'4-11油气资产'!L25</f>
        <v>0</v>
      </c>
      <c r="F176" s="57"/>
      <c r="G176" s="57"/>
      <c r="H176" s="57"/>
      <c r="I176" s="57"/>
      <c r="J176" s="57">
        <f>'4-11油气资产'!N25</f>
        <v>0</v>
      </c>
    </row>
    <row r="177" spans="1:10" s="700" customFormat="1" ht="16.5" customHeight="1">
      <c r="A177" s="707">
        <v>170</v>
      </c>
      <c r="B177" s="709" t="s">
        <v>137</v>
      </c>
      <c r="C177" s="57">
        <f>'4-11油气资产'!I26</f>
        <v>0</v>
      </c>
      <c r="D177" s="57">
        <f>'4-11油气资产'!J26</f>
        <v>0</v>
      </c>
      <c r="E177" s="57">
        <f>'4-11油气资产'!L26</f>
        <v>0</v>
      </c>
      <c r="F177" s="57"/>
      <c r="G177" s="57"/>
      <c r="H177" s="57"/>
      <c r="I177" s="57"/>
      <c r="J177" s="57">
        <f>'4-11油气资产'!N26</f>
        <v>0</v>
      </c>
    </row>
    <row r="178" spans="1:10" s="700" customFormat="1" ht="16.5" customHeight="1">
      <c r="A178" s="707">
        <v>171</v>
      </c>
      <c r="B178" s="57" t="s">
        <v>138</v>
      </c>
      <c r="C178" s="57">
        <f>'4-11油气资产'!I27</f>
        <v>0</v>
      </c>
      <c r="D178" s="57">
        <f>'4-11油气资产'!J27</f>
        <v>0</v>
      </c>
      <c r="E178" s="57">
        <f>'4-11油气资产'!L27</f>
        <v>0</v>
      </c>
      <c r="F178" s="57"/>
      <c r="G178" s="57"/>
      <c r="H178" s="57"/>
      <c r="I178" s="57"/>
      <c r="J178" s="57">
        <f>'4-11油气资产'!N27</f>
        <v>0</v>
      </c>
    </row>
    <row r="179" spans="1:10" s="700" customFormat="1" ht="16.5" customHeight="1">
      <c r="A179" s="707">
        <v>172</v>
      </c>
      <c r="B179" s="57"/>
      <c r="C179" s="57"/>
      <c r="D179" s="57"/>
      <c r="E179" s="57"/>
      <c r="F179" s="57"/>
      <c r="G179" s="57"/>
      <c r="H179" s="57"/>
      <c r="I179" s="57"/>
      <c r="J179" s="57"/>
    </row>
    <row r="180" spans="1:10" s="700" customFormat="1" ht="16.5" customHeight="1">
      <c r="A180" s="707">
        <v>173</v>
      </c>
      <c r="B180" s="708" t="s">
        <v>139</v>
      </c>
      <c r="C180" s="57"/>
      <c r="D180" s="57"/>
      <c r="E180" s="57"/>
      <c r="F180" s="57"/>
      <c r="G180" s="57"/>
      <c r="H180" s="57"/>
      <c r="I180" s="57"/>
      <c r="J180" s="57"/>
    </row>
    <row r="181" spans="1:10" s="700" customFormat="1" ht="16.5" customHeight="1">
      <c r="A181" s="707">
        <v>174</v>
      </c>
      <c r="B181" s="57" t="s">
        <v>140</v>
      </c>
      <c r="C181" s="57"/>
      <c r="D181" s="57">
        <f>'4-12使用权资产'!G25</f>
        <v>0</v>
      </c>
      <c r="E181" s="57"/>
      <c r="F181" s="57"/>
      <c r="G181" s="57"/>
      <c r="H181" s="57"/>
      <c r="I181" s="57"/>
      <c r="J181" s="57">
        <f>'4-12使用权资产'!I25</f>
        <v>0</v>
      </c>
    </row>
    <row r="182" spans="1:10" s="700" customFormat="1" ht="16.5" customHeight="1">
      <c r="A182" s="707">
        <v>175</v>
      </c>
      <c r="B182" s="57" t="s">
        <v>141</v>
      </c>
      <c r="C182" s="57"/>
      <c r="D182" s="57">
        <f>'4-12使用权资产'!G26</f>
        <v>0</v>
      </c>
      <c r="E182" s="57"/>
      <c r="F182" s="57"/>
      <c r="G182" s="57"/>
      <c r="H182" s="57"/>
      <c r="I182" s="57"/>
      <c r="J182" s="57">
        <f>'4-12使用权资产'!I26</f>
        <v>0</v>
      </c>
    </row>
    <row r="183" spans="1:10" s="700" customFormat="1" ht="16.5" customHeight="1">
      <c r="A183" s="707">
        <v>176</v>
      </c>
      <c r="B183" s="57" t="s">
        <v>142</v>
      </c>
      <c r="C183" s="57"/>
      <c r="D183" s="57">
        <f>'4-12使用权资产'!G27</f>
        <v>0</v>
      </c>
      <c r="E183" s="57"/>
      <c r="F183" s="57"/>
      <c r="G183" s="57"/>
      <c r="H183" s="57"/>
      <c r="I183" s="57"/>
      <c r="J183" s="57">
        <f>'4-12使用权资产'!I27</f>
        <v>0</v>
      </c>
    </row>
    <row r="184" spans="1:10" s="700" customFormat="1" ht="16.5" customHeight="1">
      <c r="A184" s="707">
        <v>177</v>
      </c>
      <c r="B184" s="57"/>
      <c r="C184" s="57"/>
      <c r="D184" s="57"/>
      <c r="E184" s="57"/>
      <c r="F184" s="57"/>
      <c r="G184" s="57"/>
      <c r="H184" s="57"/>
      <c r="I184" s="57"/>
      <c r="J184" s="57"/>
    </row>
    <row r="185" spans="1:10" s="700" customFormat="1" ht="16.5" customHeight="1">
      <c r="A185" s="707">
        <v>178</v>
      </c>
      <c r="B185" s="708" t="s">
        <v>143</v>
      </c>
      <c r="C185" s="57"/>
      <c r="D185" s="57"/>
      <c r="E185" s="57"/>
      <c r="F185" s="57"/>
      <c r="G185" s="57"/>
      <c r="H185" s="57"/>
      <c r="I185" s="57"/>
      <c r="J185" s="57"/>
    </row>
    <row r="186" spans="1:10" s="700" customFormat="1" ht="16.5" customHeight="1">
      <c r="A186" s="707">
        <v>179</v>
      </c>
      <c r="B186" s="709" t="s">
        <v>144</v>
      </c>
      <c r="C186" s="57"/>
      <c r="D186" s="57">
        <f>'4-13-1无形-土地'!P30</f>
        <v>0</v>
      </c>
      <c r="E186" s="57"/>
      <c r="F186" s="57"/>
      <c r="G186" s="57"/>
      <c r="H186" s="57"/>
      <c r="I186" s="57"/>
      <c r="J186" s="57">
        <f>'4-13-1无形-土地'!R30</f>
        <v>0</v>
      </c>
    </row>
    <row r="187" spans="1:10" s="700" customFormat="1" ht="16.5" customHeight="1">
      <c r="A187" s="707">
        <v>180</v>
      </c>
      <c r="B187" s="709" t="s">
        <v>145</v>
      </c>
      <c r="C187" s="57"/>
      <c r="D187" s="57">
        <f>'4-13-1无形-土地'!P31</f>
        <v>0</v>
      </c>
      <c r="E187" s="57"/>
      <c r="F187" s="57"/>
      <c r="G187" s="57"/>
      <c r="H187" s="57"/>
      <c r="I187" s="57"/>
      <c r="J187" s="57">
        <f>'4-13-1无形-土地'!R31</f>
        <v>0</v>
      </c>
    </row>
    <row r="188" spans="1:10" s="700" customFormat="1" ht="16.5" customHeight="1">
      <c r="A188" s="707">
        <v>181</v>
      </c>
      <c r="B188" s="57" t="s">
        <v>146</v>
      </c>
      <c r="C188" s="57"/>
      <c r="D188" s="57">
        <f>'4-13-1无形-土地'!P32</f>
        <v>0</v>
      </c>
      <c r="E188" s="57"/>
      <c r="F188" s="57"/>
      <c r="G188" s="57"/>
      <c r="H188" s="57"/>
      <c r="I188" s="57"/>
      <c r="J188" s="57">
        <f>'4-13-1无形-土地'!R32</f>
        <v>0</v>
      </c>
    </row>
    <row r="189" spans="1:10" s="700" customFormat="1" ht="16.5" customHeight="1">
      <c r="A189" s="707">
        <v>182</v>
      </c>
      <c r="B189" s="57"/>
      <c r="C189" s="57"/>
      <c r="D189" s="57"/>
      <c r="E189" s="57"/>
      <c r="F189" s="57"/>
      <c r="G189" s="57"/>
      <c r="H189" s="57"/>
      <c r="I189" s="57"/>
      <c r="J189" s="57"/>
    </row>
    <row r="190" spans="1:10" s="700" customFormat="1" ht="16.5" customHeight="1">
      <c r="A190" s="707">
        <v>183</v>
      </c>
      <c r="B190" s="708" t="s">
        <v>147</v>
      </c>
      <c r="C190" s="57"/>
      <c r="D190" s="57"/>
      <c r="E190" s="57"/>
      <c r="F190" s="57"/>
      <c r="G190" s="57"/>
      <c r="H190" s="57"/>
      <c r="I190" s="57"/>
      <c r="J190" s="57"/>
    </row>
    <row r="191" spans="1:10" s="700" customFormat="1" ht="16.5" customHeight="1">
      <c r="A191" s="707">
        <v>184</v>
      </c>
      <c r="B191" s="709" t="s">
        <v>148</v>
      </c>
      <c r="C191" s="57"/>
      <c r="D191" s="57">
        <f>'4-13-2无形-矿业权'!L28</f>
        <v>0</v>
      </c>
      <c r="E191" s="57"/>
      <c r="F191" s="57"/>
      <c r="G191" s="57"/>
      <c r="H191" s="57"/>
      <c r="I191" s="57"/>
      <c r="J191" s="57">
        <f>'4-13-2无形-矿业权'!N28</f>
        <v>0</v>
      </c>
    </row>
    <row r="192" spans="1:10" s="700" customFormat="1" ht="16.5" customHeight="1">
      <c r="A192" s="707">
        <v>185</v>
      </c>
      <c r="B192" s="709" t="s">
        <v>149</v>
      </c>
      <c r="C192" s="57"/>
      <c r="D192" s="57">
        <f>'4-13-2无形-矿业权'!L29</f>
        <v>0</v>
      </c>
      <c r="E192" s="57"/>
      <c r="F192" s="57"/>
      <c r="G192" s="57"/>
      <c r="H192" s="57"/>
      <c r="I192" s="57"/>
      <c r="J192" s="57">
        <f>'4-13-2无形-矿业权'!N29</f>
        <v>0</v>
      </c>
    </row>
    <row r="193" spans="1:11" s="700" customFormat="1" ht="16.5" customHeight="1">
      <c r="A193" s="707">
        <v>186</v>
      </c>
      <c r="B193" s="57" t="s">
        <v>150</v>
      </c>
      <c r="C193" s="57"/>
      <c r="D193" s="57">
        <f>'4-13-2无形-矿业权'!L30</f>
        <v>0</v>
      </c>
      <c r="E193" s="57"/>
      <c r="F193" s="57"/>
      <c r="G193" s="57"/>
      <c r="H193" s="57"/>
      <c r="I193" s="57"/>
      <c r="J193" s="57">
        <f>'4-13-2无形-矿业权'!N30</f>
        <v>0</v>
      </c>
    </row>
    <row r="194" spans="1:11" s="700" customFormat="1" ht="16.5" customHeight="1">
      <c r="A194" s="707">
        <v>187</v>
      </c>
      <c r="B194" s="57"/>
      <c r="C194" s="57"/>
      <c r="D194" s="57"/>
      <c r="E194" s="57"/>
      <c r="F194" s="57"/>
      <c r="G194" s="57"/>
      <c r="H194" s="57"/>
      <c r="I194" s="57"/>
      <c r="J194" s="57"/>
    </row>
    <row r="195" spans="1:11" s="700" customFormat="1" ht="16.5" customHeight="1">
      <c r="A195" s="707">
        <v>188</v>
      </c>
      <c r="B195" s="708" t="s">
        <v>151</v>
      </c>
      <c r="C195" s="57"/>
      <c r="D195" s="57"/>
      <c r="E195" s="57"/>
      <c r="F195" s="57"/>
      <c r="G195" s="57"/>
      <c r="H195" s="57"/>
      <c r="I195" s="57"/>
      <c r="J195" s="57"/>
    </row>
    <row r="196" spans="1:11" s="700" customFormat="1" ht="16.5" customHeight="1">
      <c r="A196" s="707">
        <v>189</v>
      </c>
      <c r="B196" s="709" t="s">
        <v>152</v>
      </c>
      <c r="C196" s="57"/>
      <c r="D196" s="57">
        <f>'4-13-3无形-其他'!J25</f>
        <v>0</v>
      </c>
      <c r="E196" s="57"/>
      <c r="F196" s="57"/>
      <c r="G196" s="57"/>
      <c r="H196" s="57"/>
      <c r="I196" s="57"/>
      <c r="J196" s="57">
        <f>'4-13-3无形-其他'!L25</f>
        <v>0</v>
      </c>
    </row>
    <row r="197" spans="1:11" s="700" customFormat="1" ht="16.5" customHeight="1">
      <c r="A197" s="707">
        <v>190</v>
      </c>
      <c r="B197" s="709" t="s">
        <v>153</v>
      </c>
      <c r="C197" s="57"/>
      <c r="D197" s="57">
        <f>'4-13-3无形-其他'!J26</f>
        <v>0</v>
      </c>
      <c r="E197" s="57"/>
      <c r="F197" s="57"/>
      <c r="G197" s="57"/>
      <c r="H197" s="57"/>
      <c r="I197" s="57"/>
      <c r="J197" s="57">
        <f>'4-13-3无形-其他'!L26</f>
        <v>0</v>
      </c>
    </row>
    <row r="198" spans="1:11" s="700" customFormat="1" ht="16.5" customHeight="1">
      <c r="A198" s="707">
        <v>191</v>
      </c>
      <c r="B198" s="57" t="s">
        <v>154</v>
      </c>
      <c r="C198" s="57"/>
      <c r="D198" s="57">
        <f>'4-13-3无形-其他'!J27</f>
        <v>0</v>
      </c>
      <c r="E198" s="57"/>
      <c r="F198" s="57"/>
      <c r="G198" s="57"/>
      <c r="H198" s="57"/>
      <c r="I198" s="57"/>
      <c r="J198" s="57">
        <f>'4-13-3无形-其他'!L27</f>
        <v>0</v>
      </c>
    </row>
    <row r="199" spans="1:11" s="700" customFormat="1" ht="16.5" customHeight="1">
      <c r="A199" s="707">
        <v>192</v>
      </c>
      <c r="B199" s="57"/>
      <c r="C199" s="57"/>
      <c r="D199" s="57"/>
      <c r="E199" s="57"/>
      <c r="F199" s="57"/>
      <c r="G199" s="57"/>
      <c r="H199" s="57"/>
      <c r="I199" s="57"/>
      <c r="J199" s="57"/>
    </row>
    <row r="200" spans="1:11" s="700" customFormat="1" ht="16.5" customHeight="1">
      <c r="A200" s="707">
        <v>193</v>
      </c>
      <c r="B200" s="708" t="s">
        <v>155</v>
      </c>
      <c r="C200" s="57"/>
      <c r="D200" s="57"/>
      <c r="E200" s="57"/>
      <c r="F200" s="57"/>
      <c r="G200" s="57"/>
      <c r="H200" s="57"/>
      <c r="I200" s="57"/>
      <c r="J200" s="57"/>
    </row>
    <row r="201" spans="1:11" s="700" customFormat="1" ht="16.5" customHeight="1">
      <c r="A201" s="707">
        <v>194</v>
      </c>
      <c r="B201" s="709" t="s">
        <v>156</v>
      </c>
      <c r="C201" s="57"/>
      <c r="D201" s="57">
        <f>'4-15商誉'!D25</f>
        <v>0</v>
      </c>
      <c r="E201" s="57"/>
      <c r="F201" s="57"/>
      <c r="G201" s="57"/>
      <c r="H201" s="57"/>
      <c r="I201" s="57"/>
      <c r="J201" s="57">
        <f>'4-15商誉'!E25</f>
        <v>0</v>
      </c>
    </row>
    <row r="202" spans="1:11" s="700" customFormat="1" ht="16.5" customHeight="1">
      <c r="A202" s="707">
        <v>195</v>
      </c>
      <c r="B202" s="709" t="s">
        <v>157</v>
      </c>
      <c r="C202" s="57"/>
      <c r="D202" s="57">
        <f>'4-15商誉'!D26</f>
        <v>0</v>
      </c>
      <c r="E202" s="57"/>
      <c r="F202" s="57"/>
      <c r="G202" s="57"/>
      <c r="H202" s="57"/>
      <c r="I202" s="57"/>
      <c r="J202" s="57">
        <f>'4-15商誉'!E26</f>
        <v>0</v>
      </c>
    </row>
    <row r="203" spans="1:11" s="700" customFormat="1" ht="16.5" customHeight="1">
      <c r="A203" s="707">
        <v>196</v>
      </c>
      <c r="B203" s="57" t="s">
        <v>158</v>
      </c>
      <c r="C203" s="57"/>
      <c r="D203" s="57">
        <f>'4-15商誉'!D27</f>
        <v>0</v>
      </c>
      <c r="E203" s="57"/>
      <c r="F203" s="57"/>
      <c r="G203" s="57"/>
      <c r="H203" s="57"/>
      <c r="I203" s="57"/>
      <c r="J203" s="57">
        <f>'4-15商誉'!E27</f>
        <v>0</v>
      </c>
    </row>
    <row r="204" spans="1:11" s="700" customFormat="1" ht="13.15">
      <c r="A204" s="720"/>
      <c r="K204" s="722" t="s">
        <v>159</v>
      </c>
    </row>
    <row r="205" spans="1:11" s="700" customFormat="1" ht="13.15">
      <c r="A205" s="720"/>
    </row>
    <row r="206" spans="1:11" s="701" customFormat="1" ht="13.9">
      <c r="A206" s="721"/>
    </row>
  </sheetData>
  <mergeCells count="8">
    <mergeCell ref="A2:J2"/>
    <mergeCell ref="A3:J3"/>
    <mergeCell ref="C6:D6"/>
    <mergeCell ref="E6:F6"/>
    <mergeCell ref="G6:H6"/>
    <mergeCell ref="I6:J6"/>
    <mergeCell ref="A6:A7"/>
    <mergeCell ref="B6:B7"/>
  </mergeCells>
  <phoneticPr fontId="48" type="noConversion"/>
  <hyperlinks>
    <hyperlink ref="A1" location="'1-汇总表'!Print_Area" display="返回索引目录" xr:uid="{00000000-0004-0000-0000-000000000000}"/>
  </hyperlinks>
  <pageMargins left="0.70763888888888904" right="0.70763888888888904" top="0.74791666666666701" bottom="0.74791666666666701" header="0.31388888888888899" footer="0.31388888888888899"/>
  <pageSetup paperSize="9" scale="78" fitToHeight="0" orientation="landscape"/>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pageSetUpPr fitToPage="1"/>
  </sheetPr>
  <dimension ref="A1:J28"/>
  <sheetViews>
    <sheetView showGridLines="0" zoomScale="96" zoomScaleNormal="96" workbookViewId="0">
      <selection activeCell="J23" sqref="J23"/>
    </sheetView>
  </sheetViews>
  <sheetFormatPr defaultColWidth="9" defaultRowHeight="15.75" customHeight="1"/>
  <cols>
    <col min="1" max="1" width="8.125" style="25" customWidth="1"/>
    <col min="2" max="2" width="13.625" style="25" customWidth="1"/>
    <col min="3" max="3" width="19.1875" style="25" customWidth="1"/>
    <col min="4" max="4" width="11.125" style="25" customWidth="1"/>
    <col min="5" max="5" width="13.125" style="25" customWidth="1"/>
    <col min="6" max="6" width="21.125" style="25" customWidth="1"/>
    <col min="7" max="7" width="17.125" style="25" customWidth="1"/>
    <col min="8" max="9" width="16.125" style="25" customWidth="1"/>
    <col min="10" max="10" width="8.5" style="24" customWidth="1"/>
    <col min="11" max="12" width="9" style="25" customWidth="1"/>
    <col min="13" max="16384" width="9" style="25"/>
  </cols>
  <sheetData>
    <row r="1" spans="1:10" ht="15.75" customHeight="1">
      <c r="A1" s="26" t="s">
        <v>0</v>
      </c>
    </row>
    <row r="2" spans="1:10" s="23" customFormat="1" ht="30" customHeight="1">
      <c r="A2" s="798" t="s">
        <v>718</v>
      </c>
      <c r="B2" s="799"/>
      <c r="C2" s="799"/>
      <c r="D2" s="799"/>
      <c r="E2" s="799"/>
      <c r="F2" s="799"/>
      <c r="G2" s="799"/>
      <c r="H2" s="799"/>
      <c r="I2" s="799"/>
      <c r="J2" s="27"/>
    </row>
    <row r="3" spans="1:10" ht="15.75" customHeight="1">
      <c r="A3" s="800" t="e">
        <f>"评估基准日："&amp;TEXT(#REF!,"yyyy年mm月dd日")</f>
        <v>#REF!</v>
      </c>
      <c r="B3" s="801"/>
      <c r="C3" s="801"/>
      <c r="D3" s="801"/>
      <c r="E3" s="801"/>
      <c r="F3" s="801"/>
      <c r="G3" s="801"/>
      <c r="H3" s="801"/>
      <c r="I3" s="801"/>
    </row>
    <row r="4" spans="1:10" ht="14.25" customHeight="1">
      <c r="A4" s="24"/>
      <c r="B4" s="24"/>
      <c r="C4" s="24"/>
      <c r="D4" s="24"/>
      <c r="E4" s="24"/>
      <c r="F4" s="24"/>
      <c r="G4" s="24"/>
      <c r="H4" s="802" t="s">
        <v>719</v>
      </c>
      <c r="I4" s="802"/>
    </row>
    <row r="5" spans="1:10" ht="15.75" customHeight="1">
      <c r="A5" s="25" t="e">
        <f>#REF!&amp;"："&amp;#REF!</f>
        <v>#REF!</v>
      </c>
      <c r="H5" s="802" t="s">
        <v>720</v>
      </c>
      <c r="I5" s="801"/>
    </row>
    <row r="6" spans="1:10" s="24" customFormat="1" ht="15.75" customHeight="1">
      <c r="A6" s="30" t="s">
        <v>4</v>
      </c>
      <c r="B6" s="30" t="s">
        <v>721</v>
      </c>
      <c r="C6" s="30" t="s">
        <v>722</v>
      </c>
      <c r="D6" s="30" t="s">
        <v>723</v>
      </c>
      <c r="E6" s="30" t="s">
        <v>724</v>
      </c>
      <c r="F6" s="30" t="s">
        <v>6</v>
      </c>
      <c r="G6" s="30" t="s">
        <v>7</v>
      </c>
      <c r="H6" s="30" t="s">
        <v>616</v>
      </c>
      <c r="I6" s="30" t="s">
        <v>176</v>
      </c>
      <c r="J6" s="195" t="s">
        <v>725</v>
      </c>
    </row>
    <row r="7" spans="1:10" ht="15.6" customHeight="1">
      <c r="A7" s="32">
        <v>1</v>
      </c>
      <c r="B7" s="33"/>
      <c r="C7" s="33"/>
      <c r="D7" s="273"/>
      <c r="E7" s="92"/>
      <c r="F7" s="273"/>
      <c r="G7" s="273"/>
      <c r="H7" s="35" t="str">
        <f t="shared" ref="H7:H22" si="0">IF(F7=0,"",(G7-F7)/F7*100)</f>
        <v/>
      </c>
      <c r="I7" s="33"/>
      <c r="J7" s="24" t="s">
        <v>726</v>
      </c>
    </row>
    <row r="8" spans="1:10" ht="15.6" customHeight="1">
      <c r="A8" s="32">
        <v>2</v>
      </c>
      <c r="B8" s="33"/>
      <c r="C8" s="33"/>
      <c r="D8" s="274"/>
      <c r="E8" s="92"/>
      <c r="F8" s="274"/>
      <c r="G8" s="273"/>
      <c r="H8" s="35" t="str">
        <f t="shared" si="0"/>
        <v/>
      </c>
      <c r="I8" s="33"/>
      <c r="J8" s="24" t="s">
        <v>727</v>
      </c>
    </row>
    <row r="9" spans="1:10" ht="15.6" customHeight="1">
      <c r="A9" s="32">
        <v>3</v>
      </c>
      <c r="B9" s="33"/>
      <c r="C9" s="33"/>
      <c r="D9" s="274"/>
      <c r="E9" s="92"/>
      <c r="F9" s="274"/>
      <c r="G9" s="273"/>
      <c r="H9" s="35" t="str">
        <f t="shared" si="0"/>
        <v/>
      </c>
      <c r="I9" s="33"/>
      <c r="J9" s="24" t="s">
        <v>728</v>
      </c>
    </row>
    <row r="10" spans="1:10" ht="15.6" customHeight="1">
      <c r="A10" s="32">
        <v>4</v>
      </c>
      <c r="B10" s="33"/>
      <c r="C10" s="33"/>
      <c r="D10" s="274"/>
      <c r="E10" s="92"/>
      <c r="F10" s="274"/>
      <c r="G10" s="273"/>
      <c r="H10" s="35" t="str">
        <f t="shared" si="0"/>
        <v/>
      </c>
      <c r="I10" s="33"/>
      <c r="J10" s="24" t="s">
        <v>729</v>
      </c>
    </row>
    <row r="11" spans="1:10" ht="15.6" customHeight="1">
      <c r="A11" s="32">
        <v>5</v>
      </c>
      <c r="B11" s="33"/>
      <c r="C11" s="33"/>
      <c r="D11" s="274"/>
      <c r="E11" s="92"/>
      <c r="F11" s="274"/>
      <c r="G11" s="273"/>
      <c r="H11" s="35" t="str">
        <f t="shared" si="0"/>
        <v/>
      </c>
      <c r="I11" s="33"/>
      <c r="J11" s="24" t="s">
        <v>730</v>
      </c>
    </row>
    <row r="12" spans="1:10" ht="15.6" customHeight="1">
      <c r="A12" s="32">
        <v>6</v>
      </c>
      <c r="B12" s="33"/>
      <c r="C12" s="33"/>
      <c r="D12" s="274"/>
      <c r="E12" s="92"/>
      <c r="F12" s="274"/>
      <c r="G12" s="273"/>
      <c r="H12" s="35" t="str">
        <f t="shared" si="0"/>
        <v/>
      </c>
      <c r="I12" s="33"/>
      <c r="J12" s="24" t="s">
        <v>731</v>
      </c>
    </row>
    <row r="13" spans="1:10" ht="15.6" customHeight="1">
      <c r="A13" s="32" t="str">
        <f t="shared" ref="A13:A21" si="1">IF(D13="","",ROW()-6)</f>
        <v/>
      </c>
      <c r="B13" s="33"/>
      <c r="C13" s="33"/>
      <c r="D13" s="274"/>
      <c r="E13" s="92"/>
      <c r="F13" s="274"/>
      <c r="G13" s="273"/>
      <c r="H13" s="35" t="str">
        <f t="shared" si="0"/>
        <v/>
      </c>
      <c r="I13" s="33"/>
      <c r="J13" s="24" t="s">
        <v>732</v>
      </c>
    </row>
    <row r="14" spans="1:10" ht="15.6" customHeight="1">
      <c r="A14" s="32" t="str">
        <f t="shared" si="1"/>
        <v/>
      </c>
      <c r="B14" s="33"/>
      <c r="C14" s="33"/>
      <c r="D14" s="274"/>
      <c r="E14" s="92"/>
      <c r="F14" s="274"/>
      <c r="G14" s="273"/>
      <c r="H14" s="35" t="str">
        <f t="shared" si="0"/>
        <v/>
      </c>
      <c r="I14" s="33"/>
      <c r="J14" s="24" t="s">
        <v>733</v>
      </c>
    </row>
    <row r="15" spans="1:10" ht="15.6" customHeight="1">
      <c r="A15" s="32" t="str">
        <f t="shared" si="1"/>
        <v/>
      </c>
      <c r="B15" s="33"/>
      <c r="C15" s="33"/>
      <c r="D15" s="274"/>
      <c r="E15" s="92"/>
      <c r="F15" s="274"/>
      <c r="G15" s="273"/>
      <c r="H15" s="35" t="str">
        <f t="shared" si="0"/>
        <v/>
      </c>
      <c r="I15" s="33"/>
      <c r="J15" s="24" t="s">
        <v>734</v>
      </c>
    </row>
    <row r="16" spans="1:10" ht="15.6" customHeight="1">
      <c r="A16" s="32" t="str">
        <f t="shared" si="1"/>
        <v/>
      </c>
      <c r="B16" s="33"/>
      <c r="C16" s="33"/>
      <c r="D16" s="274"/>
      <c r="E16" s="92"/>
      <c r="F16" s="274"/>
      <c r="G16" s="273"/>
      <c r="H16" s="35" t="str">
        <f t="shared" si="0"/>
        <v/>
      </c>
      <c r="I16" s="33"/>
      <c r="J16" s="24" t="s">
        <v>735</v>
      </c>
    </row>
    <row r="17" spans="1:10" ht="15.6" customHeight="1">
      <c r="A17" s="32" t="str">
        <f t="shared" si="1"/>
        <v/>
      </c>
      <c r="B17" s="33"/>
      <c r="C17" s="33"/>
      <c r="D17" s="274"/>
      <c r="E17" s="92"/>
      <c r="F17" s="274"/>
      <c r="G17" s="273"/>
      <c r="H17" s="35" t="str">
        <f t="shared" si="0"/>
        <v/>
      </c>
      <c r="I17" s="33"/>
      <c r="J17" s="24" t="s">
        <v>736</v>
      </c>
    </row>
    <row r="18" spans="1:10" ht="15.6" customHeight="1">
      <c r="A18" s="32" t="str">
        <f t="shared" si="1"/>
        <v/>
      </c>
      <c r="B18" s="33"/>
      <c r="C18" s="33"/>
      <c r="D18" s="274"/>
      <c r="E18" s="92"/>
      <c r="F18" s="274"/>
      <c r="G18" s="273"/>
      <c r="H18" s="35" t="str">
        <f t="shared" si="0"/>
        <v/>
      </c>
      <c r="I18" s="33"/>
      <c r="J18" s="24" t="s">
        <v>737</v>
      </c>
    </row>
    <row r="19" spans="1:10" ht="15.6" customHeight="1">
      <c r="A19" s="32" t="str">
        <f t="shared" si="1"/>
        <v/>
      </c>
      <c r="B19" s="33"/>
      <c r="C19" s="33"/>
      <c r="D19" s="274"/>
      <c r="E19" s="92"/>
      <c r="F19" s="274"/>
      <c r="G19" s="273"/>
      <c r="H19" s="35" t="str">
        <f t="shared" si="0"/>
        <v/>
      </c>
      <c r="I19" s="33"/>
      <c r="J19" s="24" t="s">
        <v>738</v>
      </c>
    </row>
    <row r="20" spans="1:10" ht="15.6" customHeight="1">
      <c r="A20" s="32" t="str">
        <f t="shared" si="1"/>
        <v/>
      </c>
      <c r="B20" s="33"/>
      <c r="C20" s="33"/>
      <c r="D20" s="274"/>
      <c r="E20" s="92"/>
      <c r="F20" s="274"/>
      <c r="G20" s="273"/>
      <c r="H20" s="35" t="str">
        <f t="shared" si="0"/>
        <v/>
      </c>
      <c r="I20" s="33"/>
      <c r="J20" s="24" t="s">
        <v>739</v>
      </c>
    </row>
    <row r="21" spans="1:10" ht="12.75" customHeight="1">
      <c r="A21" s="32" t="str">
        <f t="shared" si="1"/>
        <v/>
      </c>
      <c r="B21" s="33"/>
      <c r="C21" s="33"/>
      <c r="D21" s="274"/>
      <c r="E21" s="92"/>
      <c r="F21" s="274"/>
      <c r="G21" s="273"/>
      <c r="H21" s="35" t="str">
        <f t="shared" si="0"/>
        <v/>
      </c>
      <c r="I21" s="33"/>
      <c r="J21" s="24" t="s">
        <v>740</v>
      </c>
    </row>
    <row r="22" spans="1:10" ht="15.75" customHeight="1">
      <c r="A22" s="803" t="s">
        <v>741</v>
      </c>
      <c r="B22" s="804"/>
      <c r="C22" s="38"/>
      <c r="D22" s="42"/>
      <c r="E22" s="36"/>
      <c r="F22" s="275">
        <f>SUM(F7:F21)</f>
        <v>0</v>
      </c>
      <c r="G22" s="275">
        <f>SUM(G7:G21)</f>
        <v>0</v>
      </c>
      <c r="H22" s="35" t="str">
        <f t="shared" si="0"/>
        <v/>
      </c>
      <c r="I22" s="38"/>
    </row>
    <row r="23" spans="1:10" ht="15.75" customHeight="1">
      <c r="A23" s="25" t="e">
        <f>#REF!&amp;"填表人："&amp;#REF!</f>
        <v>#REF!</v>
      </c>
      <c r="G23" s="25" t="e">
        <f>"评估人员："&amp;#REF!</f>
        <v>#REF!</v>
      </c>
      <c r="J23" s="195" t="s">
        <v>717</v>
      </c>
    </row>
    <row r="24" spans="1:10" ht="15.75" customHeight="1">
      <c r="A24" s="25" t="e">
        <f>"填表日期："&amp;YEAR(#REF!)&amp;"年"&amp;MONTH(#REF!)&amp;"月"&amp;DAY(#REF!)&amp;"日"</f>
        <v>#REF!</v>
      </c>
    </row>
    <row r="28" spans="1:10" ht="15.75" customHeight="1">
      <c r="F28" s="151"/>
    </row>
  </sheetData>
  <mergeCells count="5">
    <mergeCell ref="A2:I2"/>
    <mergeCell ref="A3:I3"/>
    <mergeCell ref="H4:I4"/>
    <mergeCell ref="H5:I5"/>
    <mergeCell ref="A22:B22"/>
  </mergeCells>
  <phoneticPr fontId="48" type="noConversion"/>
  <hyperlinks>
    <hyperlink ref="A1" location="索引目录!A1" display="返回索引目录" xr:uid="{00000000-0004-0000-0900-000000000000}"/>
  </hyperlinks>
  <printOptions horizontalCentered="1"/>
  <pageMargins left="0.98402777777777795" right="0.98402777777777795" top="0.98402777777777795" bottom="0.98402777777777795" header="0.47152777777777799" footer="0.35416666666666702"/>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04">
    <pageSetUpPr fitToPage="1"/>
  </sheetPr>
  <dimension ref="A1:N29"/>
  <sheetViews>
    <sheetView showGridLines="0" zoomScale="96" zoomScaleNormal="96" workbookViewId="0">
      <selection activeCell="I31" sqref="I31"/>
    </sheetView>
  </sheetViews>
  <sheetFormatPr defaultColWidth="9" defaultRowHeight="15.75" customHeight="1"/>
  <cols>
    <col min="1" max="1" width="5.625" style="25" customWidth="1"/>
    <col min="2" max="2" width="8.125" style="25" customWidth="1"/>
    <col min="3" max="3" width="21" style="25" customWidth="1"/>
    <col min="4" max="4" width="14.625" style="25" customWidth="1"/>
    <col min="5" max="6" width="12.625" style="25" customWidth="1"/>
    <col min="7" max="8" width="15.625" style="25" customWidth="1"/>
    <col min="9" max="9" width="22.125" style="25" customWidth="1"/>
    <col min="10" max="11" width="9" style="25" customWidth="1"/>
    <col min="12" max="16384" width="9" style="25"/>
  </cols>
  <sheetData>
    <row r="1" spans="1:14" ht="15.75" customHeight="1">
      <c r="A1" s="26" t="s">
        <v>0</v>
      </c>
    </row>
    <row r="2" spans="1:14" s="23" customFormat="1" ht="30" customHeight="1">
      <c r="A2" s="798" t="s">
        <v>4532</v>
      </c>
      <c r="B2" s="799"/>
      <c r="C2" s="799"/>
      <c r="D2" s="799"/>
      <c r="E2" s="799"/>
      <c r="F2" s="799"/>
      <c r="G2" s="799"/>
      <c r="H2" s="799"/>
      <c r="I2" s="799"/>
      <c r="K2" s="25"/>
      <c r="L2" s="25"/>
      <c r="M2" s="25"/>
      <c r="N2" s="25"/>
    </row>
    <row r="3" spans="1:14" ht="15.75" customHeight="1">
      <c r="A3" s="800" t="e">
        <f>"评估基准日："&amp;TEXT(#REF!,"yyyy年mm月dd日")</f>
        <v>#REF!</v>
      </c>
      <c r="B3" s="801"/>
      <c r="C3" s="801"/>
      <c r="D3" s="801"/>
      <c r="E3" s="801"/>
      <c r="F3" s="801"/>
      <c r="G3" s="801"/>
      <c r="H3" s="801"/>
      <c r="I3" s="801"/>
    </row>
    <row r="4" spans="1:14" ht="14.25" customHeight="1">
      <c r="F4" s="24"/>
      <c r="G4" s="24"/>
      <c r="H4" s="24"/>
      <c r="I4" s="28" t="s">
        <v>4533</v>
      </c>
    </row>
    <row r="5" spans="1:14" ht="15.75" customHeight="1">
      <c r="A5" s="882" t="e">
        <f>#REF!&amp;"："&amp;#REF!</f>
        <v>#REF!</v>
      </c>
      <c r="B5" s="801"/>
      <c r="C5" s="801"/>
      <c r="I5" s="29" t="s">
        <v>4510</v>
      </c>
    </row>
    <row r="6" spans="1:14" s="24" customFormat="1" ht="15.75" customHeight="1">
      <c r="A6" s="30" t="s">
        <v>4</v>
      </c>
      <c r="B6" s="30" t="s">
        <v>3827</v>
      </c>
      <c r="C6" s="30" t="s">
        <v>4534</v>
      </c>
      <c r="D6" s="30" t="s">
        <v>4535</v>
      </c>
      <c r="E6" s="30" t="s">
        <v>4536</v>
      </c>
      <c r="F6" s="30" t="s">
        <v>1021</v>
      </c>
      <c r="G6" s="31" t="s">
        <v>6</v>
      </c>
      <c r="H6" s="30" t="s">
        <v>7</v>
      </c>
      <c r="I6" s="30" t="s">
        <v>4442</v>
      </c>
      <c r="J6" s="24" t="s">
        <v>1631</v>
      </c>
      <c r="K6" s="25"/>
      <c r="L6" s="25"/>
      <c r="M6" s="25"/>
      <c r="N6" s="25"/>
    </row>
    <row r="7" spans="1:14" ht="12.75" customHeight="1">
      <c r="A7" s="40" t="str">
        <f t="shared" ref="A7" si="0">IF(B7="","",ROW()-6)</f>
        <v/>
      </c>
      <c r="B7" s="40"/>
      <c r="C7" s="40"/>
      <c r="D7" s="40"/>
      <c r="E7" s="40"/>
      <c r="F7" s="41"/>
      <c r="G7" s="35"/>
      <c r="H7" s="35"/>
      <c r="I7" s="40"/>
      <c r="J7" s="24" t="s">
        <v>4537</v>
      </c>
    </row>
    <row r="8" spans="1:14" ht="12.75" customHeight="1">
      <c r="A8" s="40" t="str">
        <f t="shared" ref="A8:A26" si="1">IF(B8="","",ROW()-6)</f>
        <v/>
      </c>
      <c r="B8" s="40"/>
      <c r="C8" s="40"/>
      <c r="D8" s="40"/>
      <c r="E8" s="40"/>
      <c r="F8" s="41"/>
      <c r="G8" s="35"/>
      <c r="H8" s="35"/>
      <c r="I8" s="40"/>
      <c r="J8" s="24" t="s">
        <v>4538</v>
      </c>
    </row>
    <row r="9" spans="1:14" ht="12.75" customHeight="1">
      <c r="A9" s="40" t="str">
        <f t="shared" si="1"/>
        <v/>
      </c>
      <c r="B9" s="40"/>
      <c r="C9" s="40"/>
      <c r="D9" s="40"/>
      <c r="E9" s="40"/>
      <c r="F9" s="41"/>
      <c r="G9" s="35"/>
      <c r="H9" s="35"/>
      <c r="I9" s="40"/>
      <c r="J9" s="24" t="s">
        <v>4539</v>
      </c>
    </row>
    <row r="10" spans="1:14" ht="12.75" customHeight="1">
      <c r="A10" s="40" t="str">
        <f t="shared" si="1"/>
        <v/>
      </c>
      <c r="B10" s="40"/>
      <c r="C10" s="40"/>
      <c r="D10" s="40"/>
      <c r="E10" s="40"/>
      <c r="F10" s="41"/>
      <c r="G10" s="35"/>
      <c r="H10" s="35"/>
      <c r="I10" s="40"/>
      <c r="J10" s="24" t="s">
        <v>4540</v>
      </c>
    </row>
    <row r="11" spans="1:14" ht="12.75" customHeight="1">
      <c r="A11" s="40" t="str">
        <f t="shared" si="1"/>
        <v/>
      </c>
      <c r="B11" s="40"/>
      <c r="C11" s="40"/>
      <c r="D11" s="40"/>
      <c r="E11" s="40"/>
      <c r="F11" s="41"/>
      <c r="G11" s="35"/>
      <c r="H11" s="35"/>
      <c r="I11" s="40"/>
      <c r="J11" s="24" t="s">
        <v>4541</v>
      </c>
    </row>
    <row r="12" spans="1:14" ht="12.75" customHeight="1">
      <c r="A12" s="40" t="str">
        <f t="shared" si="1"/>
        <v/>
      </c>
      <c r="B12" s="40"/>
      <c r="C12" s="40"/>
      <c r="D12" s="40"/>
      <c r="E12" s="40"/>
      <c r="F12" s="41"/>
      <c r="G12" s="35"/>
      <c r="H12" s="35"/>
      <c r="I12" s="40"/>
      <c r="J12" s="24" t="s">
        <v>4542</v>
      </c>
    </row>
    <row r="13" spans="1:14" ht="12.75" customHeight="1">
      <c r="A13" s="40" t="str">
        <f t="shared" si="1"/>
        <v/>
      </c>
      <c r="B13" s="40"/>
      <c r="C13" s="40"/>
      <c r="D13" s="40"/>
      <c r="E13" s="40"/>
      <c r="F13" s="41"/>
      <c r="G13" s="35"/>
      <c r="H13" s="35"/>
      <c r="I13" s="40"/>
      <c r="J13" s="24" t="s">
        <v>4543</v>
      </c>
    </row>
    <row r="14" spans="1:14" ht="12.75" customHeight="1">
      <c r="A14" s="40" t="str">
        <f t="shared" si="1"/>
        <v/>
      </c>
      <c r="B14" s="40"/>
      <c r="C14" s="40"/>
      <c r="D14" s="40"/>
      <c r="E14" s="40"/>
      <c r="F14" s="41"/>
      <c r="G14" s="35"/>
      <c r="H14" s="35"/>
      <c r="I14" s="40"/>
      <c r="J14" s="24" t="s">
        <v>4544</v>
      </c>
    </row>
    <row r="15" spans="1:14" ht="12.75" customHeight="1">
      <c r="A15" s="40" t="str">
        <f t="shared" si="1"/>
        <v/>
      </c>
      <c r="B15" s="40"/>
      <c r="C15" s="40"/>
      <c r="D15" s="40"/>
      <c r="E15" s="40"/>
      <c r="F15" s="41"/>
      <c r="G15" s="35"/>
      <c r="H15" s="35"/>
      <c r="I15" s="40"/>
      <c r="J15" s="24" t="s">
        <v>4545</v>
      </c>
    </row>
    <row r="16" spans="1:14" ht="12.75" customHeight="1">
      <c r="A16" s="40" t="str">
        <f t="shared" si="1"/>
        <v/>
      </c>
      <c r="B16" s="40"/>
      <c r="C16" s="40"/>
      <c r="D16" s="40"/>
      <c r="E16" s="40"/>
      <c r="F16" s="41"/>
      <c r="G16" s="35"/>
      <c r="H16" s="35"/>
      <c r="I16" s="40"/>
      <c r="J16" s="24" t="s">
        <v>4546</v>
      </c>
    </row>
    <row r="17" spans="1:10" ht="12.75" customHeight="1">
      <c r="A17" s="40" t="str">
        <f t="shared" si="1"/>
        <v/>
      </c>
      <c r="B17" s="40"/>
      <c r="C17" s="40"/>
      <c r="D17" s="40"/>
      <c r="E17" s="40"/>
      <c r="F17" s="41"/>
      <c r="G17" s="35"/>
      <c r="H17" s="35"/>
      <c r="I17" s="40"/>
      <c r="J17" s="24" t="s">
        <v>4547</v>
      </c>
    </row>
    <row r="18" spans="1:10" ht="12.75" customHeight="1">
      <c r="A18" s="40" t="str">
        <f t="shared" si="1"/>
        <v/>
      </c>
      <c r="B18" s="40"/>
      <c r="C18" s="40"/>
      <c r="D18" s="40"/>
      <c r="E18" s="40"/>
      <c r="F18" s="41"/>
      <c r="G18" s="35"/>
      <c r="H18" s="35"/>
      <c r="I18" s="40"/>
      <c r="J18" s="24" t="s">
        <v>4548</v>
      </c>
    </row>
    <row r="19" spans="1:10" ht="12.75" customHeight="1">
      <c r="A19" s="40" t="str">
        <f t="shared" si="1"/>
        <v/>
      </c>
      <c r="B19" s="40"/>
      <c r="C19" s="40"/>
      <c r="D19" s="40"/>
      <c r="E19" s="40"/>
      <c r="F19" s="41"/>
      <c r="G19" s="35"/>
      <c r="H19" s="35"/>
      <c r="I19" s="40"/>
      <c r="J19" s="24" t="s">
        <v>4549</v>
      </c>
    </row>
    <row r="20" spans="1:10" ht="12.75" customHeight="1">
      <c r="A20" s="40" t="str">
        <f t="shared" si="1"/>
        <v/>
      </c>
      <c r="B20" s="40"/>
      <c r="C20" s="40"/>
      <c r="D20" s="40"/>
      <c r="E20" s="40"/>
      <c r="F20" s="41"/>
      <c r="G20" s="35"/>
      <c r="H20" s="35"/>
      <c r="I20" s="40"/>
      <c r="J20" s="24" t="s">
        <v>4550</v>
      </c>
    </row>
    <row r="21" spans="1:10" ht="12.75" customHeight="1">
      <c r="A21" s="40" t="str">
        <f t="shared" si="1"/>
        <v/>
      </c>
      <c r="B21" s="40"/>
      <c r="C21" s="40"/>
      <c r="D21" s="40"/>
      <c r="E21" s="40"/>
      <c r="F21" s="41"/>
      <c r="G21" s="35"/>
      <c r="H21" s="35"/>
      <c r="I21" s="40"/>
      <c r="J21" s="24" t="s">
        <v>4551</v>
      </c>
    </row>
    <row r="22" spans="1:10" ht="12.75" customHeight="1">
      <c r="A22" s="40" t="str">
        <f t="shared" si="1"/>
        <v/>
      </c>
      <c r="B22" s="40"/>
      <c r="C22" s="40"/>
      <c r="D22" s="40"/>
      <c r="E22" s="40"/>
      <c r="F22" s="41"/>
      <c r="G22" s="35"/>
      <c r="H22" s="35"/>
      <c r="I22" s="40"/>
      <c r="J22" s="24" t="s">
        <v>4552</v>
      </c>
    </row>
    <row r="23" spans="1:10" ht="12.75" customHeight="1">
      <c r="A23" s="40" t="str">
        <f t="shared" si="1"/>
        <v/>
      </c>
      <c r="B23" s="40"/>
      <c r="C23" s="40"/>
      <c r="D23" s="40"/>
      <c r="E23" s="40"/>
      <c r="F23" s="41"/>
      <c r="G23" s="35"/>
      <c r="H23" s="35"/>
      <c r="I23" s="40"/>
      <c r="J23" s="24" t="s">
        <v>4553</v>
      </c>
    </row>
    <row r="24" spans="1:10" ht="12.75" customHeight="1">
      <c r="A24" s="40" t="str">
        <f t="shared" si="1"/>
        <v/>
      </c>
      <c r="B24" s="40"/>
      <c r="C24" s="40"/>
      <c r="D24" s="40"/>
      <c r="E24" s="40"/>
      <c r="F24" s="41"/>
      <c r="G24" s="35"/>
      <c r="H24" s="35"/>
      <c r="I24" s="40"/>
      <c r="J24" s="24" t="s">
        <v>4554</v>
      </c>
    </row>
    <row r="25" spans="1:10" ht="12.75" customHeight="1">
      <c r="A25" s="40" t="str">
        <f t="shared" si="1"/>
        <v/>
      </c>
      <c r="B25" s="40"/>
      <c r="C25" s="40"/>
      <c r="D25" s="40"/>
      <c r="E25" s="40"/>
      <c r="F25" s="41"/>
      <c r="G25" s="35"/>
      <c r="H25" s="35"/>
      <c r="I25" s="40"/>
      <c r="J25" s="24" t="s">
        <v>4555</v>
      </c>
    </row>
    <row r="26" spans="1:10" ht="12.75" customHeight="1">
      <c r="A26" s="40" t="str">
        <f t="shared" si="1"/>
        <v/>
      </c>
      <c r="B26" s="40"/>
      <c r="C26" s="40"/>
      <c r="D26" s="40"/>
      <c r="E26" s="40"/>
      <c r="F26" s="41"/>
      <c r="G26" s="35"/>
      <c r="H26" s="35"/>
      <c r="I26" s="40"/>
      <c r="J26" s="24" t="s">
        <v>4556</v>
      </c>
    </row>
    <row r="27" spans="1:10" ht="15.75" customHeight="1">
      <c r="A27" s="803" t="s">
        <v>1694</v>
      </c>
      <c r="B27" s="804"/>
      <c r="C27" s="38"/>
      <c r="D27" s="38"/>
      <c r="E27" s="38"/>
      <c r="F27" s="38"/>
      <c r="G27" s="42">
        <f>SUM(G7:G26)</f>
        <v>0</v>
      </c>
      <c r="H27" s="42">
        <f>SUM(H7:H26)</f>
        <v>0</v>
      </c>
      <c r="I27" s="38"/>
    </row>
    <row r="28" spans="1:10" ht="15.75" customHeight="1">
      <c r="A28" s="25" t="e">
        <f>#REF!&amp;"填表人："&amp;#REF!</f>
        <v>#REF!</v>
      </c>
      <c r="H28" s="25" t="e">
        <f>"评估人员："&amp;#REF!</f>
        <v>#REF!</v>
      </c>
      <c r="J28" s="25" t="s">
        <v>1653</v>
      </c>
    </row>
    <row r="29" spans="1:10" ht="15.75" customHeight="1">
      <c r="A29" s="25" t="e">
        <f>"填表日期："&amp;YEAR(#REF!)&amp;"年"&amp;MONTH(#REF!)&amp;"月"&amp;DAY(#REF!)&amp;"日"</f>
        <v>#REF!</v>
      </c>
    </row>
  </sheetData>
  <mergeCells count="4">
    <mergeCell ref="A2:I2"/>
    <mergeCell ref="A3:I3"/>
    <mergeCell ref="A5:C5"/>
    <mergeCell ref="A27:B27"/>
  </mergeCells>
  <phoneticPr fontId="48" type="noConversion"/>
  <hyperlinks>
    <hyperlink ref="A1" location="索引目录!A1" display="返回索引目录" xr:uid="{00000000-0004-0000-6300-000000000000}"/>
  </hyperlinks>
  <printOptions horizontalCentered="1"/>
  <pageMargins left="0.98402777777777795" right="0.98402777777777795" top="0.98402777777777795" bottom="0.98402777777777795" header="0.47152777777777799" footer="0.35416666666666702"/>
  <pageSetup paperSize="9" scale="9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05">
    <pageSetUpPr fitToPage="1"/>
  </sheetPr>
  <dimension ref="A1:G29"/>
  <sheetViews>
    <sheetView showGridLines="0" topLeftCell="A5" zoomScale="96" zoomScaleNormal="96" workbookViewId="0">
      <selection activeCell="I31" sqref="I31"/>
    </sheetView>
  </sheetViews>
  <sheetFormatPr defaultColWidth="9" defaultRowHeight="15.75" customHeight="1"/>
  <cols>
    <col min="1" max="1" width="7" style="25" customWidth="1"/>
    <col min="2" max="2" width="29" style="25" customWidth="1"/>
    <col min="3" max="3" width="12.625" style="25" customWidth="1"/>
    <col min="4" max="5" width="15.625" style="25" customWidth="1"/>
    <col min="6" max="6" width="21" style="25" customWidth="1"/>
    <col min="7" max="8" width="9" style="25" customWidth="1"/>
    <col min="9" max="16384" width="9" style="25"/>
  </cols>
  <sheetData>
    <row r="1" spans="1:7" ht="15.75" customHeight="1">
      <c r="A1" s="26" t="s">
        <v>0</v>
      </c>
    </row>
    <row r="2" spans="1:7" s="23" customFormat="1" ht="30" customHeight="1">
      <c r="A2" s="798" t="s">
        <v>4557</v>
      </c>
      <c r="B2" s="799"/>
      <c r="C2" s="799"/>
      <c r="D2" s="799"/>
      <c r="E2" s="799"/>
      <c r="F2" s="799"/>
    </row>
    <row r="3" spans="1:7" ht="15.75" customHeight="1">
      <c r="A3" s="800" t="e">
        <f>"评估基准日："&amp;TEXT(#REF!,"yyyy年mm月dd日")</f>
        <v>#REF!</v>
      </c>
      <c r="B3" s="801"/>
      <c r="C3" s="801"/>
      <c r="D3" s="801"/>
      <c r="E3" s="801"/>
      <c r="F3" s="801"/>
    </row>
    <row r="4" spans="1:7" ht="14.25" customHeight="1">
      <c r="A4" s="24"/>
      <c r="B4" s="24"/>
      <c r="C4" s="24"/>
      <c r="D4" s="24"/>
      <c r="E4" s="24"/>
      <c r="F4" s="28" t="s">
        <v>4558</v>
      </c>
    </row>
    <row r="5" spans="1:7" ht="15.75" customHeight="1">
      <c r="A5" s="885" t="e">
        <f>#REF!&amp;"："&amp;#REF!</f>
        <v>#REF!</v>
      </c>
      <c r="B5" s="809"/>
      <c r="C5" s="809"/>
      <c r="F5" s="29" t="s">
        <v>4510</v>
      </c>
    </row>
    <row r="6" spans="1:7" s="24" customFormat="1" ht="15.75" customHeight="1">
      <c r="A6" s="30" t="s">
        <v>4</v>
      </c>
      <c r="B6" s="30" t="s">
        <v>575</v>
      </c>
      <c r="C6" s="30" t="s">
        <v>1021</v>
      </c>
      <c r="D6" s="31" t="s">
        <v>6</v>
      </c>
      <c r="E6" s="30" t="s">
        <v>7</v>
      </c>
      <c r="F6" s="30" t="s">
        <v>176</v>
      </c>
      <c r="G6" s="24" t="s">
        <v>1631</v>
      </c>
    </row>
    <row r="7" spans="1:7" ht="12.75" customHeight="1">
      <c r="A7" s="32" t="str">
        <f t="shared" ref="A7" si="0">IF(B7="","",ROW()-6)</f>
        <v/>
      </c>
      <c r="B7" s="33"/>
      <c r="C7" s="34"/>
      <c r="D7" s="35"/>
      <c r="E7" s="35"/>
      <c r="F7" s="33"/>
      <c r="G7" s="24" t="s">
        <v>4559</v>
      </c>
    </row>
    <row r="8" spans="1:7" ht="12.75" customHeight="1">
      <c r="A8" s="32" t="str">
        <f t="shared" ref="A8:A26" si="1">IF(B8="","",ROW()-6)</f>
        <v/>
      </c>
      <c r="B8" s="33"/>
      <c r="C8" s="34"/>
      <c r="D8" s="35"/>
      <c r="E8" s="35"/>
      <c r="F8" s="33"/>
      <c r="G8" s="24" t="s">
        <v>4560</v>
      </c>
    </row>
    <row r="9" spans="1:7" ht="12.75" customHeight="1">
      <c r="A9" s="32" t="str">
        <f t="shared" si="1"/>
        <v/>
      </c>
      <c r="B9" s="33"/>
      <c r="C9" s="34"/>
      <c r="D9" s="35"/>
      <c r="E9" s="35"/>
      <c r="F9" s="33"/>
      <c r="G9" s="24" t="s">
        <v>4561</v>
      </c>
    </row>
    <row r="10" spans="1:7" ht="12.75" customHeight="1">
      <c r="A10" s="32" t="str">
        <f t="shared" si="1"/>
        <v/>
      </c>
      <c r="B10" s="33"/>
      <c r="C10" s="34"/>
      <c r="D10" s="35"/>
      <c r="E10" s="35"/>
      <c r="F10" s="33"/>
      <c r="G10" s="24" t="s">
        <v>4562</v>
      </c>
    </row>
    <row r="11" spans="1:7" ht="12.75" customHeight="1">
      <c r="A11" s="32" t="str">
        <f t="shared" si="1"/>
        <v/>
      </c>
      <c r="B11" s="33"/>
      <c r="C11" s="34"/>
      <c r="D11" s="35"/>
      <c r="E11" s="35"/>
      <c r="F11" s="33"/>
      <c r="G11" s="24" t="s">
        <v>4563</v>
      </c>
    </row>
    <row r="12" spans="1:7" ht="12.75" customHeight="1">
      <c r="A12" s="32" t="str">
        <f t="shared" si="1"/>
        <v/>
      </c>
      <c r="B12" s="33"/>
      <c r="C12" s="34"/>
      <c r="D12" s="35"/>
      <c r="E12" s="35"/>
      <c r="F12" s="33"/>
      <c r="G12" s="24" t="s">
        <v>4564</v>
      </c>
    </row>
    <row r="13" spans="1:7" ht="12.75" customHeight="1">
      <c r="A13" s="32" t="str">
        <f t="shared" si="1"/>
        <v/>
      </c>
      <c r="B13" s="33"/>
      <c r="C13" s="34"/>
      <c r="D13" s="35"/>
      <c r="E13" s="35"/>
      <c r="F13" s="33"/>
      <c r="G13" s="24" t="s">
        <v>4565</v>
      </c>
    </row>
    <row r="14" spans="1:7" ht="12.75" customHeight="1">
      <c r="A14" s="32" t="str">
        <f t="shared" si="1"/>
        <v/>
      </c>
      <c r="B14" s="33"/>
      <c r="C14" s="34"/>
      <c r="D14" s="35"/>
      <c r="E14" s="35"/>
      <c r="F14" s="33"/>
      <c r="G14" s="24" t="s">
        <v>4566</v>
      </c>
    </row>
    <row r="15" spans="1:7" ht="12.75" customHeight="1">
      <c r="A15" s="32" t="str">
        <f t="shared" si="1"/>
        <v/>
      </c>
      <c r="B15" s="33"/>
      <c r="C15" s="34"/>
      <c r="D15" s="35"/>
      <c r="E15" s="35"/>
      <c r="F15" s="33"/>
      <c r="G15" s="24" t="s">
        <v>4567</v>
      </c>
    </row>
    <row r="16" spans="1:7" ht="12.75" customHeight="1">
      <c r="A16" s="32" t="str">
        <f t="shared" si="1"/>
        <v/>
      </c>
      <c r="B16" s="33"/>
      <c r="C16" s="34"/>
      <c r="D16" s="35"/>
      <c r="E16" s="35"/>
      <c r="F16" s="33"/>
      <c r="G16" s="24" t="s">
        <v>4568</v>
      </c>
    </row>
    <row r="17" spans="1:7" ht="12.75" customHeight="1">
      <c r="A17" s="32" t="str">
        <f t="shared" si="1"/>
        <v/>
      </c>
      <c r="B17" s="33"/>
      <c r="C17" s="34"/>
      <c r="D17" s="35"/>
      <c r="E17" s="35"/>
      <c r="F17" s="33"/>
      <c r="G17" s="24" t="s">
        <v>4569</v>
      </c>
    </row>
    <row r="18" spans="1:7" ht="12.75" customHeight="1">
      <c r="A18" s="32" t="str">
        <f t="shared" si="1"/>
        <v/>
      </c>
      <c r="B18" s="33"/>
      <c r="C18" s="34"/>
      <c r="D18" s="35"/>
      <c r="E18" s="35"/>
      <c r="F18" s="33"/>
      <c r="G18" s="24" t="s">
        <v>4570</v>
      </c>
    </row>
    <row r="19" spans="1:7" ht="12.75" customHeight="1">
      <c r="A19" s="32" t="str">
        <f t="shared" si="1"/>
        <v/>
      </c>
      <c r="B19" s="33"/>
      <c r="C19" s="34"/>
      <c r="D19" s="35"/>
      <c r="E19" s="35"/>
      <c r="F19" s="33"/>
      <c r="G19" s="24" t="s">
        <v>4571</v>
      </c>
    </row>
    <row r="20" spans="1:7" ht="12.75" customHeight="1">
      <c r="A20" s="32" t="str">
        <f t="shared" si="1"/>
        <v/>
      </c>
      <c r="B20" s="33"/>
      <c r="C20" s="34"/>
      <c r="D20" s="35"/>
      <c r="E20" s="35"/>
      <c r="F20" s="33"/>
      <c r="G20" s="24" t="s">
        <v>4572</v>
      </c>
    </row>
    <row r="21" spans="1:7" ht="12.75" customHeight="1">
      <c r="A21" s="32" t="str">
        <f t="shared" si="1"/>
        <v/>
      </c>
      <c r="B21" s="33"/>
      <c r="C21" s="34"/>
      <c r="D21" s="35"/>
      <c r="E21" s="35"/>
      <c r="F21" s="33"/>
      <c r="G21" s="24" t="s">
        <v>4573</v>
      </c>
    </row>
    <row r="22" spans="1:7" ht="12.75" customHeight="1">
      <c r="A22" s="32" t="str">
        <f t="shared" si="1"/>
        <v/>
      </c>
      <c r="B22" s="33"/>
      <c r="C22" s="34"/>
      <c r="D22" s="35"/>
      <c r="E22" s="35"/>
      <c r="F22" s="33"/>
      <c r="G22" s="24" t="s">
        <v>4574</v>
      </c>
    </row>
    <row r="23" spans="1:7" ht="12.75" customHeight="1">
      <c r="A23" s="32" t="str">
        <f t="shared" si="1"/>
        <v/>
      </c>
      <c r="B23" s="33"/>
      <c r="C23" s="34"/>
      <c r="D23" s="35"/>
      <c r="E23" s="35"/>
      <c r="F23" s="33"/>
      <c r="G23" s="24" t="s">
        <v>4575</v>
      </c>
    </row>
    <row r="24" spans="1:7" ht="12.75" customHeight="1">
      <c r="A24" s="32" t="str">
        <f t="shared" si="1"/>
        <v/>
      </c>
      <c r="B24" s="33"/>
      <c r="C24" s="34"/>
      <c r="D24" s="35"/>
      <c r="E24" s="35"/>
      <c r="F24" s="33"/>
      <c r="G24" s="24" t="s">
        <v>4576</v>
      </c>
    </row>
    <row r="25" spans="1:7" ht="12.75" customHeight="1">
      <c r="A25" s="32" t="str">
        <f t="shared" si="1"/>
        <v/>
      </c>
      <c r="B25" s="33"/>
      <c r="C25" s="34"/>
      <c r="D25" s="35"/>
      <c r="E25" s="35"/>
      <c r="F25" s="33"/>
      <c r="G25" s="24" t="s">
        <v>4577</v>
      </c>
    </row>
    <row r="26" spans="1:7" ht="12.75" customHeight="1">
      <c r="A26" s="32" t="str">
        <f t="shared" si="1"/>
        <v/>
      </c>
      <c r="B26" s="33"/>
      <c r="C26" s="34"/>
      <c r="D26" s="35"/>
      <c r="E26" s="35"/>
      <c r="F26" s="33"/>
      <c r="G26" s="24" t="s">
        <v>4578</v>
      </c>
    </row>
    <row r="27" spans="1:7" ht="15.75" customHeight="1">
      <c r="A27" s="803" t="s">
        <v>1694</v>
      </c>
      <c r="B27" s="804"/>
      <c r="C27" s="36"/>
      <c r="D27" s="39">
        <f>SUM(D7:D26)</f>
        <v>0</v>
      </c>
      <c r="E27" s="39">
        <f>SUM(E7:E26)</f>
        <v>0</v>
      </c>
      <c r="F27" s="38"/>
    </row>
    <row r="28" spans="1:7" ht="15.75" customHeight="1">
      <c r="A28" s="25" t="e">
        <f>#REF!&amp;"填表人："&amp;#REF!</f>
        <v>#REF!</v>
      </c>
      <c r="E28" s="25" t="e">
        <f>"评估人员："&amp;#REF!</f>
        <v>#REF!</v>
      </c>
      <c r="G28" s="25" t="s">
        <v>1653</v>
      </c>
    </row>
    <row r="29" spans="1:7" ht="15.75" customHeight="1">
      <c r="A29" s="25" t="e">
        <f>"填表日期："&amp;YEAR(#REF!)&amp;"年"&amp;MONTH(#REF!)&amp;"月"&amp;DAY(#REF!)&amp;"日"</f>
        <v>#REF!</v>
      </c>
    </row>
  </sheetData>
  <mergeCells count="4">
    <mergeCell ref="A2:F2"/>
    <mergeCell ref="A3:F3"/>
    <mergeCell ref="A5:C5"/>
    <mergeCell ref="A27:B27"/>
  </mergeCells>
  <phoneticPr fontId="48" type="noConversion"/>
  <hyperlinks>
    <hyperlink ref="A1" location="索引目录!A1" display="返回索引目录" xr:uid="{00000000-0004-0000-6400-000000000000}"/>
  </hyperlinks>
  <printOptions horizontalCentered="1"/>
  <pageMargins left="0.98402777777777795" right="0.98402777777777795" top="0.98402777777777795" bottom="0.98402777777777795" header="0.47152777777777799" footer="0.35416666666666702"/>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06">
    <pageSetUpPr fitToPage="1"/>
  </sheetPr>
  <dimension ref="A1:H29"/>
  <sheetViews>
    <sheetView showGridLines="0" topLeftCell="A2" zoomScale="96" zoomScaleNormal="96" workbookViewId="0">
      <selection activeCell="I31" sqref="I31"/>
    </sheetView>
  </sheetViews>
  <sheetFormatPr defaultColWidth="9" defaultRowHeight="15.75" customHeight="1"/>
  <cols>
    <col min="1" max="1" width="6.125" style="25" customWidth="1"/>
    <col min="2" max="2" width="23" style="25" customWidth="1"/>
    <col min="3" max="3" width="12" style="25" customWidth="1"/>
    <col min="4" max="4" width="17.125" style="25" customWidth="1"/>
    <col min="5" max="6" width="15.625" style="25" customWidth="1"/>
    <col min="7" max="7" width="17.625" style="25" customWidth="1"/>
    <col min="8" max="8" width="9" style="24" customWidth="1"/>
    <col min="9" max="10" width="9" style="25" customWidth="1"/>
    <col min="11" max="16384" width="9" style="25"/>
  </cols>
  <sheetData>
    <row r="1" spans="1:8" ht="15.75" customHeight="1">
      <c r="A1" s="26" t="s">
        <v>0</v>
      </c>
    </row>
    <row r="2" spans="1:8" s="23" customFormat="1" ht="30" customHeight="1">
      <c r="A2" s="798" t="s">
        <v>4579</v>
      </c>
      <c r="B2" s="799"/>
      <c r="C2" s="799"/>
      <c r="D2" s="799"/>
      <c r="E2" s="799"/>
      <c r="F2" s="799"/>
      <c r="G2" s="799"/>
      <c r="H2" s="27"/>
    </row>
    <row r="3" spans="1:8" ht="15.75" customHeight="1">
      <c r="A3" s="800" t="e">
        <f>"评估基准日："&amp;TEXT(#REF!,"yyyy年mm月dd日")</f>
        <v>#REF!</v>
      </c>
      <c r="B3" s="801"/>
      <c r="C3" s="801"/>
      <c r="D3" s="801"/>
      <c r="E3" s="801"/>
      <c r="F3" s="801"/>
      <c r="G3" s="801"/>
    </row>
    <row r="4" spans="1:8" ht="14.25" customHeight="1">
      <c r="A4" s="24"/>
      <c r="B4" s="24"/>
      <c r="C4" s="24"/>
      <c r="D4" s="24"/>
      <c r="E4" s="24"/>
      <c r="F4" s="24"/>
      <c r="G4" s="28" t="s">
        <v>4580</v>
      </c>
    </row>
    <row r="5" spans="1:8" ht="15.75" customHeight="1">
      <c r="A5" s="885" t="e">
        <f>#REF!&amp;"："&amp;#REF!</f>
        <v>#REF!</v>
      </c>
      <c r="B5" s="809"/>
      <c r="C5" s="809"/>
      <c r="D5" s="809"/>
      <c r="G5" s="29" t="s">
        <v>4510</v>
      </c>
    </row>
    <row r="6" spans="1:8" s="24" customFormat="1" ht="15.75" customHeight="1">
      <c r="A6" s="30" t="s">
        <v>4</v>
      </c>
      <c r="B6" s="30" t="s">
        <v>939</v>
      </c>
      <c r="C6" s="30" t="s">
        <v>1021</v>
      </c>
      <c r="D6" s="30" t="s">
        <v>1745</v>
      </c>
      <c r="E6" s="31" t="s">
        <v>6</v>
      </c>
      <c r="F6" s="30" t="s">
        <v>7</v>
      </c>
      <c r="G6" s="30" t="s">
        <v>176</v>
      </c>
      <c r="H6" s="24" t="s">
        <v>1631</v>
      </c>
    </row>
    <row r="7" spans="1:8" ht="13.35" customHeight="1">
      <c r="A7" s="32" t="str">
        <f t="shared" ref="A7" si="0">IF(B7="","",ROW()-6)</f>
        <v/>
      </c>
      <c r="B7" s="33"/>
      <c r="C7" s="34"/>
      <c r="D7" s="33"/>
      <c r="E7" s="35"/>
      <c r="F7" s="35"/>
      <c r="G7" s="33"/>
      <c r="H7" s="24" t="s">
        <v>4581</v>
      </c>
    </row>
    <row r="8" spans="1:8" ht="13.35" customHeight="1">
      <c r="A8" s="32" t="str">
        <f t="shared" ref="A8:A26" si="1">IF(B8="","",ROW()-6)</f>
        <v/>
      </c>
      <c r="B8" s="33"/>
      <c r="C8" s="34"/>
      <c r="D8" s="33"/>
      <c r="E8" s="35"/>
      <c r="F8" s="35"/>
      <c r="G8" s="33"/>
      <c r="H8" s="24" t="s">
        <v>4582</v>
      </c>
    </row>
    <row r="9" spans="1:8" ht="13.35" customHeight="1">
      <c r="A9" s="32" t="str">
        <f t="shared" si="1"/>
        <v/>
      </c>
      <c r="B9" s="33"/>
      <c r="C9" s="34"/>
      <c r="D9" s="33"/>
      <c r="E9" s="35"/>
      <c r="F9" s="35"/>
      <c r="G9" s="33"/>
      <c r="H9" s="24" t="s">
        <v>4583</v>
      </c>
    </row>
    <row r="10" spans="1:8" ht="13.35" customHeight="1">
      <c r="A10" s="32" t="str">
        <f t="shared" si="1"/>
        <v/>
      </c>
      <c r="B10" s="33"/>
      <c r="C10" s="34"/>
      <c r="D10" s="33"/>
      <c r="E10" s="35"/>
      <c r="F10" s="35"/>
      <c r="G10" s="33"/>
      <c r="H10" s="24" t="s">
        <v>4584</v>
      </c>
    </row>
    <row r="11" spans="1:8" ht="13.35" customHeight="1">
      <c r="A11" s="32" t="str">
        <f t="shared" si="1"/>
        <v/>
      </c>
      <c r="B11" s="33"/>
      <c r="C11" s="34"/>
      <c r="D11" s="33"/>
      <c r="E11" s="35"/>
      <c r="F11" s="35"/>
      <c r="G11" s="33"/>
      <c r="H11" s="24" t="s">
        <v>4585</v>
      </c>
    </row>
    <row r="12" spans="1:8" ht="13.35" customHeight="1">
      <c r="A12" s="32" t="str">
        <f t="shared" si="1"/>
        <v/>
      </c>
      <c r="B12" s="33"/>
      <c r="C12" s="34"/>
      <c r="D12" s="33"/>
      <c r="E12" s="35"/>
      <c r="F12" s="35"/>
      <c r="G12" s="33"/>
      <c r="H12" s="24" t="s">
        <v>4586</v>
      </c>
    </row>
    <row r="13" spans="1:8" ht="13.35" customHeight="1">
      <c r="A13" s="32" t="str">
        <f t="shared" si="1"/>
        <v/>
      </c>
      <c r="B13" s="33"/>
      <c r="C13" s="34"/>
      <c r="D13" s="33"/>
      <c r="E13" s="35"/>
      <c r="F13" s="35"/>
      <c r="G13" s="33"/>
      <c r="H13" s="24" t="s">
        <v>4587</v>
      </c>
    </row>
    <row r="14" spans="1:8" ht="13.35" customHeight="1">
      <c r="A14" s="32" t="str">
        <f t="shared" si="1"/>
        <v/>
      </c>
      <c r="B14" s="33"/>
      <c r="C14" s="34"/>
      <c r="D14" s="33"/>
      <c r="E14" s="35"/>
      <c r="F14" s="35"/>
      <c r="G14" s="33"/>
      <c r="H14" s="24" t="s">
        <v>4588</v>
      </c>
    </row>
    <row r="15" spans="1:8" ht="13.35" customHeight="1">
      <c r="A15" s="32" t="str">
        <f t="shared" si="1"/>
        <v/>
      </c>
      <c r="B15" s="33"/>
      <c r="C15" s="34"/>
      <c r="D15" s="33"/>
      <c r="E15" s="35"/>
      <c r="F15" s="35"/>
      <c r="G15" s="33"/>
      <c r="H15" s="24" t="s">
        <v>4589</v>
      </c>
    </row>
    <row r="16" spans="1:8" ht="13.35" customHeight="1">
      <c r="A16" s="32" t="str">
        <f t="shared" si="1"/>
        <v/>
      </c>
      <c r="B16" s="33"/>
      <c r="C16" s="34"/>
      <c r="D16" s="33"/>
      <c r="E16" s="35"/>
      <c r="F16" s="35"/>
      <c r="G16" s="33"/>
      <c r="H16" s="24" t="s">
        <v>4590</v>
      </c>
    </row>
    <row r="17" spans="1:8" ht="13.35" customHeight="1">
      <c r="A17" s="32" t="str">
        <f t="shared" si="1"/>
        <v/>
      </c>
      <c r="B17" s="33"/>
      <c r="C17" s="34"/>
      <c r="D17" s="33"/>
      <c r="E17" s="35"/>
      <c r="F17" s="35"/>
      <c r="G17" s="33"/>
      <c r="H17" s="24" t="s">
        <v>4591</v>
      </c>
    </row>
    <row r="18" spans="1:8" ht="13.35" customHeight="1">
      <c r="A18" s="32" t="str">
        <f t="shared" si="1"/>
        <v/>
      </c>
      <c r="B18" s="33"/>
      <c r="C18" s="34"/>
      <c r="D18" s="33"/>
      <c r="E18" s="35"/>
      <c r="F18" s="35"/>
      <c r="G18" s="33"/>
      <c r="H18" s="24" t="s">
        <v>4592</v>
      </c>
    </row>
    <row r="19" spans="1:8" ht="13.35" customHeight="1">
      <c r="A19" s="32" t="str">
        <f t="shared" si="1"/>
        <v/>
      </c>
      <c r="B19" s="33"/>
      <c r="C19" s="34"/>
      <c r="D19" s="33"/>
      <c r="E19" s="35"/>
      <c r="F19" s="35"/>
      <c r="G19" s="33"/>
      <c r="H19" s="24" t="s">
        <v>4593</v>
      </c>
    </row>
    <row r="20" spans="1:8" ht="13.35" customHeight="1">
      <c r="A20" s="32" t="str">
        <f t="shared" si="1"/>
        <v/>
      </c>
      <c r="B20" s="33"/>
      <c r="C20" s="34"/>
      <c r="D20" s="33"/>
      <c r="E20" s="35"/>
      <c r="F20" s="35"/>
      <c r="G20" s="33"/>
      <c r="H20" s="24" t="s">
        <v>4594</v>
      </c>
    </row>
    <row r="21" spans="1:8" ht="13.35" customHeight="1">
      <c r="A21" s="32" t="str">
        <f t="shared" si="1"/>
        <v/>
      </c>
      <c r="B21" s="33"/>
      <c r="C21" s="34"/>
      <c r="D21" s="33"/>
      <c r="E21" s="35"/>
      <c r="F21" s="35"/>
      <c r="G21" s="33"/>
      <c r="H21" s="24" t="s">
        <v>4595</v>
      </c>
    </row>
    <row r="22" spans="1:8" ht="13.35" customHeight="1">
      <c r="A22" s="32" t="str">
        <f t="shared" si="1"/>
        <v/>
      </c>
      <c r="B22" s="33"/>
      <c r="C22" s="34"/>
      <c r="D22" s="33"/>
      <c r="E22" s="35"/>
      <c r="F22" s="35"/>
      <c r="G22" s="33"/>
      <c r="H22" s="24" t="s">
        <v>4596</v>
      </c>
    </row>
    <row r="23" spans="1:8" ht="13.35" customHeight="1">
      <c r="A23" s="32" t="str">
        <f t="shared" si="1"/>
        <v/>
      </c>
      <c r="B23" s="33"/>
      <c r="C23" s="34"/>
      <c r="D23" s="33"/>
      <c r="E23" s="35"/>
      <c r="F23" s="35"/>
      <c r="G23" s="33"/>
      <c r="H23" s="24" t="s">
        <v>4597</v>
      </c>
    </row>
    <row r="24" spans="1:8" ht="13.35" customHeight="1">
      <c r="A24" s="32" t="str">
        <f t="shared" si="1"/>
        <v/>
      </c>
      <c r="B24" s="33"/>
      <c r="C24" s="34"/>
      <c r="D24" s="33"/>
      <c r="E24" s="35"/>
      <c r="F24" s="35"/>
      <c r="G24" s="33"/>
      <c r="H24" s="24" t="s">
        <v>4598</v>
      </c>
    </row>
    <row r="25" spans="1:8" ht="13.35" customHeight="1">
      <c r="A25" s="32" t="str">
        <f t="shared" si="1"/>
        <v/>
      </c>
      <c r="B25" s="33"/>
      <c r="C25" s="34"/>
      <c r="D25" s="33"/>
      <c r="E25" s="35"/>
      <c r="F25" s="35"/>
      <c r="G25" s="33"/>
      <c r="H25" s="24" t="s">
        <v>4599</v>
      </c>
    </row>
    <row r="26" spans="1:8" ht="12.75" customHeight="1">
      <c r="A26" s="32" t="str">
        <f t="shared" si="1"/>
        <v/>
      </c>
      <c r="B26" s="33"/>
      <c r="C26" s="34"/>
      <c r="D26" s="33"/>
      <c r="E26" s="35"/>
      <c r="F26" s="35"/>
      <c r="G26" s="33"/>
      <c r="H26" s="24" t="s">
        <v>4600</v>
      </c>
    </row>
    <row r="27" spans="1:8" ht="15.75" customHeight="1">
      <c r="A27" s="803" t="s">
        <v>1694</v>
      </c>
      <c r="B27" s="804"/>
      <c r="C27" s="36"/>
      <c r="D27" s="36"/>
      <c r="E27" s="37">
        <f>SUM(E7:E26)</f>
        <v>0</v>
      </c>
      <c r="F27" s="37">
        <f>SUM(F7:F26)</f>
        <v>0</v>
      </c>
      <c r="G27" s="38"/>
    </row>
    <row r="28" spans="1:8" ht="15.75" customHeight="1">
      <c r="A28" s="25" t="e">
        <f>#REF!&amp;"填表人："&amp;#REF!</f>
        <v>#REF!</v>
      </c>
      <c r="F28" s="25" t="e">
        <f>"评估人员："&amp;#REF!</f>
        <v>#REF!</v>
      </c>
      <c r="H28" s="24" t="s">
        <v>1653</v>
      </c>
    </row>
    <row r="29" spans="1:8" ht="15.75" customHeight="1">
      <c r="A29" s="25" t="e">
        <f>"填表日期："&amp;YEAR(#REF!)&amp;"年"&amp;MONTH(#REF!)&amp;"月"&amp;DAY(#REF!)&amp;"日"</f>
        <v>#REF!</v>
      </c>
    </row>
  </sheetData>
  <mergeCells count="4">
    <mergeCell ref="A2:G2"/>
    <mergeCell ref="A3:G3"/>
    <mergeCell ref="A5:D5"/>
    <mergeCell ref="A27:B27"/>
  </mergeCells>
  <phoneticPr fontId="48" type="noConversion"/>
  <hyperlinks>
    <hyperlink ref="A1" location="索引目录!A1" display="返回索引目录" xr:uid="{00000000-0004-0000-6500-000000000000}"/>
  </hyperlinks>
  <printOptions horizontalCentered="1"/>
  <pageMargins left="0.98402777777777795" right="0.98402777777777795" top="0.98402777777777795" bottom="0.98402777777777795" header="0.47152777777777799" footer="0.35416666666666702"/>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tabColor rgb="FFFFFF00"/>
    <pageSetUpPr fitToPage="1"/>
  </sheetPr>
  <dimension ref="A1:F566"/>
  <sheetViews>
    <sheetView showGridLines="0" tabSelected="1" topLeftCell="A4" workbookViewId="0">
      <selection activeCell="F561" sqref="F561"/>
    </sheetView>
  </sheetViews>
  <sheetFormatPr defaultColWidth="9" defaultRowHeight="15.75" customHeight="1"/>
  <cols>
    <col min="1" max="1" width="4.625" style="5" customWidth="1"/>
    <col min="2" max="2" width="35.375" style="8" customWidth="1"/>
    <col min="3" max="3" width="8.875" style="5" customWidth="1"/>
    <col min="4" max="4" width="10.125" style="9" customWidth="1"/>
    <col min="5" max="5" width="27.3125" style="5" customWidth="1"/>
    <col min="6" max="16384" width="9" style="8"/>
  </cols>
  <sheetData>
    <row r="1" spans="1:5" ht="30" customHeight="1">
      <c r="A1" s="726" t="s">
        <v>4601</v>
      </c>
      <c r="B1" s="726"/>
      <c r="C1" s="726"/>
      <c r="D1" s="726"/>
      <c r="E1" s="726"/>
    </row>
    <row r="2" spans="1:5" ht="15" customHeight="1">
      <c r="A2" s="8" t="str">
        <f>[1]基本信息输入表!K6&amp;"："&amp;[1]基本信息输入表!M6</f>
        <v>被评估单位：海南福山油田勘探开发有限责任公司</v>
      </c>
    </row>
    <row r="3" spans="1:5" s="4" customFormat="1" ht="22.25" customHeight="1">
      <c r="A3" s="727" t="s">
        <v>4</v>
      </c>
      <c r="B3" s="729" t="s">
        <v>1083</v>
      </c>
      <c r="C3" s="729" t="s">
        <v>1084</v>
      </c>
      <c r="D3" s="731" t="s">
        <v>1085</v>
      </c>
      <c r="E3" s="729" t="s">
        <v>1097</v>
      </c>
    </row>
    <row r="4" spans="1:5" s="4" customFormat="1" ht="22.25" customHeight="1">
      <c r="A4" s="728"/>
      <c r="B4" s="730"/>
      <c r="C4" s="730"/>
      <c r="D4" s="732"/>
      <c r="E4" s="730"/>
    </row>
    <row r="5" spans="1:5" s="5" customFormat="1" ht="15" customHeight="1">
      <c r="A5" s="10">
        <v>1</v>
      </c>
      <c r="B5" s="11" t="s">
        <v>1114</v>
      </c>
      <c r="C5" s="12" t="s">
        <v>1115</v>
      </c>
      <c r="D5" s="13">
        <v>1</v>
      </c>
      <c r="E5" s="12" t="s">
        <v>1116</v>
      </c>
    </row>
    <row r="6" spans="1:5" s="5" customFormat="1" ht="15" customHeight="1">
      <c r="A6" s="10">
        <v>2</v>
      </c>
      <c r="B6" s="11" t="s">
        <v>1119</v>
      </c>
      <c r="C6" s="12" t="s">
        <v>1115</v>
      </c>
      <c r="D6" s="13">
        <v>1</v>
      </c>
      <c r="E6" s="12" t="s">
        <v>1116</v>
      </c>
    </row>
    <row r="7" spans="1:5" s="5" customFormat="1" ht="15" customHeight="1">
      <c r="A7" s="10">
        <v>3</v>
      </c>
      <c r="B7" s="11" t="s">
        <v>1121</v>
      </c>
      <c r="C7" s="12" t="s">
        <v>1115</v>
      </c>
      <c r="D7" s="13">
        <v>1</v>
      </c>
      <c r="E7" s="12" t="s">
        <v>1116</v>
      </c>
    </row>
    <row r="8" spans="1:5" s="5" customFormat="1" ht="15" customHeight="1">
      <c r="A8" s="10">
        <v>4</v>
      </c>
      <c r="B8" s="11" t="s">
        <v>1119</v>
      </c>
      <c r="C8" s="12" t="s">
        <v>1115</v>
      </c>
      <c r="D8" s="13">
        <v>1</v>
      </c>
      <c r="E8" s="12" t="s">
        <v>1116</v>
      </c>
    </row>
    <row r="9" spans="1:5" s="5" customFormat="1" ht="15" customHeight="1">
      <c r="A9" s="10">
        <v>5</v>
      </c>
      <c r="B9" s="11" t="s">
        <v>1124</v>
      </c>
      <c r="C9" s="12" t="s">
        <v>1115</v>
      </c>
      <c r="D9" s="13">
        <v>1</v>
      </c>
      <c r="E9" s="12" t="s">
        <v>1116</v>
      </c>
    </row>
    <row r="10" spans="1:5" s="5" customFormat="1" ht="15" customHeight="1">
      <c r="A10" s="10">
        <v>6</v>
      </c>
      <c r="B10" s="11" t="s">
        <v>1126</v>
      </c>
      <c r="C10" s="12" t="s">
        <v>1115</v>
      </c>
      <c r="D10" s="13">
        <v>1</v>
      </c>
      <c r="E10" s="12" t="s">
        <v>1116</v>
      </c>
    </row>
    <row r="11" spans="1:5" s="5" customFormat="1" ht="15" customHeight="1">
      <c r="A11" s="10">
        <v>7</v>
      </c>
      <c r="B11" s="11" t="s">
        <v>1128</v>
      </c>
      <c r="C11" s="12" t="s">
        <v>1129</v>
      </c>
      <c r="D11" s="13">
        <v>1</v>
      </c>
      <c r="E11" s="12" t="s">
        <v>1116</v>
      </c>
    </row>
    <row r="12" spans="1:5" s="5" customFormat="1" ht="15" customHeight="1">
      <c r="A12" s="10">
        <v>8</v>
      </c>
      <c r="B12" s="11" t="s">
        <v>1131</v>
      </c>
      <c r="C12" s="12" t="s">
        <v>1115</v>
      </c>
      <c r="D12" s="13">
        <v>1</v>
      </c>
      <c r="E12" s="12" t="s">
        <v>1116</v>
      </c>
    </row>
    <row r="13" spans="1:5" s="5" customFormat="1" ht="15" customHeight="1">
      <c r="A13" s="10">
        <v>9</v>
      </c>
      <c r="B13" s="11" t="s">
        <v>1133</v>
      </c>
      <c r="C13" s="12" t="s">
        <v>1129</v>
      </c>
      <c r="D13" s="13">
        <v>2</v>
      </c>
      <c r="E13" s="12" t="s">
        <v>1116</v>
      </c>
    </row>
    <row r="14" spans="1:5" s="5" customFormat="1" ht="15" customHeight="1">
      <c r="A14" s="10">
        <v>10</v>
      </c>
      <c r="B14" s="11" t="s">
        <v>1135</v>
      </c>
      <c r="C14" s="12" t="s">
        <v>1136</v>
      </c>
      <c r="D14" s="13">
        <v>1</v>
      </c>
      <c r="E14" s="12" t="s">
        <v>1116</v>
      </c>
    </row>
    <row r="15" spans="1:5" s="5" customFormat="1" ht="15" customHeight="1">
      <c r="A15" s="10">
        <v>11</v>
      </c>
      <c r="B15" s="11" t="s">
        <v>1138</v>
      </c>
      <c r="C15" s="12" t="s">
        <v>1136</v>
      </c>
      <c r="D15" s="13">
        <v>1</v>
      </c>
      <c r="E15" s="12" t="s">
        <v>1116</v>
      </c>
    </row>
    <row r="16" spans="1:5" s="5" customFormat="1" ht="15" customHeight="1">
      <c r="A16" s="10">
        <v>12</v>
      </c>
      <c r="B16" s="11" t="s">
        <v>1140</v>
      </c>
      <c r="C16" s="12" t="s">
        <v>1141</v>
      </c>
      <c r="D16" s="13">
        <v>3</v>
      </c>
      <c r="E16" s="12" t="s">
        <v>1116</v>
      </c>
    </row>
    <row r="17" spans="1:5" s="5" customFormat="1" ht="15" customHeight="1">
      <c r="A17" s="10">
        <v>13</v>
      </c>
      <c r="B17" s="11" t="s">
        <v>1143</v>
      </c>
      <c r="C17" s="12" t="s">
        <v>1144</v>
      </c>
      <c r="D17" s="13">
        <v>1</v>
      </c>
      <c r="E17" s="12" t="s">
        <v>1116</v>
      </c>
    </row>
    <row r="18" spans="1:5" s="5" customFormat="1" ht="15" customHeight="1">
      <c r="A18" s="10">
        <v>14</v>
      </c>
      <c r="B18" s="11" t="s">
        <v>1146</v>
      </c>
      <c r="C18" s="12" t="s">
        <v>1144</v>
      </c>
      <c r="D18" s="13">
        <v>1</v>
      </c>
      <c r="E18" s="12" t="s">
        <v>1116</v>
      </c>
    </row>
    <row r="19" spans="1:5" s="5" customFormat="1" ht="15" customHeight="1">
      <c r="A19" s="10">
        <v>15</v>
      </c>
      <c r="B19" s="11" t="s">
        <v>1148</v>
      </c>
      <c r="C19" s="12" t="s">
        <v>1149</v>
      </c>
      <c r="D19" s="13">
        <v>200</v>
      </c>
      <c r="E19" s="12" t="s">
        <v>1116</v>
      </c>
    </row>
    <row r="20" spans="1:5" s="5" customFormat="1" ht="15" customHeight="1">
      <c r="A20" s="10">
        <v>16</v>
      </c>
      <c r="B20" s="11" t="s">
        <v>1151</v>
      </c>
      <c r="C20" s="12" t="s">
        <v>1115</v>
      </c>
      <c r="D20" s="13">
        <v>1</v>
      </c>
      <c r="E20" s="12" t="s">
        <v>1116</v>
      </c>
    </row>
    <row r="21" spans="1:5" s="5" customFormat="1" ht="15" customHeight="1">
      <c r="A21" s="10">
        <v>17</v>
      </c>
      <c r="B21" s="11" t="s">
        <v>1153</v>
      </c>
      <c r="C21" s="12" t="s">
        <v>1154</v>
      </c>
      <c r="D21" s="13">
        <v>2</v>
      </c>
      <c r="E21" s="12" t="s">
        <v>1116</v>
      </c>
    </row>
    <row r="22" spans="1:5" s="5" customFormat="1" ht="15" customHeight="1">
      <c r="A22" s="10">
        <v>18</v>
      </c>
      <c r="B22" s="11" t="s">
        <v>1157</v>
      </c>
      <c r="C22" s="12" t="s">
        <v>1144</v>
      </c>
      <c r="D22" s="13">
        <v>2</v>
      </c>
      <c r="E22" s="12" t="s">
        <v>1116</v>
      </c>
    </row>
    <row r="23" spans="1:5" s="5" customFormat="1" ht="15" customHeight="1">
      <c r="A23" s="10">
        <v>19</v>
      </c>
      <c r="B23" s="11" t="s">
        <v>1159</v>
      </c>
      <c r="C23" s="12" t="s">
        <v>1144</v>
      </c>
      <c r="D23" s="13">
        <v>1</v>
      </c>
      <c r="E23" s="12" t="s">
        <v>1116</v>
      </c>
    </row>
    <row r="24" spans="1:5" s="5" customFormat="1" ht="15" customHeight="1">
      <c r="A24" s="10">
        <v>20</v>
      </c>
      <c r="B24" s="11" t="s">
        <v>1161</v>
      </c>
      <c r="C24" s="12" t="s">
        <v>1144</v>
      </c>
      <c r="D24" s="13">
        <v>1</v>
      </c>
      <c r="E24" s="12" t="s">
        <v>1116</v>
      </c>
    </row>
    <row r="25" spans="1:5" s="5" customFormat="1" ht="15" customHeight="1">
      <c r="A25" s="10">
        <v>21</v>
      </c>
      <c r="B25" s="11" t="s">
        <v>1163</v>
      </c>
      <c r="C25" s="12" t="s">
        <v>1144</v>
      </c>
      <c r="D25" s="13">
        <v>1</v>
      </c>
      <c r="E25" s="12" t="s">
        <v>1116</v>
      </c>
    </row>
    <row r="26" spans="1:5" s="5" customFormat="1" ht="15" customHeight="1">
      <c r="A26" s="10">
        <v>22</v>
      </c>
      <c r="B26" s="11" t="s">
        <v>1165</v>
      </c>
      <c r="C26" s="12" t="s">
        <v>1115</v>
      </c>
      <c r="D26" s="13">
        <v>1</v>
      </c>
      <c r="E26" s="12" t="s">
        <v>1116</v>
      </c>
    </row>
    <row r="27" spans="1:5" s="5" customFormat="1" ht="15" customHeight="1">
      <c r="A27" s="10">
        <v>23</v>
      </c>
      <c r="B27" s="11" t="s">
        <v>1167</v>
      </c>
      <c r="C27" s="12" t="s">
        <v>1129</v>
      </c>
      <c r="D27" s="13">
        <v>1651</v>
      </c>
      <c r="E27" s="12" t="s">
        <v>1168</v>
      </c>
    </row>
    <row r="28" spans="1:5" s="5" customFormat="1" ht="15" customHeight="1">
      <c r="A28" s="10">
        <v>24</v>
      </c>
      <c r="B28" s="11" t="s">
        <v>1170</v>
      </c>
      <c r="C28" s="12" t="s">
        <v>1129</v>
      </c>
      <c r="D28" s="13">
        <v>263</v>
      </c>
      <c r="E28" s="12" t="s">
        <v>1168</v>
      </c>
    </row>
    <row r="29" spans="1:5" s="5" customFormat="1" ht="15" customHeight="1">
      <c r="A29" s="10">
        <v>25</v>
      </c>
      <c r="B29" s="11" t="s">
        <v>1172</v>
      </c>
      <c r="C29" s="12" t="s">
        <v>1129</v>
      </c>
      <c r="D29" s="13">
        <v>12</v>
      </c>
      <c r="E29" s="12" t="s">
        <v>1168</v>
      </c>
    </row>
    <row r="30" spans="1:5" s="5" customFormat="1" ht="15" customHeight="1">
      <c r="A30" s="10">
        <v>26</v>
      </c>
      <c r="B30" s="11" t="s">
        <v>1174</v>
      </c>
      <c r="C30" s="12" t="s">
        <v>1129</v>
      </c>
      <c r="D30" s="13">
        <v>12</v>
      </c>
      <c r="E30" s="12" t="s">
        <v>1168</v>
      </c>
    </row>
    <row r="31" spans="1:5" s="5" customFormat="1" ht="15" customHeight="1">
      <c r="A31" s="10">
        <v>27</v>
      </c>
      <c r="B31" s="14" t="s">
        <v>4602</v>
      </c>
      <c r="C31" s="15" t="s">
        <v>1129</v>
      </c>
      <c r="D31" s="16">
        <v>2306</v>
      </c>
      <c r="E31" s="15" t="s">
        <v>1168</v>
      </c>
    </row>
    <row r="32" spans="1:5" s="6" customFormat="1" ht="15" customHeight="1">
      <c r="A32" s="10">
        <v>28</v>
      </c>
      <c r="B32" s="14" t="s">
        <v>4603</v>
      </c>
      <c r="C32" s="15" t="s">
        <v>1129</v>
      </c>
      <c r="D32" s="16">
        <v>196</v>
      </c>
      <c r="E32" s="15" t="s">
        <v>1168</v>
      </c>
    </row>
    <row r="33" spans="1:6" s="6" customFormat="1" ht="15" customHeight="1">
      <c r="A33" s="10">
        <v>29</v>
      </c>
      <c r="B33" s="14" t="s">
        <v>4604</v>
      </c>
      <c r="C33" s="15" t="s">
        <v>1129</v>
      </c>
      <c r="D33" s="16">
        <v>33</v>
      </c>
      <c r="E33" s="15" t="s">
        <v>1168</v>
      </c>
    </row>
    <row r="34" spans="1:6" s="6" customFormat="1" ht="15" customHeight="1">
      <c r="A34" s="10">
        <v>30</v>
      </c>
      <c r="B34" s="14" t="s">
        <v>4605</v>
      </c>
      <c r="C34" s="15" t="s">
        <v>1129</v>
      </c>
      <c r="D34" s="16">
        <v>211</v>
      </c>
      <c r="E34" s="15" t="s">
        <v>1168</v>
      </c>
    </row>
    <row r="35" spans="1:6" s="5" customFormat="1" ht="15" customHeight="1">
      <c r="A35" s="10">
        <v>31</v>
      </c>
      <c r="B35" s="14" t="s">
        <v>1182</v>
      </c>
      <c r="C35" s="15" t="s">
        <v>1115</v>
      </c>
      <c r="D35" s="16">
        <v>1</v>
      </c>
      <c r="E35" s="15" t="s">
        <v>1168</v>
      </c>
      <c r="F35" s="6"/>
    </row>
    <row r="36" spans="1:6" s="5" customFormat="1" ht="15" customHeight="1">
      <c r="A36" s="10">
        <v>32</v>
      </c>
      <c r="B36" s="14" t="s">
        <v>1184</v>
      </c>
      <c r="C36" s="15" t="s">
        <v>1185</v>
      </c>
      <c r="D36" s="16">
        <v>1</v>
      </c>
      <c r="E36" s="15" t="s">
        <v>1168</v>
      </c>
      <c r="F36" s="6"/>
    </row>
    <row r="37" spans="1:6" s="5" customFormat="1" ht="15" customHeight="1">
      <c r="A37" s="10">
        <v>33</v>
      </c>
      <c r="B37" s="14" t="s">
        <v>1187</v>
      </c>
      <c r="C37" s="15" t="s">
        <v>1185</v>
      </c>
      <c r="D37" s="16">
        <v>1</v>
      </c>
      <c r="E37" s="15" t="s">
        <v>1168</v>
      </c>
      <c r="F37" s="6"/>
    </row>
    <row r="38" spans="1:6" s="5" customFormat="1" ht="15" customHeight="1">
      <c r="A38" s="10">
        <v>34</v>
      </c>
      <c r="B38" s="14" t="s">
        <v>1189</v>
      </c>
      <c r="C38" s="15" t="s">
        <v>1190</v>
      </c>
      <c r="D38" s="16">
        <v>1</v>
      </c>
      <c r="E38" s="15" t="s">
        <v>1168</v>
      </c>
    </row>
    <row r="39" spans="1:6" s="5" customFormat="1" ht="15" customHeight="1">
      <c r="A39" s="10">
        <v>35</v>
      </c>
      <c r="B39" s="14" t="s">
        <v>1192</v>
      </c>
      <c r="C39" s="15" t="s">
        <v>1129</v>
      </c>
      <c r="D39" s="16">
        <v>4</v>
      </c>
      <c r="E39" s="15" t="s">
        <v>1168</v>
      </c>
    </row>
    <row r="40" spans="1:6" s="7" customFormat="1" ht="15" customHeight="1">
      <c r="A40" s="10">
        <v>36</v>
      </c>
      <c r="B40" s="17" t="s">
        <v>1194</v>
      </c>
      <c r="C40" s="18" t="s">
        <v>1115</v>
      </c>
      <c r="D40" s="19">
        <v>1</v>
      </c>
      <c r="E40" s="18" t="s">
        <v>1195</v>
      </c>
    </row>
    <row r="41" spans="1:6" s="6" customFormat="1" ht="15" customHeight="1">
      <c r="A41" s="10">
        <v>37</v>
      </c>
      <c r="B41" s="14" t="s">
        <v>1197</v>
      </c>
      <c r="C41" s="15" t="s">
        <v>1136</v>
      </c>
      <c r="D41" s="16">
        <v>80</v>
      </c>
      <c r="E41" s="15" t="s">
        <v>1195</v>
      </c>
    </row>
    <row r="42" spans="1:6" s="5" customFormat="1" ht="15" customHeight="1">
      <c r="A42" s="10">
        <v>38</v>
      </c>
      <c r="B42" s="14" t="s">
        <v>1200</v>
      </c>
      <c r="C42" s="15" t="s">
        <v>1136</v>
      </c>
      <c r="D42" s="16">
        <v>12</v>
      </c>
      <c r="E42" s="15" t="s">
        <v>1195</v>
      </c>
    </row>
    <row r="43" spans="1:6" s="5" customFormat="1" ht="15" customHeight="1">
      <c r="A43" s="10">
        <v>39</v>
      </c>
      <c r="B43" s="11" t="s">
        <v>1202</v>
      </c>
      <c r="C43" s="12" t="s">
        <v>1136</v>
      </c>
      <c r="D43" s="13">
        <v>12</v>
      </c>
      <c r="E43" s="12" t="s">
        <v>1195</v>
      </c>
    </row>
    <row r="44" spans="1:6" s="5" customFormat="1" ht="15" customHeight="1">
      <c r="A44" s="10">
        <v>40</v>
      </c>
      <c r="B44" s="11" t="s">
        <v>1204</v>
      </c>
      <c r="C44" s="12" t="s">
        <v>1115</v>
      </c>
      <c r="D44" s="13">
        <v>9</v>
      </c>
      <c r="E44" s="12" t="s">
        <v>1195</v>
      </c>
    </row>
    <row r="45" spans="1:6" s="5" customFormat="1" ht="15" customHeight="1">
      <c r="A45" s="10">
        <v>41</v>
      </c>
      <c r="B45" s="11" t="s">
        <v>1206</v>
      </c>
      <c r="C45" s="12" t="s">
        <v>1207</v>
      </c>
      <c r="D45" s="13">
        <v>20</v>
      </c>
      <c r="E45" s="12" t="s">
        <v>1195</v>
      </c>
    </row>
    <row r="46" spans="1:6" s="5" customFormat="1" ht="15" customHeight="1">
      <c r="A46" s="10">
        <v>42</v>
      </c>
      <c r="B46" s="11" t="s">
        <v>1209</v>
      </c>
      <c r="C46" s="12" t="s">
        <v>1136</v>
      </c>
      <c r="D46" s="13">
        <v>84</v>
      </c>
      <c r="E46" s="12" t="s">
        <v>1195</v>
      </c>
    </row>
    <row r="47" spans="1:6" s="5" customFormat="1" ht="15" customHeight="1">
      <c r="A47" s="10">
        <v>43</v>
      </c>
      <c r="B47" s="11" t="s">
        <v>1211</v>
      </c>
      <c r="C47" s="12" t="s">
        <v>1144</v>
      </c>
      <c r="D47" s="13">
        <v>1</v>
      </c>
      <c r="E47" s="12" t="s">
        <v>1195</v>
      </c>
    </row>
    <row r="48" spans="1:6" s="5" customFormat="1" ht="15" customHeight="1">
      <c r="A48" s="10">
        <v>44</v>
      </c>
      <c r="B48" s="11" t="s">
        <v>1214</v>
      </c>
      <c r="C48" s="12" t="s">
        <v>1144</v>
      </c>
      <c r="D48" s="13">
        <v>1</v>
      </c>
      <c r="E48" s="12" t="s">
        <v>1195</v>
      </c>
    </row>
    <row r="49" spans="1:5" s="5" customFormat="1" ht="15" customHeight="1">
      <c r="A49" s="10">
        <v>45</v>
      </c>
      <c r="B49" s="11" t="s">
        <v>1216</v>
      </c>
      <c r="C49" s="12" t="s">
        <v>1144</v>
      </c>
      <c r="D49" s="13">
        <v>170</v>
      </c>
      <c r="E49" s="12" t="s">
        <v>1195</v>
      </c>
    </row>
    <row r="50" spans="1:5" s="5" customFormat="1" ht="15" customHeight="1">
      <c r="A50" s="10">
        <v>46</v>
      </c>
      <c r="B50" s="11" t="s">
        <v>1218</v>
      </c>
      <c r="C50" s="12" t="s">
        <v>1144</v>
      </c>
      <c r="D50" s="13">
        <v>13</v>
      </c>
      <c r="E50" s="12" t="s">
        <v>1195</v>
      </c>
    </row>
    <row r="51" spans="1:5" s="5" customFormat="1" ht="15" customHeight="1">
      <c r="A51" s="10">
        <v>47</v>
      </c>
      <c r="B51" s="11" t="s">
        <v>1220</v>
      </c>
      <c r="C51" s="12" t="s">
        <v>1144</v>
      </c>
      <c r="D51" s="13">
        <v>1</v>
      </c>
      <c r="E51" s="12" t="s">
        <v>1195</v>
      </c>
    </row>
    <row r="52" spans="1:5" s="5" customFormat="1" ht="15" customHeight="1">
      <c r="A52" s="10">
        <v>48</v>
      </c>
      <c r="B52" s="11" t="s">
        <v>1222</v>
      </c>
      <c r="C52" s="12" t="s">
        <v>1115</v>
      </c>
      <c r="D52" s="13">
        <v>4</v>
      </c>
      <c r="E52" s="12" t="s">
        <v>1195</v>
      </c>
    </row>
    <row r="53" spans="1:5" s="5" customFormat="1" ht="15" customHeight="1">
      <c r="A53" s="10">
        <v>49</v>
      </c>
      <c r="B53" s="11" t="s">
        <v>1224</v>
      </c>
      <c r="C53" s="12" t="s">
        <v>1115</v>
      </c>
      <c r="D53" s="13">
        <v>1</v>
      </c>
      <c r="E53" s="12" t="s">
        <v>1195</v>
      </c>
    </row>
    <row r="54" spans="1:5" s="5" customFormat="1" ht="15" customHeight="1">
      <c r="A54" s="10">
        <v>50</v>
      </c>
      <c r="B54" s="11" t="s">
        <v>1226</v>
      </c>
      <c r="C54" s="12" t="s">
        <v>1115</v>
      </c>
      <c r="D54" s="13">
        <v>1</v>
      </c>
      <c r="E54" s="12" t="s">
        <v>1195</v>
      </c>
    </row>
    <row r="55" spans="1:5" s="5" customFormat="1" ht="15" customHeight="1">
      <c r="A55" s="10">
        <v>51</v>
      </c>
      <c r="B55" s="11" t="s">
        <v>1228</v>
      </c>
      <c r="C55" s="12" t="s">
        <v>1115</v>
      </c>
      <c r="D55" s="13">
        <v>2</v>
      </c>
      <c r="E55" s="12" t="s">
        <v>1195</v>
      </c>
    </row>
    <row r="56" spans="1:5" s="5" customFormat="1" ht="15" customHeight="1">
      <c r="A56" s="10">
        <v>52</v>
      </c>
      <c r="B56" s="11" t="s">
        <v>1230</v>
      </c>
      <c r="C56" s="12" t="s">
        <v>1149</v>
      </c>
      <c r="D56" s="13">
        <v>100</v>
      </c>
      <c r="E56" s="12" t="s">
        <v>1195</v>
      </c>
    </row>
    <row r="57" spans="1:5" s="5" customFormat="1" ht="15" customHeight="1">
      <c r="A57" s="10">
        <v>53</v>
      </c>
      <c r="B57" s="11" t="s">
        <v>1232</v>
      </c>
      <c r="C57" s="12" t="s">
        <v>1129</v>
      </c>
      <c r="D57" s="13">
        <v>10</v>
      </c>
      <c r="E57" s="12" t="s">
        <v>1195</v>
      </c>
    </row>
    <row r="58" spans="1:5" s="5" customFormat="1" ht="15" customHeight="1">
      <c r="A58" s="10">
        <v>54</v>
      </c>
      <c r="B58" s="11" t="s">
        <v>1234</v>
      </c>
      <c r="C58" s="12" t="s">
        <v>1129</v>
      </c>
      <c r="D58" s="13">
        <v>11</v>
      </c>
      <c r="E58" s="12" t="s">
        <v>1195</v>
      </c>
    </row>
    <row r="59" spans="1:5" s="5" customFormat="1" ht="15" customHeight="1">
      <c r="A59" s="10">
        <v>55</v>
      </c>
      <c r="B59" s="11" t="s">
        <v>1236</v>
      </c>
      <c r="C59" s="12" t="s">
        <v>1136</v>
      </c>
      <c r="D59" s="13">
        <v>30</v>
      </c>
      <c r="E59" s="12" t="s">
        <v>1195</v>
      </c>
    </row>
    <row r="60" spans="1:5" s="5" customFormat="1" ht="15" customHeight="1">
      <c r="A60" s="10">
        <v>56</v>
      </c>
      <c r="B60" s="11" t="s">
        <v>1238</v>
      </c>
      <c r="C60" s="12" t="s">
        <v>1136</v>
      </c>
      <c r="D60" s="13">
        <v>31</v>
      </c>
      <c r="E60" s="12" t="s">
        <v>1195</v>
      </c>
    </row>
    <row r="61" spans="1:5" s="5" customFormat="1" ht="15" customHeight="1">
      <c r="A61" s="10">
        <v>57</v>
      </c>
      <c r="B61" s="11" t="s">
        <v>1240</v>
      </c>
      <c r="C61" s="12" t="s">
        <v>1136</v>
      </c>
      <c r="D61" s="13">
        <v>40</v>
      </c>
      <c r="E61" s="12" t="s">
        <v>1195</v>
      </c>
    </row>
    <row r="62" spans="1:5" s="5" customFormat="1" ht="15" customHeight="1">
      <c r="A62" s="10">
        <v>58</v>
      </c>
      <c r="B62" s="11" t="s">
        <v>1242</v>
      </c>
      <c r="C62" s="12" t="s">
        <v>1136</v>
      </c>
      <c r="D62" s="13">
        <v>1</v>
      </c>
      <c r="E62" s="12" t="s">
        <v>1195</v>
      </c>
    </row>
    <row r="63" spans="1:5" s="5" customFormat="1" ht="15" customHeight="1">
      <c r="A63" s="10">
        <v>59</v>
      </c>
      <c r="B63" s="11" t="s">
        <v>1244</v>
      </c>
      <c r="C63" s="12" t="s">
        <v>1144</v>
      </c>
      <c r="D63" s="13">
        <v>1</v>
      </c>
      <c r="E63" s="12" t="s">
        <v>1195</v>
      </c>
    </row>
    <row r="64" spans="1:5" s="5" customFormat="1" ht="15" customHeight="1">
      <c r="A64" s="10">
        <v>60</v>
      </c>
      <c r="B64" s="11" t="s">
        <v>1246</v>
      </c>
      <c r="C64" s="12" t="s">
        <v>1144</v>
      </c>
      <c r="D64" s="13">
        <v>3</v>
      </c>
      <c r="E64" s="12" t="s">
        <v>1195</v>
      </c>
    </row>
    <row r="65" spans="1:5" s="5" customFormat="1" ht="15" customHeight="1">
      <c r="A65" s="10">
        <v>61</v>
      </c>
      <c r="B65" s="11" t="s">
        <v>1248</v>
      </c>
      <c r="C65" s="12" t="s">
        <v>1144</v>
      </c>
      <c r="D65" s="13">
        <v>1</v>
      </c>
      <c r="E65" s="12" t="s">
        <v>1116</v>
      </c>
    </row>
    <row r="66" spans="1:5" s="5" customFormat="1" ht="15" customHeight="1">
      <c r="A66" s="10">
        <v>62</v>
      </c>
      <c r="B66" s="11" t="s">
        <v>1250</v>
      </c>
      <c r="C66" s="12" t="s">
        <v>1129</v>
      </c>
      <c r="D66" s="13">
        <v>7</v>
      </c>
      <c r="E66" s="12" t="s">
        <v>1116</v>
      </c>
    </row>
    <row r="67" spans="1:5" s="5" customFormat="1" ht="15" customHeight="1">
      <c r="A67" s="10">
        <v>63</v>
      </c>
      <c r="B67" s="11" t="s">
        <v>1252</v>
      </c>
      <c r="C67" s="12" t="s">
        <v>1253</v>
      </c>
      <c r="D67" s="13">
        <v>8</v>
      </c>
      <c r="E67" s="12" t="s">
        <v>1116</v>
      </c>
    </row>
    <row r="68" spans="1:5" s="5" customFormat="1" ht="15" customHeight="1">
      <c r="A68" s="10">
        <v>64</v>
      </c>
      <c r="B68" s="11" t="s">
        <v>1255</v>
      </c>
      <c r="C68" s="12" t="s">
        <v>1136</v>
      </c>
      <c r="D68" s="13">
        <v>2</v>
      </c>
      <c r="E68" s="12" t="s">
        <v>1116</v>
      </c>
    </row>
    <row r="69" spans="1:5" s="5" customFormat="1" ht="15" customHeight="1">
      <c r="A69" s="10">
        <v>65</v>
      </c>
      <c r="B69" s="11" t="s">
        <v>1257</v>
      </c>
      <c r="C69" s="12" t="s">
        <v>1115</v>
      </c>
      <c r="D69" s="13">
        <v>15</v>
      </c>
      <c r="E69" s="12" t="s">
        <v>1116</v>
      </c>
    </row>
    <row r="70" spans="1:5" s="5" customFormat="1" ht="15" customHeight="1">
      <c r="A70" s="10">
        <v>66</v>
      </c>
      <c r="B70" s="11" t="s">
        <v>1259</v>
      </c>
      <c r="C70" s="12" t="s">
        <v>1115</v>
      </c>
      <c r="D70" s="13">
        <v>15</v>
      </c>
      <c r="E70" s="12" t="s">
        <v>1116</v>
      </c>
    </row>
    <row r="71" spans="1:5" s="5" customFormat="1" ht="15" customHeight="1">
      <c r="A71" s="10">
        <v>67</v>
      </c>
      <c r="B71" s="11" t="s">
        <v>1261</v>
      </c>
      <c r="C71" s="12" t="s">
        <v>1185</v>
      </c>
      <c r="D71" s="13">
        <v>3</v>
      </c>
      <c r="E71" s="12" t="s">
        <v>1116</v>
      </c>
    </row>
    <row r="72" spans="1:5" s="5" customFormat="1" ht="15" customHeight="1">
      <c r="A72" s="10">
        <v>68</v>
      </c>
      <c r="B72" s="11" t="s">
        <v>1263</v>
      </c>
      <c r="C72" s="12" t="s">
        <v>1264</v>
      </c>
      <c r="D72" s="13">
        <v>2</v>
      </c>
      <c r="E72" s="12" t="s">
        <v>1116</v>
      </c>
    </row>
    <row r="73" spans="1:5" s="5" customFormat="1" ht="15" customHeight="1">
      <c r="A73" s="10">
        <v>69</v>
      </c>
      <c r="B73" s="11" t="s">
        <v>1266</v>
      </c>
      <c r="C73" s="12" t="s">
        <v>1207</v>
      </c>
      <c r="D73" s="13">
        <v>3</v>
      </c>
      <c r="E73" s="12" t="s">
        <v>1116</v>
      </c>
    </row>
    <row r="74" spans="1:5" s="7" customFormat="1" ht="15" customHeight="1">
      <c r="A74" s="10">
        <v>70</v>
      </c>
      <c r="B74" s="20" t="s">
        <v>1268</v>
      </c>
      <c r="C74" s="21" t="s">
        <v>1115</v>
      </c>
      <c r="D74" s="22">
        <v>1</v>
      </c>
      <c r="E74" s="21" t="s">
        <v>1116</v>
      </c>
    </row>
    <row r="75" spans="1:5" s="5" customFormat="1" ht="15" customHeight="1">
      <c r="A75" s="10">
        <v>71</v>
      </c>
      <c r="B75" s="11" t="s">
        <v>1270</v>
      </c>
      <c r="C75" s="12" t="s">
        <v>1115</v>
      </c>
      <c r="D75" s="13">
        <v>1</v>
      </c>
      <c r="E75" s="12" t="s">
        <v>1116</v>
      </c>
    </row>
    <row r="76" spans="1:5" s="5" customFormat="1" ht="15" customHeight="1">
      <c r="A76" s="10">
        <v>72</v>
      </c>
      <c r="B76" s="11" t="s">
        <v>1272</v>
      </c>
      <c r="C76" s="12" t="s">
        <v>1129</v>
      </c>
      <c r="D76" s="13">
        <v>60</v>
      </c>
      <c r="E76" s="12" t="s">
        <v>1116</v>
      </c>
    </row>
    <row r="77" spans="1:5" s="5" customFormat="1" ht="15" customHeight="1">
      <c r="A77" s="10">
        <v>73</v>
      </c>
      <c r="B77" s="11" t="s">
        <v>1274</v>
      </c>
      <c r="C77" s="12" t="s">
        <v>1115</v>
      </c>
      <c r="D77" s="13">
        <v>1</v>
      </c>
      <c r="E77" s="12" t="s">
        <v>1116</v>
      </c>
    </row>
    <row r="78" spans="1:5" s="5" customFormat="1" ht="15" customHeight="1">
      <c r="A78" s="10">
        <v>74</v>
      </c>
      <c r="B78" s="11" t="s">
        <v>1276</v>
      </c>
      <c r="C78" s="12" t="s">
        <v>1277</v>
      </c>
      <c r="D78" s="13">
        <v>8</v>
      </c>
      <c r="E78" s="12" t="s">
        <v>1116</v>
      </c>
    </row>
    <row r="79" spans="1:5" s="5" customFormat="1" ht="15" customHeight="1">
      <c r="A79" s="10">
        <v>75</v>
      </c>
      <c r="B79" s="11" t="s">
        <v>1279</v>
      </c>
      <c r="C79" s="12" t="s">
        <v>1264</v>
      </c>
      <c r="D79" s="13">
        <v>2</v>
      </c>
      <c r="E79" s="12" t="s">
        <v>1116</v>
      </c>
    </row>
    <row r="80" spans="1:5" s="5" customFormat="1" ht="15" customHeight="1">
      <c r="A80" s="10">
        <v>76</v>
      </c>
      <c r="B80" s="11" t="s">
        <v>1281</v>
      </c>
      <c r="C80" s="12" t="s">
        <v>1185</v>
      </c>
      <c r="D80" s="13">
        <v>6</v>
      </c>
      <c r="E80" s="12" t="s">
        <v>1116</v>
      </c>
    </row>
    <row r="81" spans="1:5" s="5" customFormat="1" ht="15" customHeight="1">
      <c r="A81" s="10">
        <v>77</v>
      </c>
      <c r="B81" s="11" t="s">
        <v>1283</v>
      </c>
      <c r="C81" s="12" t="s">
        <v>1284</v>
      </c>
      <c r="D81" s="13">
        <v>60</v>
      </c>
      <c r="E81" s="12" t="s">
        <v>1116</v>
      </c>
    </row>
    <row r="82" spans="1:5" s="5" customFormat="1" ht="15" customHeight="1">
      <c r="A82" s="10">
        <v>78</v>
      </c>
      <c r="B82" s="11" t="s">
        <v>1286</v>
      </c>
      <c r="C82" s="12" t="s">
        <v>1129</v>
      </c>
      <c r="D82" s="13">
        <v>8</v>
      </c>
      <c r="E82" s="12" t="s">
        <v>1116</v>
      </c>
    </row>
    <row r="83" spans="1:5" s="5" customFormat="1" ht="15" customHeight="1">
      <c r="A83" s="10">
        <v>79</v>
      </c>
      <c r="B83" s="11" t="s">
        <v>1288</v>
      </c>
      <c r="C83" s="12" t="s">
        <v>1136</v>
      </c>
      <c r="D83" s="13">
        <v>30</v>
      </c>
      <c r="E83" s="12" t="s">
        <v>1116</v>
      </c>
    </row>
    <row r="84" spans="1:5" s="5" customFormat="1" ht="15" customHeight="1">
      <c r="A84" s="10">
        <v>80</v>
      </c>
      <c r="B84" s="11" t="s">
        <v>1290</v>
      </c>
      <c r="C84" s="12" t="s">
        <v>1115</v>
      </c>
      <c r="D84" s="13">
        <v>1</v>
      </c>
      <c r="E84" s="12" t="s">
        <v>1116</v>
      </c>
    </row>
    <row r="85" spans="1:5" s="5" customFormat="1" ht="15" customHeight="1">
      <c r="A85" s="10">
        <v>81</v>
      </c>
      <c r="B85" s="11" t="s">
        <v>1292</v>
      </c>
      <c r="C85" s="12" t="s">
        <v>1144</v>
      </c>
      <c r="D85" s="13">
        <v>1</v>
      </c>
      <c r="E85" s="12" t="s">
        <v>1116</v>
      </c>
    </row>
    <row r="86" spans="1:5" s="5" customFormat="1" ht="15" customHeight="1">
      <c r="A86" s="10">
        <v>82</v>
      </c>
      <c r="B86" s="11" t="s">
        <v>1294</v>
      </c>
      <c r="C86" s="12" t="s">
        <v>1129</v>
      </c>
      <c r="D86" s="13">
        <v>1</v>
      </c>
      <c r="E86" s="12" t="s">
        <v>1116</v>
      </c>
    </row>
    <row r="87" spans="1:5" s="5" customFormat="1" ht="15" customHeight="1">
      <c r="A87" s="10">
        <v>83</v>
      </c>
      <c r="B87" s="11" t="s">
        <v>1296</v>
      </c>
      <c r="C87" s="12" t="s">
        <v>1144</v>
      </c>
      <c r="D87" s="13">
        <v>1</v>
      </c>
      <c r="E87" s="12" t="s">
        <v>1116</v>
      </c>
    </row>
    <row r="88" spans="1:5" s="5" customFormat="1" ht="15" customHeight="1">
      <c r="A88" s="10">
        <v>84</v>
      </c>
      <c r="B88" s="11" t="s">
        <v>1298</v>
      </c>
      <c r="C88" s="12" t="s">
        <v>1136</v>
      </c>
      <c r="D88" s="13">
        <v>4</v>
      </c>
      <c r="E88" s="12" t="s">
        <v>1116</v>
      </c>
    </row>
    <row r="89" spans="1:5" s="5" customFormat="1" ht="15" customHeight="1">
      <c r="A89" s="10">
        <v>85</v>
      </c>
      <c r="B89" s="11" t="s">
        <v>1300</v>
      </c>
      <c r="C89" s="12" t="s">
        <v>1136</v>
      </c>
      <c r="D89" s="13">
        <v>4</v>
      </c>
      <c r="E89" s="12" t="s">
        <v>1116</v>
      </c>
    </row>
    <row r="90" spans="1:5" s="5" customFormat="1" ht="15" customHeight="1">
      <c r="A90" s="10">
        <v>86</v>
      </c>
      <c r="B90" s="11" t="s">
        <v>1302</v>
      </c>
      <c r="C90" s="12" t="s">
        <v>1129</v>
      </c>
      <c r="D90" s="13">
        <v>9</v>
      </c>
      <c r="E90" s="12" t="s">
        <v>1116</v>
      </c>
    </row>
    <row r="91" spans="1:5" s="5" customFormat="1" ht="15" customHeight="1">
      <c r="A91" s="10">
        <v>87</v>
      </c>
      <c r="B91" s="11" t="s">
        <v>1140</v>
      </c>
      <c r="C91" s="12" t="s">
        <v>1115</v>
      </c>
      <c r="D91" s="13">
        <v>1</v>
      </c>
      <c r="E91" s="12" t="s">
        <v>1116</v>
      </c>
    </row>
    <row r="92" spans="1:5" s="5" customFormat="1" ht="15" customHeight="1">
      <c r="A92" s="10">
        <v>88</v>
      </c>
      <c r="B92" s="11" t="s">
        <v>1305</v>
      </c>
      <c r="C92" s="12" t="s">
        <v>1144</v>
      </c>
      <c r="D92" s="13">
        <v>7</v>
      </c>
      <c r="E92" s="12" t="s">
        <v>1116</v>
      </c>
    </row>
    <row r="93" spans="1:5" s="5" customFormat="1" ht="15" customHeight="1">
      <c r="A93" s="10">
        <v>89</v>
      </c>
      <c r="B93" s="11" t="s">
        <v>1307</v>
      </c>
      <c r="C93" s="12" t="s">
        <v>1144</v>
      </c>
      <c r="D93" s="13">
        <v>1</v>
      </c>
      <c r="E93" s="12" t="s">
        <v>1116</v>
      </c>
    </row>
    <row r="94" spans="1:5" s="5" customFormat="1" ht="15" customHeight="1">
      <c r="A94" s="10">
        <v>90</v>
      </c>
      <c r="B94" s="11" t="s">
        <v>1309</v>
      </c>
      <c r="C94" s="12" t="s">
        <v>1149</v>
      </c>
      <c r="D94" s="13">
        <v>32</v>
      </c>
      <c r="E94" s="12" t="s">
        <v>1116</v>
      </c>
    </row>
    <row r="95" spans="1:5" s="5" customFormat="1" ht="15" customHeight="1">
      <c r="A95" s="10">
        <v>91</v>
      </c>
      <c r="B95" s="11" t="s">
        <v>1311</v>
      </c>
      <c r="C95" s="12" t="s">
        <v>1129</v>
      </c>
      <c r="D95" s="13">
        <v>1</v>
      </c>
      <c r="E95" s="12" t="s">
        <v>1116</v>
      </c>
    </row>
    <row r="96" spans="1:5" s="5" customFormat="1" ht="15" customHeight="1">
      <c r="A96" s="10">
        <v>92</v>
      </c>
      <c r="B96" s="11" t="s">
        <v>1313</v>
      </c>
      <c r="C96" s="12" t="s">
        <v>1129</v>
      </c>
      <c r="D96" s="13">
        <v>1</v>
      </c>
      <c r="E96" s="12" t="s">
        <v>1116</v>
      </c>
    </row>
    <row r="97" spans="1:5" s="5" customFormat="1" ht="15" customHeight="1">
      <c r="A97" s="10">
        <v>93</v>
      </c>
      <c r="B97" s="11" t="s">
        <v>1315</v>
      </c>
      <c r="C97" s="12" t="s">
        <v>1129</v>
      </c>
      <c r="D97" s="13">
        <v>1</v>
      </c>
      <c r="E97" s="12" t="s">
        <v>1116</v>
      </c>
    </row>
    <row r="98" spans="1:5" s="5" customFormat="1" ht="15" customHeight="1">
      <c r="A98" s="10">
        <v>94</v>
      </c>
      <c r="B98" s="11" t="s">
        <v>1317</v>
      </c>
      <c r="C98" s="12" t="s">
        <v>1318</v>
      </c>
      <c r="D98" s="13">
        <v>1</v>
      </c>
      <c r="E98" s="12" t="s">
        <v>1116</v>
      </c>
    </row>
    <row r="99" spans="1:5" s="5" customFormat="1" ht="15" customHeight="1">
      <c r="A99" s="10">
        <v>95</v>
      </c>
      <c r="B99" s="11" t="s">
        <v>1321</v>
      </c>
      <c r="C99" s="12" t="s">
        <v>1136</v>
      </c>
      <c r="D99" s="13">
        <v>1</v>
      </c>
      <c r="E99" s="12" t="s">
        <v>1116</v>
      </c>
    </row>
    <row r="100" spans="1:5" s="7" customFormat="1" ht="15" customHeight="1">
      <c r="A100" s="10">
        <v>96</v>
      </c>
      <c r="B100" s="20" t="s">
        <v>1323</v>
      </c>
      <c r="C100" s="21" t="s">
        <v>1136</v>
      </c>
      <c r="D100" s="22">
        <v>1</v>
      </c>
      <c r="E100" s="21" t="s">
        <v>1116</v>
      </c>
    </row>
    <row r="101" spans="1:5" s="7" customFormat="1" ht="15" customHeight="1">
      <c r="A101" s="10">
        <v>97</v>
      </c>
      <c r="B101" s="20" t="s">
        <v>1325</v>
      </c>
      <c r="C101" s="21" t="s">
        <v>1136</v>
      </c>
      <c r="D101" s="22">
        <v>1</v>
      </c>
      <c r="E101" s="21" t="s">
        <v>1116</v>
      </c>
    </row>
    <row r="102" spans="1:5" s="7" customFormat="1" ht="15" customHeight="1">
      <c r="A102" s="10">
        <v>98</v>
      </c>
      <c r="B102" s="20" t="s">
        <v>1327</v>
      </c>
      <c r="C102" s="21" t="s">
        <v>1136</v>
      </c>
      <c r="D102" s="22">
        <v>1</v>
      </c>
      <c r="E102" s="21" t="s">
        <v>1116</v>
      </c>
    </row>
    <row r="103" spans="1:5" s="5" customFormat="1" ht="15" customHeight="1">
      <c r="A103" s="10">
        <v>99</v>
      </c>
      <c r="B103" s="11" t="s">
        <v>1329</v>
      </c>
      <c r="C103" s="12" t="s">
        <v>1129</v>
      </c>
      <c r="D103" s="13">
        <v>4</v>
      </c>
      <c r="E103" s="12" t="s">
        <v>1116</v>
      </c>
    </row>
    <row r="104" spans="1:5" s="5" customFormat="1" ht="15" customHeight="1">
      <c r="A104" s="10">
        <v>100</v>
      </c>
      <c r="B104" s="11" t="s">
        <v>1331</v>
      </c>
      <c r="C104" s="12" t="s">
        <v>1129</v>
      </c>
      <c r="D104" s="13">
        <v>63</v>
      </c>
      <c r="E104" s="12" t="s">
        <v>1116</v>
      </c>
    </row>
    <row r="105" spans="1:5" s="5" customFormat="1" ht="15" customHeight="1">
      <c r="A105" s="10">
        <v>101</v>
      </c>
      <c r="B105" s="11" t="s">
        <v>1331</v>
      </c>
      <c r="C105" s="12" t="s">
        <v>1129</v>
      </c>
      <c r="D105" s="13">
        <v>11</v>
      </c>
      <c r="E105" s="12" t="s">
        <v>1116</v>
      </c>
    </row>
    <row r="106" spans="1:5" s="5" customFormat="1" ht="15" customHeight="1">
      <c r="A106" s="10">
        <v>102</v>
      </c>
      <c r="B106" s="11" t="s">
        <v>1334</v>
      </c>
      <c r="C106" s="12" t="s">
        <v>1115</v>
      </c>
      <c r="D106" s="13">
        <v>2</v>
      </c>
      <c r="E106" s="12" t="s">
        <v>1116</v>
      </c>
    </row>
    <row r="107" spans="1:5" s="5" customFormat="1" ht="15" customHeight="1">
      <c r="A107" s="10">
        <v>103</v>
      </c>
      <c r="B107" s="11" t="s">
        <v>1336</v>
      </c>
      <c r="C107" s="12" t="s">
        <v>1115</v>
      </c>
      <c r="D107" s="13">
        <v>1</v>
      </c>
      <c r="E107" s="12" t="s">
        <v>1116</v>
      </c>
    </row>
    <row r="108" spans="1:5" s="5" customFormat="1" ht="15" customHeight="1">
      <c r="A108" s="10">
        <v>104</v>
      </c>
      <c r="B108" s="11" t="s">
        <v>1338</v>
      </c>
      <c r="C108" s="12" t="s">
        <v>1115</v>
      </c>
      <c r="D108" s="13">
        <v>4</v>
      </c>
      <c r="E108" s="12" t="s">
        <v>1116</v>
      </c>
    </row>
    <row r="109" spans="1:5" s="5" customFormat="1" ht="15" customHeight="1">
      <c r="A109" s="10">
        <v>105</v>
      </c>
      <c r="B109" s="11" t="s">
        <v>1340</v>
      </c>
      <c r="C109" s="12" t="s">
        <v>1115</v>
      </c>
      <c r="D109" s="13">
        <v>8</v>
      </c>
      <c r="E109" s="12" t="s">
        <v>1116</v>
      </c>
    </row>
    <row r="110" spans="1:5" s="5" customFormat="1" ht="15" customHeight="1">
      <c r="A110" s="10">
        <v>106</v>
      </c>
      <c r="B110" s="11" t="s">
        <v>1340</v>
      </c>
      <c r="C110" s="12" t="s">
        <v>1115</v>
      </c>
      <c r="D110" s="13">
        <v>4</v>
      </c>
      <c r="E110" s="12" t="s">
        <v>1116</v>
      </c>
    </row>
    <row r="111" spans="1:5" s="5" customFormat="1" ht="15" customHeight="1">
      <c r="A111" s="10">
        <v>107</v>
      </c>
      <c r="B111" s="11" t="s">
        <v>1343</v>
      </c>
      <c r="C111" s="12" t="s">
        <v>1154</v>
      </c>
      <c r="D111" s="13">
        <v>4</v>
      </c>
      <c r="E111" s="12" t="s">
        <v>1116</v>
      </c>
    </row>
    <row r="112" spans="1:5" s="5" customFormat="1" ht="15" customHeight="1">
      <c r="A112" s="10">
        <v>108</v>
      </c>
      <c r="B112" s="11" t="s">
        <v>1345</v>
      </c>
      <c r="C112" s="12" t="s">
        <v>1129</v>
      </c>
      <c r="D112" s="13">
        <v>10</v>
      </c>
      <c r="E112" s="12" t="s">
        <v>1116</v>
      </c>
    </row>
    <row r="113" spans="1:5" s="5" customFormat="1" ht="15" customHeight="1">
      <c r="A113" s="10">
        <v>109</v>
      </c>
      <c r="B113" s="11" t="s">
        <v>1345</v>
      </c>
      <c r="C113" s="12" t="s">
        <v>1129</v>
      </c>
      <c r="D113" s="13">
        <v>18</v>
      </c>
      <c r="E113" s="12" t="s">
        <v>1116</v>
      </c>
    </row>
    <row r="114" spans="1:5" s="7" customFormat="1" ht="15" customHeight="1">
      <c r="A114" s="10">
        <v>110</v>
      </c>
      <c r="B114" s="20" t="s">
        <v>1348</v>
      </c>
      <c r="C114" s="21" t="s">
        <v>1129</v>
      </c>
      <c r="D114" s="22">
        <v>6</v>
      </c>
      <c r="E114" s="21" t="s">
        <v>1116</v>
      </c>
    </row>
    <row r="115" spans="1:5" s="7" customFormat="1" ht="15" customHeight="1">
      <c r="A115" s="10">
        <v>111</v>
      </c>
      <c r="B115" s="20" t="s">
        <v>1348</v>
      </c>
      <c r="C115" s="21" t="s">
        <v>1129</v>
      </c>
      <c r="D115" s="22">
        <v>10</v>
      </c>
      <c r="E115" s="21" t="s">
        <v>1116</v>
      </c>
    </row>
    <row r="116" spans="1:5" s="7" customFormat="1" ht="15" customHeight="1">
      <c r="A116" s="10">
        <v>112</v>
      </c>
      <c r="B116" s="20" t="s">
        <v>1348</v>
      </c>
      <c r="C116" s="21" t="s">
        <v>1129</v>
      </c>
      <c r="D116" s="22">
        <v>15</v>
      </c>
      <c r="E116" s="21" t="s">
        <v>1116</v>
      </c>
    </row>
    <row r="117" spans="1:5" s="7" customFormat="1" ht="15" customHeight="1">
      <c r="A117" s="10">
        <v>113</v>
      </c>
      <c r="B117" s="20" t="s">
        <v>1348</v>
      </c>
      <c r="C117" s="21" t="s">
        <v>1129</v>
      </c>
      <c r="D117" s="22">
        <v>6</v>
      </c>
      <c r="E117" s="21" t="s">
        <v>1116</v>
      </c>
    </row>
    <row r="118" spans="1:5" s="5" customFormat="1" ht="15" customHeight="1">
      <c r="A118" s="10">
        <v>114</v>
      </c>
      <c r="B118" s="11" t="s">
        <v>1353</v>
      </c>
      <c r="C118" s="12" t="s">
        <v>1115</v>
      </c>
      <c r="D118" s="13">
        <v>2</v>
      </c>
      <c r="E118" s="12" t="s">
        <v>1116</v>
      </c>
    </row>
    <row r="119" spans="1:5" s="5" customFormat="1" ht="15" customHeight="1">
      <c r="A119" s="10">
        <v>115</v>
      </c>
      <c r="B119" s="11" t="s">
        <v>1353</v>
      </c>
      <c r="C119" s="12" t="s">
        <v>1115</v>
      </c>
      <c r="D119" s="13">
        <v>2</v>
      </c>
      <c r="E119" s="12" t="s">
        <v>1116</v>
      </c>
    </row>
    <row r="120" spans="1:5" s="5" customFormat="1" ht="15" customHeight="1">
      <c r="A120" s="10">
        <v>116</v>
      </c>
      <c r="B120" s="11" t="s">
        <v>1246</v>
      </c>
      <c r="C120" s="12" t="s">
        <v>1115</v>
      </c>
      <c r="D120" s="13">
        <v>7</v>
      </c>
      <c r="E120" s="12" t="s">
        <v>1116</v>
      </c>
    </row>
    <row r="121" spans="1:5" s="5" customFormat="1" ht="15" customHeight="1">
      <c r="A121" s="10">
        <v>117</v>
      </c>
      <c r="B121" s="11" t="s">
        <v>1114</v>
      </c>
      <c r="C121" s="12" t="s">
        <v>1115</v>
      </c>
      <c r="D121" s="13">
        <v>1</v>
      </c>
      <c r="E121" s="12" t="s">
        <v>1116</v>
      </c>
    </row>
    <row r="122" spans="1:5" s="5" customFormat="1" ht="15" customHeight="1">
      <c r="A122" s="10">
        <v>118</v>
      </c>
      <c r="B122" s="11" t="s">
        <v>1358</v>
      </c>
      <c r="C122" s="12" t="s">
        <v>1359</v>
      </c>
      <c r="D122" s="13">
        <v>1</v>
      </c>
      <c r="E122" s="12" t="s">
        <v>1116</v>
      </c>
    </row>
    <row r="123" spans="1:5" s="5" customFormat="1" ht="15" customHeight="1">
      <c r="A123" s="10">
        <v>119</v>
      </c>
      <c r="B123" s="11" t="s">
        <v>1353</v>
      </c>
      <c r="C123" s="12" t="s">
        <v>1115</v>
      </c>
      <c r="D123" s="13">
        <v>2</v>
      </c>
      <c r="E123" s="12" t="s">
        <v>1116</v>
      </c>
    </row>
    <row r="124" spans="1:5" s="5" customFormat="1" ht="15" customHeight="1">
      <c r="A124" s="10">
        <v>120</v>
      </c>
      <c r="B124" s="11" t="s">
        <v>1340</v>
      </c>
      <c r="C124" s="12" t="s">
        <v>1115</v>
      </c>
      <c r="D124" s="13">
        <v>2</v>
      </c>
      <c r="E124" s="12" t="s">
        <v>1116</v>
      </c>
    </row>
    <row r="125" spans="1:5" s="5" customFormat="1" ht="15" customHeight="1">
      <c r="A125" s="10">
        <v>121</v>
      </c>
      <c r="B125" s="11" t="s">
        <v>1363</v>
      </c>
      <c r="C125" s="12" t="s">
        <v>1115</v>
      </c>
      <c r="D125" s="13">
        <v>2</v>
      </c>
      <c r="E125" s="12" t="s">
        <v>1116</v>
      </c>
    </row>
    <row r="126" spans="1:5" s="5" customFormat="1" ht="15" customHeight="1">
      <c r="A126" s="10">
        <v>122</v>
      </c>
      <c r="B126" s="11" t="s">
        <v>1365</v>
      </c>
      <c r="C126" s="12" t="s">
        <v>1154</v>
      </c>
      <c r="D126" s="13">
        <v>1</v>
      </c>
      <c r="E126" s="12" t="s">
        <v>1116</v>
      </c>
    </row>
    <row r="127" spans="1:5" s="5" customFormat="1" ht="15" customHeight="1">
      <c r="A127" s="10">
        <v>123</v>
      </c>
      <c r="B127" s="11" t="s">
        <v>1367</v>
      </c>
      <c r="C127" s="12" t="s">
        <v>1136</v>
      </c>
      <c r="D127" s="13">
        <v>1</v>
      </c>
      <c r="E127" s="12" t="s">
        <v>1116</v>
      </c>
    </row>
    <row r="128" spans="1:5" s="5" customFormat="1" ht="15" customHeight="1">
      <c r="A128" s="10">
        <v>124</v>
      </c>
      <c r="B128" s="11" t="s">
        <v>1369</v>
      </c>
      <c r="C128" s="12" t="s">
        <v>1115</v>
      </c>
      <c r="D128" s="13">
        <v>3</v>
      </c>
      <c r="E128" s="12" t="s">
        <v>1116</v>
      </c>
    </row>
    <row r="129" spans="1:5" s="5" customFormat="1" ht="15" customHeight="1">
      <c r="A129" s="10">
        <v>125</v>
      </c>
      <c r="B129" s="11" t="s">
        <v>1371</v>
      </c>
      <c r="C129" s="12" t="s">
        <v>1136</v>
      </c>
      <c r="D129" s="13">
        <v>23</v>
      </c>
      <c r="E129" s="12" t="s">
        <v>1116</v>
      </c>
    </row>
    <row r="130" spans="1:5" s="5" customFormat="1" ht="15" customHeight="1">
      <c r="A130" s="10">
        <v>126</v>
      </c>
      <c r="B130" s="11" t="s">
        <v>1373</v>
      </c>
      <c r="C130" s="12" t="s">
        <v>1136</v>
      </c>
      <c r="D130" s="13">
        <v>1</v>
      </c>
      <c r="E130" s="12" t="s">
        <v>1116</v>
      </c>
    </row>
    <row r="131" spans="1:5" s="5" customFormat="1" ht="15" customHeight="1">
      <c r="A131" s="10">
        <v>127</v>
      </c>
      <c r="B131" s="11" t="s">
        <v>1373</v>
      </c>
      <c r="C131" s="12" t="s">
        <v>1136</v>
      </c>
      <c r="D131" s="13">
        <v>2</v>
      </c>
      <c r="E131" s="12" t="s">
        <v>1116</v>
      </c>
    </row>
    <row r="132" spans="1:5" s="5" customFormat="1" ht="15" customHeight="1">
      <c r="A132" s="10">
        <v>128</v>
      </c>
      <c r="B132" s="11" t="s">
        <v>1353</v>
      </c>
      <c r="C132" s="12" t="s">
        <v>1115</v>
      </c>
      <c r="D132" s="13">
        <v>1</v>
      </c>
      <c r="E132" s="12" t="s">
        <v>1116</v>
      </c>
    </row>
    <row r="133" spans="1:5" s="5" customFormat="1" ht="15" customHeight="1">
      <c r="A133" s="10">
        <v>129</v>
      </c>
      <c r="B133" s="11" t="s">
        <v>1353</v>
      </c>
      <c r="C133" s="12" t="s">
        <v>1115</v>
      </c>
      <c r="D133" s="13">
        <v>1</v>
      </c>
      <c r="E133" s="12" t="s">
        <v>1116</v>
      </c>
    </row>
    <row r="134" spans="1:5" s="5" customFormat="1" ht="15" customHeight="1">
      <c r="A134" s="10">
        <v>130</v>
      </c>
      <c r="B134" s="11" t="s">
        <v>1353</v>
      </c>
      <c r="C134" s="12" t="s">
        <v>1115</v>
      </c>
      <c r="D134" s="13">
        <v>1</v>
      </c>
      <c r="E134" s="12" t="s">
        <v>1116</v>
      </c>
    </row>
    <row r="135" spans="1:5" s="5" customFormat="1" ht="15" customHeight="1">
      <c r="A135" s="10">
        <v>131</v>
      </c>
      <c r="B135" s="11" t="s">
        <v>1353</v>
      </c>
      <c r="C135" s="12" t="s">
        <v>1115</v>
      </c>
      <c r="D135" s="13">
        <v>1</v>
      </c>
      <c r="E135" s="12" t="s">
        <v>1116</v>
      </c>
    </row>
    <row r="136" spans="1:5" s="5" customFormat="1" ht="15" customHeight="1">
      <c r="A136" s="10">
        <v>132</v>
      </c>
      <c r="B136" s="11" t="s">
        <v>1353</v>
      </c>
      <c r="C136" s="12" t="s">
        <v>1115</v>
      </c>
      <c r="D136" s="13">
        <v>1</v>
      </c>
      <c r="E136" s="12" t="s">
        <v>1116</v>
      </c>
    </row>
    <row r="137" spans="1:5" s="5" customFormat="1" ht="15" customHeight="1">
      <c r="A137" s="10">
        <v>133</v>
      </c>
      <c r="B137" s="11" t="s">
        <v>1381</v>
      </c>
      <c r="C137" s="12" t="s">
        <v>1115</v>
      </c>
      <c r="D137" s="13">
        <v>4</v>
      </c>
      <c r="E137" s="12" t="s">
        <v>1116</v>
      </c>
    </row>
    <row r="138" spans="1:5" s="5" customFormat="1" ht="15" customHeight="1">
      <c r="A138" s="10">
        <v>134</v>
      </c>
      <c r="B138" s="11" t="s">
        <v>1358</v>
      </c>
      <c r="C138" s="12" t="s">
        <v>1144</v>
      </c>
      <c r="D138" s="13">
        <v>100</v>
      </c>
      <c r="E138" s="12" t="s">
        <v>1116</v>
      </c>
    </row>
    <row r="139" spans="1:5" s="5" customFormat="1" ht="15" customHeight="1">
      <c r="A139" s="10">
        <v>135</v>
      </c>
      <c r="B139" s="11" t="s">
        <v>1384</v>
      </c>
      <c r="C139" s="12" t="s">
        <v>1149</v>
      </c>
      <c r="D139" s="13">
        <v>750</v>
      </c>
      <c r="E139" s="12" t="s">
        <v>1116</v>
      </c>
    </row>
    <row r="140" spans="1:5" s="5" customFormat="1" ht="15" customHeight="1">
      <c r="A140" s="10">
        <v>136</v>
      </c>
      <c r="B140" s="11" t="s">
        <v>1386</v>
      </c>
      <c r="C140" s="12" t="s">
        <v>1129</v>
      </c>
      <c r="D140" s="13">
        <v>2937</v>
      </c>
      <c r="E140" s="12" t="s">
        <v>1387</v>
      </c>
    </row>
    <row r="141" spans="1:5" s="5" customFormat="1" ht="15" customHeight="1">
      <c r="A141" s="10">
        <v>137</v>
      </c>
      <c r="B141" s="11" t="s">
        <v>1389</v>
      </c>
      <c r="C141" s="12" t="s">
        <v>1129</v>
      </c>
      <c r="D141" s="13">
        <v>28</v>
      </c>
      <c r="E141" s="12" t="s">
        <v>1387</v>
      </c>
    </row>
    <row r="142" spans="1:5" s="5" customFormat="1" ht="15" customHeight="1">
      <c r="A142" s="10">
        <v>138</v>
      </c>
      <c r="B142" s="11" t="s">
        <v>1391</v>
      </c>
      <c r="C142" s="12" t="s">
        <v>1129</v>
      </c>
      <c r="D142" s="13">
        <v>269</v>
      </c>
      <c r="E142" s="12" t="s">
        <v>1387</v>
      </c>
    </row>
    <row r="143" spans="1:5" ht="15.75" customHeight="1">
      <c r="A143" s="10">
        <v>139</v>
      </c>
      <c r="B143" s="370" t="s">
        <v>2793</v>
      </c>
      <c r="C143" s="370" t="s">
        <v>1115</v>
      </c>
      <c r="D143" s="725">
        <v>1</v>
      </c>
      <c r="E143" s="370" t="s">
        <v>2796</v>
      </c>
    </row>
    <row r="144" spans="1:5" ht="15.75" customHeight="1">
      <c r="A144" s="10">
        <v>140</v>
      </c>
      <c r="B144" s="370" t="s">
        <v>2801</v>
      </c>
      <c r="C144" s="370" t="s">
        <v>1115</v>
      </c>
      <c r="D144" s="725">
        <v>1</v>
      </c>
      <c r="E144" s="370" t="s">
        <v>2796</v>
      </c>
    </row>
    <row r="145" spans="1:5" ht="15.75" customHeight="1">
      <c r="A145" s="10">
        <v>141</v>
      </c>
      <c r="B145" s="370" t="s">
        <v>2801</v>
      </c>
      <c r="C145" s="370" t="s">
        <v>1115</v>
      </c>
      <c r="D145" s="725">
        <v>1</v>
      </c>
      <c r="E145" s="370" t="s">
        <v>2796</v>
      </c>
    </row>
    <row r="146" spans="1:5" ht="15.75" customHeight="1">
      <c r="A146" s="10">
        <v>142</v>
      </c>
      <c r="B146" s="370" t="s">
        <v>2809</v>
      </c>
      <c r="C146" s="370" t="s">
        <v>1115</v>
      </c>
      <c r="D146" s="725">
        <v>1</v>
      </c>
      <c r="E146" s="370" t="s">
        <v>2796</v>
      </c>
    </row>
    <row r="147" spans="1:5" ht="15.75" customHeight="1">
      <c r="A147" s="10">
        <v>143</v>
      </c>
      <c r="B147" s="370" t="s">
        <v>2814</v>
      </c>
      <c r="C147" s="370" t="s">
        <v>1115</v>
      </c>
      <c r="D147" s="725">
        <v>1</v>
      </c>
      <c r="E147" s="370" t="s">
        <v>2796</v>
      </c>
    </row>
    <row r="148" spans="1:5" ht="15.75" customHeight="1">
      <c r="A148" s="10">
        <v>144</v>
      </c>
      <c r="B148" s="370" t="s">
        <v>2819</v>
      </c>
      <c r="C148" s="370" t="s">
        <v>1115</v>
      </c>
      <c r="D148" s="725">
        <v>1</v>
      </c>
      <c r="E148" s="370" t="s">
        <v>2796</v>
      </c>
    </row>
    <row r="149" spans="1:5" ht="15.75" customHeight="1">
      <c r="A149" s="10">
        <v>145</v>
      </c>
      <c r="B149" s="370" t="s">
        <v>2819</v>
      </c>
      <c r="C149" s="370" t="s">
        <v>1115</v>
      </c>
      <c r="D149" s="725">
        <v>1</v>
      </c>
      <c r="E149" s="370" t="s">
        <v>2796</v>
      </c>
    </row>
    <row r="150" spans="1:5" ht="15.75" customHeight="1">
      <c r="A150" s="10">
        <v>146</v>
      </c>
      <c r="B150" s="370" t="s">
        <v>2825</v>
      </c>
      <c r="C150" s="370" t="s">
        <v>1115</v>
      </c>
      <c r="D150" s="725">
        <v>1</v>
      </c>
      <c r="E150" s="370" t="s">
        <v>2796</v>
      </c>
    </row>
    <row r="151" spans="1:5" ht="15.75" customHeight="1">
      <c r="A151" s="10">
        <v>147</v>
      </c>
      <c r="B151" s="370" t="s">
        <v>2819</v>
      </c>
      <c r="C151" s="370" t="s">
        <v>1115</v>
      </c>
      <c r="D151" s="725">
        <v>1</v>
      </c>
      <c r="E151" s="370" t="s">
        <v>2796</v>
      </c>
    </row>
    <row r="152" spans="1:5" ht="15.75" customHeight="1">
      <c r="A152" s="10">
        <v>148</v>
      </c>
      <c r="B152" s="370" t="s">
        <v>2809</v>
      </c>
      <c r="C152" s="370" t="s">
        <v>1115</v>
      </c>
      <c r="D152" s="725">
        <v>1</v>
      </c>
      <c r="E152" s="370" t="s">
        <v>2796</v>
      </c>
    </row>
    <row r="153" spans="1:5" ht="15.75" customHeight="1">
      <c r="A153" s="10">
        <v>149</v>
      </c>
      <c r="B153" s="370" t="s">
        <v>2809</v>
      </c>
      <c r="C153" s="370" t="s">
        <v>1115</v>
      </c>
      <c r="D153" s="725">
        <v>1</v>
      </c>
      <c r="E153" s="370" t="s">
        <v>2796</v>
      </c>
    </row>
    <row r="154" spans="1:5" ht="15.75" customHeight="1">
      <c r="A154" s="10">
        <v>150</v>
      </c>
      <c r="B154" s="370" t="s">
        <v>2809</v>
      </c>
      <c r="C154" s="370" t="s">
        <v>1115</v>
      </c>
      <c r="D154" s="725">
        <v>1</v>
      </c>
      <c r="E154" s="370" t="s">
        <v>2796</v>
      </c>
    </row>
    <row r="155" spans="1:5" ht="15.75" customHeight="1">
      <c r="A155" s="10">
        <v>151</v>
      </c>
      <c r="B155" s="370" t="s">
        <v>2839</v>
      </c>
      <c r="C155" s="370" t="s">
        <v>1115</v>
      </c>
      <c r="D155" s="725">
        <v>1</v>
      </c>
      <c r="E155" s="370" t="s">
        <v>2796</v>
      </c>
    </row>
    <row r="156" spans="1:5" ht="15.75" customHeight="1">
      <c r="A156" s="10">
        <v>152</v>
      </c>
      <c r="B156" s="370" t="s">
        <v>2844</v>
      </c>
      <c r="C156" s="370" t="s">
        <v>1115</v>
      </c>
      <c r="D156" s="725">
        <v>1</v>
      </c>
      <c r="E156" s="370" t="s">
        <v>2796</v>
      </c>
    </row>
    <row r="157" spans="1:5" ht="15.75" customHeight="1">
      <c r="A157" s="10">
        <v>153</v>
      </c>
      <c r="B157" s="370" t="s">
        <v>2847</v>
      </c>
      <c r="C157" s="370" t="s">
        <v>1115</v>
      </c>
      <c r="D157" s="725">
        <v>1</v>
      </c>
      <c r="E157" s="370" t="s">
        <v>2849</v>
      </c>
    </row>
    <row r="158" spans="1:5" ht="15.75" customHeight="1">
      <c r="A158" s="10">
        <v>154</v>
      </c>
      <c r="B158" s="370" t="s">
        <v>2852</v>
      </c>
      <c r="C158" s="370" t="s">
        <v>1115</v>
      </c>
      <c r="D158" s="725">
        <v>1</v>
      </c>
      <c r="E158" s="370" t="s">
        <v>2849</v>
      </c>
    </row>
    <row r="159" spans="1:5" ht="15.75" customHeight="1">
      <c r="A159" s="10">
        <v>155</v>
      </c>
      <c r="B159" s="370" t="s">
        <v>2939</v>
      </c>
      <c r="C159" s="370" t="s">
        <v>1115</v>
      </c>
      <c r="D159" s="725">
        <v>1</v>
      </c>
      <c r="E159" s="370" t="s">
        <v>2849</v>
      </c>
    </row>
    <row r="160" spans="1:5" ht="15.75" customHeight="1">
      <c r="A160" s="10">
        <v>156</v>
      </c>
      <c r="B160" s="370" t="s">
        <v>2950</v>
      </c>
      <c r="C160" s="370" t="s">
        <v>1115</v>
      </c>
      <c r="D160" s="725">
        <v>1</v>
      </c>
      <c r="E160" s="370" t="s">
        <v>2859</v>
      </c>
    </row>
    <row r="161" spans="1:5" ht="15.75" customHeight="1">
      <c r="A161" s="10">
        <v>157</v>
      </c>
      <c r="B161" s="370" t="s">
        <v>2950</v>
      </c>
      <c r="C161" s="370" t="s">
        <v>1115</v>
      </c>
      <c r="D161" s="725">
        <v>1</v>
      </c>
      <c r="E161" s="370" t="s">
        <v>2859</v>
      </c>
    </row>
    <row r="162" spans="1:5" ht="15.75" customHeight="1">
      <c r="A162" s="10">
        <v>158</v>
      </c>
      <c r="B162" s="370" t="s">
        <v>2950</v>
      </c>
      <c r="C162" s="370" t="s">
        <v>1115</v>
      </c>
      <c r="D162" s="725">
        <v>1</v>
      </c>
      <c r="E162" s="370" t="s">
        <v>2859</v>
      </c>
    </row>
    <row r="163" spans="1:5" ht="15.75" customHeight="1">
      <c r="A163" s="10">
        <v>159</v>
      </c>
      <c r="B163" s="370" t="s">
        <v>2950</v>
      </c>
      <c r="C163" s="370" t="s">
        <v>1115</v>
      </c>
      <c r="D163" s="725">
        <v>1</v>
      </c>
      <c r="E163" s="370" t="s">
        <v>2859</v>
      </c>
    </row>
    <row r="164" spans="1:5" ht="15.75" customHeight="1">
      <c r="A164" s="10">
        <v>160</v>
      </c>
      <c r="B164" s="370" t="s">
        <v>2961</v>
      </c>
      <c r="C164" s="370" t="s">
        <v>1115</v>
      </c>
      <c r="D164" s="725">
        <v>1</v>
      </c>
      <c r="E164" s="370" t="s">
        <v>2859</v>
      </c>
    </row>
    <row r="165" spans="1:5" ht="15.75" customHeight="1">
      <c r="A165" s="10">
        <v>161</v>
      </c>
      <c r="B165" s="370" t="s">
        <v>2961</v>
      </c>
      <c r="C165" s="370" t="s">
        <v>1115</v>
      </c>
      <c r="D165" s="725">
        <v>1</v>
      </c>
      <c r="E165" s="370" t="s">
        <v>2859</v>
      </c>
    </row>
    <row r="166" spans="1:5" ht="15.75" customHeight="1">
      <c r="A166" s="10">
        <v>162</v>
      </c>
      <c r="B166" s="370" t="s">
        <v>2969</v>
      </c>
      <c r="C166" s="370" t="s">
        <v>1115</v>
      </c>
      <c r="D166" s="725">
        <v>1</v>
      </c>
      <c r="E166" s="370" t="s">
        <v>2859</v>
      </c>
    </row>
    <row r="167" spans="1:5" ht="15.75" customHeight="1">
      <c r="A167" s="10">
        <v>163</v>
      </c>
      <c r="B167" s="370" t="s">
        <v>2969</v>
      </c>
      <c r="C167" s="370" t="s">
        <v>1115</v>
      </c>
      <c r="D167" s="725">
        <v>1</v>
      </c>
      <c r="E167" s="370" t="s">
        <v>2859</v>
      </c>
    </row>
    <row r="168" spans="1:5" ht="15.75" customHeight="1">
      <c r="A168" s="10">
        <v>164</v>
      </c>
      <c r="B168" s="370" t="s">
        <v>2969</v>
      </c>
      <c r="C168" s="370" t="s">
        <v>1115</v>
      </c>
      <c r="D168" s="725">
        <v>1</v>
      </c>
      <c r="E168" s="370" t="s">
        <v>2859</v>
      </c>
    </row>
    <row r="169" spans="1:5" ht="15.75" customHeight="1">
      <c r="A169" s="10">
        <v>165</v>
      </c>
      <c r="B169" s="370" t="s">
        <v>2969</v>
      </c>
      <c r="C169" s="370" t="s">
        <v>1115</v>
      </c>
      <c r="D169" s="725">
        <v>1</v>
      </c>
      <c r="E169" s="370" t="s">
        <v>2859</v>
      </c>
    </row>
    <row r="170" spans="1:5" ht="15.75" customHeight="1">
      <c r="A170" s="10">
        <v>166</v>
      </c>
      <c r="B170" s="370" t="s">
        <v>2979</v>
      </c>
      <c r="C170" s="370" t="s">
        <v>1115</v>
      </c>
      <c r="D170" s="725">
        <v>1</v>
      </c>
      <c r="E170" s="370" t="s">
        <v>2859</v>
      </c>
    </row>
    <row r="171" spans="1:5" ht="15.75" customHeight="1">
      <c r="A171" s="10">
        <v>167</v>
      </c>
      <c r="B171" s="370" t="s">
        <v>2979</v>
      </c>
      <c r="C171" s="370" t="s">
        <v>1115</v>
      </c>
      <c r="D171" s="725">
        <v>1</v>
      </c>
      <c r="E171" s="370" t="s">
        <v>2859</v>
      </c>
    </row>
    <row r="172" spans="1:5" ht="15.75" customHeight="1">
      <c r="A172" s="10">
        <v>168</v>
      </c>
      <c r="B172" s="370" t="s">
        <v>2979</v>
      </c>
      <c r="C172" s="370" t="s">
        <v>1115</v>
      </c>
      <c r="D172" s="725">
        <v>1</v>
      </c>
      <c r="E172" s="370" t="s">
        <v>2859</v>
      </c>
    </row>
    <row r="173" spans="1:5" ht="15.75" customHeight="1">
      <c r="A173" s="10">
        <v>169</v>
      </c>
      <c r="B173" s="370" t="s">
        <v>2979</v>
      </c>
      <c r="C173" s="370" t="s">
        <v>1115</v>
      </c>
      <c r="D173" s="725">
        <v>1</v>
      </c>
      <c r="E173" s="370" t="s">
        <v>2859</v>
      </c>
    </row>
    <row r="174" spans="1:5" ht="15.75" customHeight="1">
      <c r="A174" s="10">
        <v>170</v>
      </c>
      <c r="B174" s="370" t="s">
        <v>2989</v>
      </c>
      <c r="C174" s="370" t="s">
        <v>1115</v>
      </c>
      <c r="D174" s="725">
        <v>1</v>
      </c>
      <c r="E174" s="370" t="s">
        <v>2849</v>
      </c>
    </row>
    <row r="175" spans="1:5" ht="15.75" customHeight="1">
      <c r="A175" s="10">
        <v>171</v>
      </c>
      <c r="B175" s="370" t="s">
        <v>2992</v>
      </c>
      <c r="C175" s="370" t="s">
        <v>1115</v>
      </c>
      <c r="D175" s="725">
        <v>1</v>
      </c>
      <c r="E175" s="370" t="s">
        <v>2859</v>
      </c>
    </row>
    <row r="176" spans="1:5" ht="15.75" customHeight="1">
      <c r="A176" s="10">
        <v>172</v>
      </c>
      <c r="B176" s="370" t="s">
        <v>2996</v>
      </c>
      <c r="C176" s="370" t="s">
        <v>1115</v>
      </c>
      <c r="D176" s="725">
        <v>1</v>
      </c>
      <c r="E176" s="370" t="s">
        <v>2849</v>
      </c>
    </row>
    <row r="177" spans="1:5" ht="15.75" customHeight="1">
      <c r="A177" s="10">
        <v>173</v>
      </c>
      <c r="B177" s="370" t="s">
        <v>3001</v>
      </c>
      <c r="C177" s="370" t="s">
        <v>1115</v>
      </c>
      <c r="D177" s="725">
        <v>1</v>
      </c>
      <c r="E177" s="370" t="s">
        <v>3003</v>
      </c>
    </row>
    <row r="178" spans="1:5" ht="15.75" customHeight="1">
      <c r="A178" s="10">
        <v>174</v>
      </c>
      <c r="B178" s="370" t="s">
        <v>3001</v>
      </c>
      <c r="C178" s="370" t="s">
        <v>1115</v>
      </c>
      <c r="D178" s="725">
        <v>1</v>
      </c>
      <c r="E178" s="370" t="s">
        <v>3003</v>
      </c>
    </row>
    <row r="179" spans="1:5" ht="15.75" customHeight="1">
      <c r="A179" s="10">
        <v>175</v>
      </c>
      <c r="B179" s="370" t="s">
        <v>3001</v>
      </c>
      <c r="C179" s="370" t="s">
        <v>1115</v>
      </c>
      <c r="D179" s="725">
        <v>1</v>
      </c>
      <c r="E179" s="370" t="s">
        <v>3003</v>
      </c>
    </row>
    <row r="180" spans="1:5" ht="15.75" customHeight="1">
      <c r="A180" s="10">
        <v>176</v>
      </c>
      <c r="B180" s="370" t="s">
        <v>3001</v>
      </c>
      <c r="C180" s="370" t="s">
        <v>1115</v>
      </c>
      <c r="D180" s="725">
        <v>1</v>
      </c>
      <c r="E180" s="370" t="s">
        <v>3003</v>
      </c>
    </row>
    <row r="181" spans="1:5" ht="15.75" customHeight="1">
      <c r="A181" s="10">
        <v>177</v>
      </c>
      <c r="B181" s="370" t="s">
        <v>3012</v>
      </c>
      <c r="C181" s="370" t="s">
        <v>1115</v>
      </c>
      <c r="D181" s="725">
        <v>1</v>
      </c>
      <c r="E181" s="370" t="s">
        <v>3003</v>
      </c>
    </row>
    <row r="182" spans="1:5" ht="15.75" customHeight="1">
      <c r="A182" s="10">
        <v>178</v>
      </c>
      <c r="B182" s="370" t="s">
        <v>3012</v>
      </c>
      <c r="C182" s="370" t="s">
        <v>1115</v>
      </c>
      <c r="D182" s="725">
        <v>1</v>
      </c>
      <c r="E182" s="370" t="s">
        <v>3003</v>
      </c>
    </row>
    <row r="183" spans="1:5" ht="15.75" customHeight="1">
      <c r="A183" s="10">
        <v>179</v>
      </c>
      <c r="B183" s="370" t="s">
        <v>3012</v>
      </c>
      <c r="C183" s="370" t="s">
        <v>1115</v>
      </c>
      <c r="D183" s="725">
        <v>1</v>
      </c>
      <c r="E183" s="370" t="s">
        <v>3003</v>
      </c>
    </row>
    <row r="184" spans="1:5" ht="15.75" customHeight="1">
      <c r="A184" s="10">
        <v>180</v>
      </c>
      <c r="B184" s="370" t="s">
        <v>3012</v>
      </c>
      <c r="C184" s="370" t="s">
        <v>1115</v>
      </c>
      <c r="D184" s="725">
        <v>1</v>
      </c>
      <c r="E184" s="370" t="s">
        <v>3003</v>
      </c>
    </row>
    <row r="185" spans="1:5" ht="15.75" customHeight="1">
      <c r="A185" s="10">
        <v>181</v>
      </c>
      <c r="B185" s="370" t="s">
        <v>2939</v>
      </c>
      <c r="C185" s="370" t="s">
        <v>1115</v>
      </c>
      <c r="D185" s="725">
        <v>1</v>
      </c>
      <c r="E185" s="370" t="s">
        <v>3003</v>
      </c>
    </row>
    <row r="186" spans="1:5" ht="15.75" customHeight="1">
      <c r="A186" s="10">
        <v>182</v>
      </c>
      <c r="B186" s="370" t="s">
        <v>2939</v>
      </c>
      <c r="C186" s="370" t="s">
        <v>1115</v>
      </c>
      <c r="D186" s="725">
        <v>1</v>
      </c>
      <c r="E186" s="370" t="s">
        <v>3003</v>
      </c>
    </row>
    <row r="187" spans="1:5" ht="15.75" customHeight="1">
      <c r="A187" s="10">
        <v>183</v>
      </c>
      <c r="B187" s="370" t="s">
        <v>2939</v>
      </c>
      <c r="C187" s="370" t="s">
        <v>1115</v>
      </c>
      <c r="D187" s="725">
        <v>1</v>
      </c>
      <c r="E187" s="370" t="s">
        <v>3003</v>
      </c>
    </row>
    <row r="188" spans="1:5" ht="15.75" customHeight="1">
      <c r="A188" s="10">
        <v>184</v>
      </c>
      <c r="B188" s="370" t="s">
        <v>2939</v>
      </c>
      <c r="C188" s="370" t="s">
        <v>1115</v>
      </c>
      <c r="D188" s="725">
        <v>1</v>
      </c>
      <c r="E188" s="370" t="s">
        <v>3003</v>
      </c>
    </row>
    <row r="189" spans="1:5" ht="15.75" customHeight="1">
      <c r="A189" s="10">
        <v>185</v>
      </c>
      <c r="B189" s="370" t="s">
        <v>2939</v>
      </c>
      <c r="C189" s="370" t="s">
        <v>1115</v>
      </c>
      <c r="D189" s="725">
        <v>1</v>
      </c>
      <c r="E189" s="370" t="s">
        <v>3003</v>
      </c>
    </row>
    <row r="190" spans="1:5" ht="15.75" customHeight="1">
      <c r="A190" s="10">
        <v>186</v>
      </c>
      <c r="B190" s="370" t="s">
        <v>2939</v>
      </c>
      <c r="C190" s="370" t="s">
        <v>1115</v>
      </c>
      <c r="D190" s="725">
        <v>1</v>
      </c>
      <c r="E190" s="370" t="s">
        <v>3003</v>
      </c>
    </row>
    <row r="191" spans="1:5" ht="15.75" customHeight="1">
      <c r="A191" s="10">
        <v>187</v>
      </c>
      <c r="B191" s="370" t="s">
        <v>2939</v>
      </c>
      <c r="C191" s="370" t="s">
        <v>1115</v>
      </c>
      <c r="D191" s="725">
        <v>1</v>
      </c>
      <c r="E191" s="370" t="s">
        <v>3003</v>
      </c>
    </row>
    <row r="192" spans="1:5" ht="15.75" customHeight="1">
      <c r="A192" s="10">
        <v>188</v>
      </c>
      <c r="B192" s="370" t="s">
        <v>3037</v>
      </c>
      <c r="C192" s="370" t="s">
        <v>1115</v>
      </c>
      <c r="D192" s="725">
        <v>1</v>
      </c>
      <c r="E192" s="370" t="s">
        <v>3040</v>
      </c>
    </row>
    <row r="193" spans="1:5" ht="15.75" customHeight="1">
      <c r="A193" s="10">
        <v>189</v>
      </c>
      <c r="B193" s="370" t="s">
        <v>2939</v>
      </c>
      <c r="C193" s="370" t="s">
        <v>1115</v>
      </c>
      <c r="D193" s="725">
        <v>1</v>
      </c>
      <c r="E193" s="370" t="s">
        <v>3040</v>
      </c>
    </row>
    <row r="194" spans="1:5" ht="15.75" customHeight="1">
      <c r="A194" s="10">
        <v>190</v>
      </c>
      <c r="B194" s="370" t="s">
        <v>2939</v>
      </c>
      <c r="C194" s="370" t="s">
        <v>1115</v>
      </c>
      <c r="D194" s="725">
        <v>1</v>
      </c>
      <c r="E194" s="370" t="s">
        <v>2709</v>
      </c>
    </row>
    <row r="195" spans="1:5" ht="15.75" customHeight="1">
      <c r="A195" s="10">
        <v>191</v>
      </c>
      <c r="B195" s="370" t="s">
        <v>2939</v>
      </c>
      <c r="C195" s="370" t="s">
        <v>1115</v>
      </c>
      <c r="D195" s="725">
        <v>1</v>
      </c>
      <c r="E195" s="370" t="s">
        <v>2709</v>
      </c>
    </row>
    <row r="196" spans="1:5" ht="15.75" customHeight="1">
      <c r="A196" s="10">
        <v>192</v>
      </c>
      <c r="B196" s="370" t="s">
        <v>2819</v>
      </c>
      <c r="C196" s="370" t="s">
        <v>1115</v>
      </c>
      <c r="D196" s="725">
        <v>1</v>
      </c>
      <c r="E196" s="370" t="s">
        <v>2709</v>
      </c>
    </row>
    <row r="197" spans="1:5" ht="15.75" customHeight="1">
      <c r="A197" s="10">
        <v>193</v>
      </c>
      <c r="B197" s="370" t="s">
        <v>2819</v>
      </c>
      <c r="C197" s="370" t="s">
        <v>1115</v>
      </c>
      <c r="D197" s="725">
        <v>1</v>
      </c>
      <c r="E197" s="370" t="s">
        <v>2709</v>
      </c>
    </row>
    <row r="198" spans="1:5" ht="15.75" customHeight="1">
      <c r="A198" s="10">
        <v>194</v>
      </c>
      <c r="B198" s="370" t="s">
        <v>2819</v>
      </c>
      <c r="C198" s="370" t="s">
        <v>1115</v>
      </c>
      <c r="D198" s="725">
        <v>1</v>
      </c>
      <c r="E198" s="370" t="s">
        <v>3054</v>
      </c>
    </row>
    <row r="199" spans="1:5" ht="15.75" customHeight="1">
      <c r="A199" s="10">
        <v>195</v>
      </c>
      <c r="B199" s="370" t="s">
        <v>2825</v>
      </c>
      <c r="C199" s="370" t="s">
        <v>1115</v>
      </c>
      <c r="D199" s="725">
        <v>1</v>
      </c>
      <c r="E199" s="370" t="s">
        <v>3054</v>
      </c>
    </row>
    <row r="200" spans="1:5" ht="15.75" customHeight="1">
      <c r="A200" s="10">
        <v>196</v>
      </c>
      <c r="B200" s="370" t="s">
        <v>2852</v>
      </c>
      <c r="C200" s="370" t="s">
        <v>1115</v>
      </c>
      <c r="D200" s="725">
        <v>1</v>
      </c>
      <c r="E200" s="370" t="s">
        <v>3054</v>
      </c>
    </row>
    <row r="201" spans="1:5" ht="15.75" customHeight="1">
      <c r="A201" s="10">
        <v>197</v>
      </c>
      <c r="B201" s="370" t="s">
        <v>2825</v>
      </c>
      <c r="C201" s="370" t="s">
        <v>1115</v>
      </c>
      <c r="D201" s="725">
        <v>1</v>
      </c>
      <c r="E201" s="370" t="s">
        <v>3063</v>
      </c>
    </row>
    <row r="202" spans="1:5" ht="15.75" customHeight="1">
      <c r="A202" s="10">
        <v>198</v>
      </c>
      <c r="B202" s="370" t="s">
        <v>2819</v>
      </c>
      <c r="C202" s="370" t="s">
        <v>1115</v>
      </c>
      <c r="D202" s="725">
        <v>1</v>
      </c>
      <c r="E202" s="370" t="s">
        <v>3063</v>
      </c>
    </row>
    <row r="203" spans="1:5" ht="15.75" customHeight="1">
      <c r="A203" s="10">
        <v>199</v>
      </c>
      <c r="B203" s="370" t="s">
        <v>2852</v>
      </c>
      <c r="C203" s="370" t="s">
        <v>1115</v>
      </c>
      <c r="D203" s="725">
        <v>1</v>
      </c>
      <c r="E203" s="370" t="s">
        <v>3070</v>
      </c>
    </row>
    <row r="204" spans="1:5" ht="15.75" customHeight="1">
      <c r="A204" s="10">
        <v>200</v>
      </c>
      <c r="B204" s="370" t="s">
        <v>2939</v>
      </c>
      <c r="C204" s="370" t="s">
        <v>1115</v>
      </c>
      <c r="D204" s="725">
        <v>1</v>
      </c>
      <c r="E204" s="370" t="s">
        <v>3070</v>
      </c>
    </row>
    <row r="205" spans="1:5" ht="15.75" customHeight="1">
      <c r="A205" s="10">
        <v>201</v>
      </c>
      <c r="B205" s="370" t="s">
        <v>2819</v>
      </c>
      <c r="C205" s="370" t="s">
        <v>1115</v>
      </c>
      <c r="D205" s="725">
        <v>1</v>
      </c>
      <c r="E205" s="370" t="s">
        <v>3070</v>
      </c>
    </row>
    <row r="206" spans="1:5" ht="15.75" customHeight="1">
      <c r="A206" s="10">
        <v>202</v>
      </c>
      <c r="B206" s="370" t="s">
        <v>3078</v>
      </c>
      <c r="C206" s="370" t="s">
        <v>1115</v>
      </c>
      <c r="D206" s="725">
        <v>1</v>
      </c>
      <c r="E206" s="370" t="s">
        <v>3070</v>
      </c>
    </row>
    <row r="207" spans="1:5" ht="15.75" customHeight="1">
      <c r="A207" s="10">
        <v>203</v>
      </c>
      <c r="B207" s="370" t="s">
        <v>3078</v>
      </c>
      <c r="C207" s="370" t="s">
        <v>1115</v>
      </c>
      <c r="D207" s="725">
        <v>1</v>
      </c>
      <c r="E207" s="370" t="s">
        <v>3070</v>
      </c>
    </row>
    <row r="208" spans="1:5" ht="15.75" customHeight="1">
      <c r="A208" s="10">
        <v>204</v>
      </c>
      <c r="B208" s="370" t="s">
        <v>2852</v>
      </c>
      <c r="C208" s="370" t="s">
        <v>1115</v>
      </c>
      <c r="D208" s="725">
        <v>1</v>
      </c>
      <c r="E208" s="370" t="s">
        <v>3070</v>
      </c>
    </row>
    <row r="209" spans="1:5" ht="15.75" customHeight="1">
      <c r="A209" s="10">
        <v>205</v>
      </c>
      <c r="B209" s="370" t="s">
        <v>3087</v>
      </c>
      <c r="C209" s="370" t="s">
        <v>1115</v>
      </c>
      <c r="D209" s="725">
        <v>1</v>
      </c>
      <c r="E209" s="370" t="s">
        <v>3090</v>
      </c>
    </row>
    <row r="210" spans="1:5" ht="15.75" customHeight="1">
      <c r="A210" s="10">
        <v>206</v>
      </c>
      <c r="B210" s="370" t="s">
        <v>3087</v>
      </c>
      <c r="C210" s="370" t="s">
        <v>1115</v>
      </c>
      <c r="D210" s="725">
        <v>1</v>
      </c>
      <c r="E210" s="370" t="s">
        <v>3090</v>
      </c>
    </row>
    <row r="211" spans="1:5" ht="15.75" customHeight="1">
      <c r="A211" s="10">
        <v>207</v>
      </c>
      <c r="B211" s="370" t="s">
        <v>3087</v>
      </c>
      <c r="C211" s="370" t="s">
        <v>1115</v>
      </c>
      <c r="D211" s="725">
        <v>1</v>
      </c>
      <c r="E211" s="370" t="s">
        <v>3090</v>
      </c>
    </row>
    <row r="212" spans="1:5" ht="15.75" customHeight="1">
      <c r="A212" s="10">
        <v>208</v>
      </c>
      <c r="B212" s="370" t="s">
        <v>3087</v>
      </c>
      <c r="C212" s="370" t="s">
        <v>1115</v>
      </c>
      <c r="D212" s="725">
        <v>1</v>
      </c>
      <c r="E212" s="370" t="s">
        <v>3090</v>
      </c>
    </row>
    <row r="213" spans="1:5" ht="15.75" customHeight="1">
      <c r="A213" s="10">
        <v>209</v>
      </c>
      <c r="B213" s="370" t="s">
        <v>3087</v>
      </c>
      <c r="C213" s="370" t="s">
        <v>1115</v>
      </c>
      <c r="D213" s="725">
        <v>1</v>
      </c>
      <c r="E213" s="370" t="s">
        <v>3090</v>
      </c>
    </row>
    <row r="214" spans="1:5" ht="15.75" customHeight="1">
      <c r="A214" s="10">
        <v>210</v>
      </c>
      <c r="B214" s="370" t="s">
        <v>3087</v>
      </c>
      <c r="C214" s="370" t="s">
        <v>1115</v>
      </c>
      <c r="D214" s="725">
        <v>1</v>
      </c>
      <c r="E214" s="370" t="s">
        <v>3090</v>
      </c>
    </row>
    <row r="215" spans="1:5" ht="15.75" customHeight="1">
      <c r="A215" s="10">
        <v>211</v>
      </c>
      <c r="B215" s="370" t="s">
        <v>3103</v>
      </c>
      <c r="C215" s="370" t="s">
        <v>1115</v>
      </c>
      <c r="D215" s="725">
        <v>1</v>
      </c>
      <c r="E215" s="370" t="s">
        <v>3090</v>
      </c>
    </row>
    <row r="216" spans="1:5" ht="15.75" customHeight="1">
      <c r="A216" s="10">
        <v>212</v>
      </c>
      <c r="B216" s="370" t="s">
        <v>3125</v>
      </c>
      <c r="C216" s="370" t="s">
        <v>1115</v>
      </c>
      <c r="D216" s="725">
        <v>1</v>
      </c>
      <c r="E216" s="370" t="s">
        <v>2236</v>
      </c>
    </row>
    <row r="217" spans="1:5" ht="15.75" customHeight="1">
      <c r="A217" s="10">
        <v>213</v>
      </c>
      <c r="B217" s="370" t="s">
        <v>3125</v>
      </c>
      <c r="C217" s="370" t="s">
        <v>1115</v>
      </c>
      <c r="D217" s="725">
        <v>1</v>
      </c>
      <c r="E217" s="370" t="s">
        <v>2236</v>
      </c>
    </row>
    <row r="218" spans="1:5" ht="15.75" customHeight="1">
      <c r="A218" s="10">
        <v>214</v>
      </c>
      <c r="B218" s="370" t="s">
        <v>3133</v>
      </c>
      <c r="C218" s="370" t="s">
        <v>1115</v>
      </c>
      <c r="D218" s="725">
        <v>1</v>
      </c>
      <c r="E218" s="370" t="s">
        <v>2236</v>
      </c>
    </row>
    <row r="219" spans="1:5" ht="15.75" customHeight="1">
      <c r="A219" s="10">
        <v>215</v>
      </c>
      <c r="B219" s="370" t="s">
        <v>3133</v>
      </c>
      <c r="C219" s="370" t="s">
        <v>1115</v>
      </c>
      <c r="D219" s="725">
        <v>1</v>
      </c>
      <c r="E219" s="370" t="s">
        <v>2236</v>
      </c>
    </row>
    <row r="220" spans="1:5" ht="15.75" customHeight="1">
      <c r="A220" s="10">
        <v>216</v>
      </c>
      <c r="B220" s="370" t="s">
        <v>2852</v>
      </c>
      <c r="C220" s="370" t="s">
        <v>1115</v>
      </c>
      <c r="D220" s="725">
        <v>1</v>
      </c>
      <c r="E220" s="370" t="s">
        <v>2236</v>
      </c>
    </row>
    <row r="221" spans="1:5" ht="15.75" customHeight="1">
      <c r="A221" s="10">
        <v>217</v>
      </c>
      <c r="B221" s="370" t="s">
        <v>2852</v>
      </c>
      <c r="C221" s="370" t="s">
        <v>1115</v>
      </c>
      <c r="D221" s="725">
        <v>1</v>
      </c>
      <c r="E221" s="370" t="s">
        <v>2236</v>
      </c>
    </row>
    <row r="222" spans="1:5" ht="15.75" customHeight="1">
      <c r="A222" s="10">
        <v>218</v>
      </c>
      <c r="B222" s="370" t="s">
        <v>2852</v>
      </c>
      <c r="C222" s="370" t="s">
        <v>1115</v>
      </c>
      <c r="D222" s="725">
        <v>1</v>
      </c>
      <c r="E222" s="370" t="s">
        <v>2236</v>
      </c>
    </row>
    <row r="223" spans="1:5" ht="15.75" customHeight="1">
      <c r="A223" s="10">
        <v>219</v>
      </c>
      <c r="B223" s="370" t="s">
        <v>2852</v>
      </c>
      <c r="C223" s="370" t="s">
        <v>1115</v>
      </c>
      <c r="D223" s="725">
        <v>1</v>
      </c>
      <c r="E223" s="370" t="s">
        <v>2236</v>
      </c>
    </row>
    <row r="224" spans="1:5" ht="15.75" customHeight="1">
      <c r="A224" s="10">
        <v>220</v>
      </c>
      <c r="B224" s="370" t="s">
        <v>2852</v>
      </c>
      <c r="C224" s="370" t="s">
        <v>1115</v>
      </c>
      <c r="D224" s="725">
        <v>1</v>
      </c>
      <c r="E224" s="370" t="s">
        <v>2236</v>
      </c>
    </row>
    <row r="225" spans="1:5" ht="15.75" customHeight="1">
      <c r="A225" s="10">
        <v>221</v>
      </c>
      <c r="B225" s="370" t="s">
        <v>2852</v>
      </c>
      <c r="C225" s="370" t="s">
        <v>1115</v>
      </c>
      <c r="D225" s="725">
        <v>1</v>
      </c>
      <c r="E225" s="370" t="s">
        <v>2236</v>
      </c>
    </row>
    <row r="226" spans="1:5" ht="15.75" customHeight="1">
      <c r="A226" s="10">
        <v>222</v>
      </c>
      <c r="B226" s="370" t="s">
        <v>2852</v>
      </c>
      <c r="C226" s="370" t="s">
        <v>1115</v>
      </c>
      <c r="D226" s="725">
        <v>1</v>
      </c>
      <c r="E226" s="370" t="s">
        <v>2236</v>
      </c>
    </row>
    <row r="227" spans="1:5" ht="15.75" customHeight="1">
      <c r="A227" s="10">
        <v>223</v>
      </c>
      <c r="B227" s="370" t="s">
        <v>2852</v>
      </c>
      <c r="C227" s="370" t="s">
        <v>1115</v>
      </c>
      <c r="D227" s="725">
        <v>1</v>
      </c>
      <c r="E227" s="370" t="s">
        <v>2236</v>
      </c>
    </row>
    <row r="228" spans="1:5" ht="15.75" customHeight="1">
      <c r="A228" s="10">
        <v>224</v>
      </c>
      <c r="B228" s="370" t="s">
        <v>3012</v>
      </c>
      <c r="C228" s="370" t="s">
        <v>1115</v>
      </c>
      <c r="D228" s="725">
        <v>1</v>
      </c>
      <c r="E228" s="370" t="s">
        <v>2236</v>
      </c>
    </row>
    <row r="229" spans="1:5" ht="15.75" customHeight="1">
      <c r="A229" s="10">
        <v>225</v>
      </c>
      <c r="B229" s="370" t="s">
        <v>3012</v>
      </c>
      <c r="C229" s="370" t="s">
        <v>1115</v>
      </c>
      <c r="D229" s="725">
        <v>1</v>
      </c>
      <c r="E229" s="370" t="s">
        <v>2236</v>
      </c>
    </row>
    <row r="230" spans="1:5" ht="15.75" customHeight="1">
      <c r="A230" s="10">
        <v>226</v>
      </c>
      <c r="B230" s="370" t="s">
        <v>3166</v>
      </c>
      <c r="C230" s="370" t="s">
        <v>1115</v>
      </c>
      <c r="D230" s="725">
        <v>1</v>
      </c>
      <c r="E230" s="370" t="s">
        <v>2236</v>
      </c>
    </row>
    <row r="231" spans="1:5" ht="15.75" customHeight="1">
      <c r="A231" s="10">
        <v>227</v>
      </c>
      <c r="B231" s="370" t="s">
        <v>3170</v>
      </c>
      <c r="C231" s="370" t="s">
        <v>1115</v>
      </c>
      <c r="D231" s="725">
        <v>1</v>
      </c>
      <c r="E231" s="370" t="s">
        <v>2236</v>
      </c>
    </row>
    <row r="232" spans="1:5" ht="15.75" customHeight="1">
      <c r="A232" s="10">
        <v>228</v>
      </c>
      <c r="B232" s="370" t="s">
        <v>3173</v>
      </c>
      <c r="C232" s="370" t="s">
        <v>1115</v>
      </c>
      <c r="D232" s="725">
        <v>1</v>
      </c>
      <c r="E232" s="370" t="s">
        <v>2236</v>
      </c>
    </row>
    <row r="233" spans="1:5" ht="15.75" customHeight="1">
      <c r="A233" s="10">
        <v>229</v>
      </c>
      <c r="B233" s="370" t="s">
        <v>3176</v>
      </c>
      <c r="C233" s="370" t="s">
        <v>1115</v>
      </c>
      <c r="D233" s="725">
        <v>1</v>
      </c>
      <c r="E233" s="370" t="s">
        <v>2236</v>
      </c>
    </row>
    <row r="234" spans="1:5" ht="15.75" customHeight="1">
      <c r="A234" s="10">
        <v>230</v>
      </c>
      <c r="B234" s="370" t="s">
        <v>3179</v>
      </c>
      <c r="C234" s="370" t="s">
        <v>1115</v>
      </c>
      <c r="D234" s="725">
        <v>1</v>
      </c>
      <c r="E234" s="370" t="s">
        <v>2236</v>
      </c>
    </row>
    <row r="235" spans="1:5" ht="15.75" customHeight="1">
      <c r="A235" s="10">
        <v>231</v>
      </c>
      <c r="B235" s="370" t="s">
        <v>3184</v>
      </c>
      <c r="C235" s="370" t="s">
        <v>1115</v>
      </c>
      <c r="D235" s="725">
        <v>1</v>
      </c>
      <c r="E235" s="370" t="s">
        <v>2236</v>
      </c>
    </row>
    <row r="236" spans="1:5" ht="15.75" customHeight="1">
      <c r="A236" s="10">
        <v>232</v>
      </c>
      <c r="B236" s="370" t="s">
        <v>2847</v>
      </c>
      <c r="C236" s="370" t="s">
        <v>1115</v>
      </c>
      <c r="D236" s="725">
        <v>1</v>
      </c>
      <c r="E236" s="370" t="s">
        <v>2236</v>
      </c>
    </row>
    <row r="237" spans="1:5" ht="15.75" customHeight="1">
      <c r="A237" s="10">
        <v>233</v>
      </c>
      <c r="B237" s="370" t="s">
        <v>2847</v>
      </c>
      <c r="C237" s="370" t="s">
        <v>1115</v>
      </c>
      <c r="D237" s="725">
        <v>1</v>
      </c>
      <c r="E237" s="370" t="s">
        <v>2236</v>
      </c>
    </row>
    <row r="238" spans="1:5" ht="15.75" customHeight="1">
      <c r="A238" s="10">
        <v>234</v>
      </c>
      <c r="B238" s="370" t="s">
        <v>2847</v>
      </c>
      <c r="C238" s="370" t="s">
        <v>1115</v>
      </c>
      <c r="D238" s="725">
        <v>1</v>
      </c>
      <c r="E238" s="370" t="s">
        <v>2236</v>
      </c>
    </row>
    <row r="239" spans="1:5" ht="15.75" customHeight="1">
      <c r="A239" s="10">
        <v>235</v>
      </c>
      <c r="B239" s="370" t="s">
        <v>3195</v>
      </c>
      <c r="C239" s="370" t="s">
        <v>1115</v>
      </c>
      <c r="D239" s="725">
        <v>1</v>
      </c>
      <c r="E239" s="370" t="s">
        <v>2236</v>
      </c>
    </row>
    <row r="240" spans="1:5" ht="15.75" customHeight="1">
      <c r="A240" s="10">
        <v>236</v>
      </c>
      <c r="B240" s="370" t="s">
        <v>3198</v>
      </c>
      <c r="C240" s="370" t="s">
        <v>1115</v>
      </c>
      <c r="D240" s="725">
        <v>1</v>
      </c>
      <c r="E240" s="370" t="s">
        <v>2236</v>
      </c>
    </row>
    <row r="241" spans="1:5" ht="15.75" customHeight="1">
      <c r="A241" s="10">
        <v>237</v>
      </c>
      <c r="B241" s="370" t="s">
        <v>3201</v>
      </c>
      <c r="C241" s="370" t="s">
        <v>1115</v>
      </c>
      <c r="D241" s="725">
        <v>1</v>
      </c>
      <c r="E241" s="370" t="s">
        <v>2236</v>
      </c>
    </row>
    <row r="242" spans="1:5" ht="15.75" customHeight="1">
      <c r="A242" s="10">
        <v>238</v>
      </c>
      <c r="B242" s="370" t="s">
        <v>3201</v>
      </c>
      <c r="C242" s="370" t="s">
        <v>1115</v>
      </c>
      <c r="D242" s="725">
        <v>1</v>
      </c>
      <c r="E242" s="370" t="s">
        <v>2236</v>
      </c>
    </row>
    <row r="243" spans="1:5" ht="15.75" customHeight="1">
      <c r="A243" s="10">
        <v>239</v>
      </c>
      <c r="B243" s="370" t="s">
        <v>3201</v>
      </c>
      <c r="C243" s="370" t="s">
        <v>1115</v>
      </c>
      <c r="D243" s="725">
        <v>1</v>
      </c>
      <c r="E243" s="370" t="s">
        <v>2236</v>
      </c>
    </row>
    <row r="244" spans="1:5" ht="15.75" customHeight="1">
      <c r="A244" s="10">
        <v>240</v>
      </c>
      <c r="B244" s="370" t="s">
        <v>3210</v>
      </c>
      <c r="C244" s="370" t="s">
        <v>1115</v>
      </c>
      <c r="D244" s="725">
        <v>1</v>
      </c>
      <c r="E244" s="370" t="s">
        <v>2236</v>
      </c>
    </row>
    <row r="245" spans="1:5" ht="15.75" customHeight="1">
      <c r="A245" s="10">
        <v>241</v>
      </c>
      <c r="B245" s="370" t="s">
        <v>3213</v>
      </c>
      <c r="C245" s="370" t="s">
        <v>1115</v>
      </c>
      <c r="D245" s="725">
        <v>1</v>
      </c>
      <c r="E245" s="370" t="s">
        <v>2236</v>
      </c>
    </row>
    <row r="246" spans="1:5" ht="15.75" customHeight="1">
      <c r="A246" s="10">
        <v>242</v>
      </c>
      <c r="B246" s="370" t="s">
        <v>3213</v>
      </c>
      <c r="C246" s="370" t="s">
        <v>1115</v>
      </c>
      <c r="D246" s="725">
        <v>1</v>
      </c>
      <c r="E246" s="370" t="s">
        <v>2236</v>
      </c>
    </row>
    <row r="247" spans="1:5" ht="15.75" customHeight="1">
      <c r="A247" s="10">
        <v>243</v>
      </c>
      <c r="B247" s="370" t="s">
        <v>3213</v>
      </c>
      <c r="C247" s="370" t="s">
        <v>1115</v>
      </c>
      <c r="D247" s="725">
        <v>1</v>
      </c>
      <c r="E247" s="370" t="s">
        <v>2236</v>
      </c>
    </row>
    <row r="248" spans="1:5" ht="15.75" customHeight="1">
      <c r="A248" s="10">
        <v>244</v>
      </c>
      <c r="B248" s="370" t="s">
        <v>2825</v>
      </c>
      <c r="C248" s="370" t="s">
        <v>1115</v>
      </c>
      <c r="D248" s="725">
        <v>1</v>
      </c>
      <c r="E248" s="370" t="s">
        <v>2236</v>
      </c>
    </row>
    <row r="249" spans="1:5" ht="15.75" customHeight="1">
      <c r="A249" s="10">
        <v>245</v>
      </c>
      <c r="B249" s="370" t="s">
        <v>3223</v>
      </c>
      <c r="C249" s="370" t="s">
        <v>1115</v>
      </c>
      <c r="D249" s="725">
        <v>1</v>
      </c>
      <c r="E249" s="370" t="s">
        <v>2236</v>
      </c>
    </row>
    <row r="250" spans="1:5" ht="15.75" customHeight="1">
      <c r="A250" s="10">
        <v>246</v>
      </c>
      <c r="B250" s="370" t="s">
        <v>3227</v>
      </c>
      <c r="C250" s="370" t="s">
        <v>1115</v>
      </c>
      <c r="D250" s="725">
        <v>1</v>
      </c>
      <c r="E250" s="370" t="s">
        <v>2236</v>
      </c>
    </row>
    <row r="251" spans="1:5" ht="15.75" customHeight="1">
      <c r="A251" s="10">
        <v>247</v>
      </c>
      <c r="B251" s="370" t="s">
        <v>2809</v>
      </c>
      <c r="C251" s="370" t="s">
        <v>1115</v>
      </c>
      <c r="D251" s="725">
        <v>1</v>
      </c>
      <c r="E251" s="370" t="s">
        <v>2236</v>
      </c>
    </row>
    <row r="252" spans="1:5" ht="15.75" customHeight="1">
      <c r="A252" s="10">
        <v>248</v>
      </c>
      <c r="B252" s="370" t="s">
        <v>2809</v>
      </c>
      <c r="C252" s="370" t="s">
        <v>1115</v>
      </c>
      <c r="D252" s="725">
        <v>1</v>
      </c>
      <c r="E252" s="370" t="s">
        <v>2236</v>
      </c>
    </row>
    <row r="253" spans="1:5" ht="15.75" customHeight="1">
      <c r="A253" s="10">
        <v>249</v>
      </c>
      <c r="B253" s="370" t="s">
        <v>2809</v>
      </c>
      <c r="C253" s="370" t="s">
        <v>1115</v>
      </c>
      <c r="D253" s="725">
        <v>1</v>
      </c>
      <c r="E253" s="370" t="s">
        <v>2236</v>
      </c>
    </row>
    <row r="254" spans="1:5" ht="15.75" customHeight="1">
      <c r="A254" s="10">
        <v>250</v>
      </c>
      <c r="B254" s="370" t="s">
        <v>2809</v>
      </c>
      <c r="C254" s="370" t="s">
        <v>1115</v>
      </c>
      <c r="D254" s="725">
        <v>1</v>
      </c>
      <c r="E254" s="370" t="s">
        <v>2236</v>
      </c>
    </row>
    <row r="255" spans="1:5" ht="15.75" customHeight="1">
      <c r="A255" s="10">
        <v>251</v>
      </c>
      <c r="B255" s="370" t="s">
        <v>3240</v>
      </c>
      <c r="C255" s="370" t="s">
        <v>1115</v>
      </c>
      <c r="D255" s="725">
        <v>1</v>
      </c>
      <c r="E255" s="370" t="s">
        <v>2236</v>
      </c>
    </row>
    <row r="256" spans="1:5" ht="15.75" customHeight="1">
      <c r="A256" s="10">
        <v>252</v>
      </c>
      <c r="B256" s="370" t="s">
        <v>3240</v>
      </c>
      <c r="C256" s="370" t="s">
        <v>1115</v>
      </c>
      <c r="D256" s="725">
        <v>1</v>
      </c>
      <c r="E256" s="370" t="s">
        <v>2236</v>
      </c>
    </row>
    <row r="257" spans="1:5" ht="15.75" customHeight="1">
      <c r="A257" s="10">
        <v>253</v>
      </c>
      <c r="B257" s="370" t="s">
        <v>3240</v>
      </c>
      <c r="C257" s="370" t="s">
        <v>1115</v>
      </c>
      <c r="D257" s="725">
        <v>1</v>
      </c>
      <c r="E257" s="370" t="s">
        <v>2236</v>
      </c>
    </row>
    <row r="258" spans="1:5" ht="15.75" customHeight="1">
      <c r="A258" s="10">
        <v>254</v>
      </c>
      <c r="B258" s="370" t="s">
        <v>3248</v>
      </c>
      <c r="C258" s="370" t="s">
        <v>1115</v>
      </c>
      <c r="D258" s="725">
        <v>1</v>
      </c>
      <c r="E258" s="370" t="s">
        <v>2236</v>
      </c>
    </row>
    <row r="259" spans="1:5" ht="15.75" customHeight="1">
      <c r="A259" s="10">
        <v>255</v>
      </c>
      <c r="B259" s="370" t="s">
        <v>3248</v>
      </c>
      <c r="C259" s="370" t="s">
        <v>1115</v>
      </c>
      <c r="D259" s="725">
        <v>1</v>
      </c>
      <c r="E259" s="370" t="s">
        <v>2236</v>
      </c>
    </row>
    <row r="260" spans="1:5" ht="15.75" customHeight="1">
      <c r="A260" s="10">
        <v>256</v>
      </c>
      <c r="B260" s="370" t="s">
        <v>2839</v>
      </c>
      <c r="C260" s="370" t="s">
        <v>1115</v>
      </c>
      <c r="D260" s="725">
        <v>1</v>
      </c>
      <c r="E260" s="370" t="s">
        <v>2236</v>
      </c>
    </row>
    <row r="261" spans="1:5" ht="15.75" customHeight="1">
      <c r="A261" s="10">
        <v>257</v>
      </c>
      <c r="B261" s="370" t="s">
        <v>3258</v>
      </c>
      <c r="C261" s="370" t="s">
        <v>1115</v>
      </c>
      <c r="D261" s="725">
        <v>1</v>
      </c>
      <c r="E261" s="370" t="s">
        <v>2236</v>
      </c>
    </row>
    <row r="262" spans="1:5" ht="15.75" customHeight="1">
      <c r="A262" s="10">
        <v>258</v>
      </c>
      <c r="B262" s="370" t="s">
        <v>3258</v>
      </c>
      <c r="C262" s="370" t="s">
        <v>1115</v>
      </c>
      <c r="D262" s="725">
        <v>1</v>
      </c>
      <c r="E262" s="370" t="s">
        <v>2236</v>
      </c>
    </row>
    <row r="263" spans="1:5" ht="15.75" customHeight="1">
      <c r="A263" s="10">
        <v>259</v>
      </c>
      <c r="B263" s="370" t="s">
        <v>3258</v>
      </c>
      <c r="C263" s="370" t="s">
        <v>1115</v>
      </c>
      <c r="D263" s="725">
        <v>1</v>
      </c>
      <c r="E263" s="370" t="s">
        <v>2236</v>
      </c>
    </row>
    <row r="264" spans="1:5" ht="15.75" customHeight="1">
      <c r="A264" s="10">
        <v>260</v>
      </c>
      <c r="B264" s="370" t="s">
        <v>3258</v>
      </c>
      <c r="C264" s="370" t="s">
        <v>1115</v>
      </c>
      <c r="D264" s="725">
        <v>1</v>
      </c>
      <c r="E264" s="370" t="s">
        <v>2236</v>
      </c>
    </row>
    <row r="265" spans="1:5" ht="15.75" customHeight="1">
      <c r="A265" s="10">
        <v>261</v>
      </c>
      <c r="B265" s="370" t="s">
        <v>3258</v>
      </c>
      <c r="C265" s="370" t="s">
        <v>1115</v>
      </c>
      <c r="D265" s="725">
        <v>1</v>
      </c>
      <c r="E265" s="370" t="s">
        <v>2236</v>
      </c>
    </row>
    <row r="266" spans="1:5" ht="15.75" customHeight="1">
      <c r="A266" s="10">
        <v>262</v>
      </c>
      <c r="B266" s="370" t="s">
        <v>3258</v>
      </c>
      <c r="C266" s="370" t="s">
        <v>1115</v>
      </c>
      <c r="D266" s="725">
        <v>1</v>
      </c>
      <c r="E266" s="370" t="s">
        <v>2236</v>
      </c>
    </row>
    <row r="267" spans="1:5" ht="15.75" customHeight="1">
      <c r="A267" s="10">
        <v>263</v>
      </c>
      <c r="B267" s="370" t="s">
        <v>3258</v>
      </c>
      <c r="C267" s="370" t="s">
        <v>1115</v>
      </c>
      <c r="D267" s="725">
        <v>1</v>
      </c>
      <c r="E267" s="370" t="s">
        <v>2236</v>
      </c>
    </row>
    <row r="268" spans="1:5" ht="15.75" customHeight="1">
      <c r="A268" s="10">
        <v>264</v>
      </c>
      <c r="B268" s="370" t="s">
        <v>3258</v>
      </c>
      <c r="C268" s="370" t="s">
        <v>1115</v>
      </c>
      <c r="D268" s="725">
        <v>1</v>
      </c>
      <c r="E268" s="370" t="s">
        <v>2236</v>
      </c>
    </row>
    <row r="269" spans="1:5" ht="15.75" customHeight="1">
      <c r="A269" s="10">
        <v>265</v>
      </c>
      <c r="B269" s="370" t="s">
        <v>3277</v>
      </c>
      <c r="C269" s="370" t="s">
        <v>1115</v>
      </c>
      <c r="D269" s="725">
        <v>1</v>
      </c>
      <c r="E269" s="370" t="s">
        <v>2236</v>
      </c>
    </row>
    <row r="270" spans="1:5" ht="15.75" customHeight="1">
      <c r="A270" s="10">
        <v>266</v>
      </c>
      <c r="B270" s="370" t="s">
        <v>2945</v>
      </c>
      <c r="C270" s="370" t="s">
        <v>1115</v>
      </c>
      <c r="D270" s="725">
        <v>1</v>
      </c>
      <c r="E270" s="370" t="s">
        <v>2236</v>
      </c>
    </row>
    <row r="271" spans="1:5" ht="15.75" customHeight="1">
      <c r="A271" s="10">
        <v>267</v>
      </c>
      <c r="B271" s="370" t="s">
        <v>3284</v>
      </c>
      <c r="C271" s="370" t="s">
        <v>1115</v>
      </c>
      <c r="D271" s="725">
        <v>1</v>
      </c>
      <c r="E271" s="370" t="s">
        <v>2236</v>
      </c>
    </row>
    <row r="272" spans="1:5" ht="15.75" customHeight="1">
      <c r="A272" s="10">
        <v>268</v>
      </c>
      <c r="B272" s="370" t="s">
        <v>3288</v>
      </c>
      <c r="C272" s="370" t="s">
        <v>1115</v>
      </c>
      <c r="D272" s="725">
        <v>1</v>
      </c>
      <c r="E272" s="370" t="s">
        <v>2236</v>
      </c>
    </row>
    <row r="273" spans="1:5" ht="15.75" customHeight="1">
      <c r="A273" s="10">
        <v>269</v>
      </c>
      <c r="B273" s="370" t="s">
        <v>3288</v>
      </c>
      <c r="C273" s="370" t="s">
        <v>1115</v>
      </c>
      <c r="D273" s="725">
        <v>1</v>
      </c>
      <c r="E273" s="370" t="s">
        <v>2236</v>
      </c>
    </row>
    <row r="274" spans="1:5" ht="15.75" customHeight="1">
      <c r="A274" s="10">
        <v>270</v>
      </c>
      <c r="B274" s="370" t="s">
        <v>3294</v>
      </c>
      <c r="C274" s="370" t="s">
        <v>1115</v>
      </c>
      <c r="D274" s="725">
        <v>1</v>
      </c>
      <c r="E274" s="370" t="s">
        <v>2236</v>
      </c>
    </row>
    <row r="275" spans="1:5" ht="15.75" customHeight="1">
      <c r="A275" s="10">
        <v>271</v>
      </c>
      <c r="B275" s="370" t="s">
        <v>3299</v>
      </c>
      <c r="C275" s="370" t="s">
        <v>1115</v>
      </c>
      <c r="D275" s="725">
        <v>1</v>
      </c>
      <c r="E275" s="370" t="s">
        <v>2236</v>
      </c>
    </row>
    <row r="276" spans="1:5" ht="15.75" customHeight="1">
      <c r="A276" s="10">
        <v>272</v>
      </c>
      <c r="B276" s="370" t="s">
        <v>3304</v>
      </c>
      <c r="C276" s="370" t="s">
        <v>1115</v>
      </c>
      <c r="D276" s="725">
        <v>1</v>
      </c>
      <c r="E276" s="370" t="s">
        <v>2236</v>
      </c>
    </row>
    <row r="277" spans="1:5" ht="15.75" customHeight="1">
      <c r="A277" s="10">
        <v>273</v>
      </c>
      <c r="B277" s="370" t="s">
        <v>3201</v>
      </c>
      <c r="C277" s="370" t="s">
        <v>1115</v>
      </c>
      <c r="D277" s="725">
        <v>1</v>
      </c>
      <c r="E277" s="370" t="s">
        <v>2236</v>
      </c>
    </row>
    <row r="278" spans="1:5" ht="15.75" customHeight="1">
      <c r="A278" s="10">
        <v>274</v>
      </c>
      <c r="B278" s="370" t="s">
        <v>3311</v>
      </c>
      <c r="C278" s="370" t="s">
        <v>1115</v>
      </c>
      <c r="D278" s="725">
        <v>1</v>
      </c>
      <c r="E278" s="370" t="s">
        <v>2236</v>
      </c>
    </row>
    <row r="279" spans="1:5" ht="15.75" customHeight="1">
      <c r="A279" s="10">
        <v>275</v>
      </c>
      <c r="B279" s="370" t="s">
        <v>3316</v>
      </c>
      <c r="C279" s="370" t="s">
        <v>1115</v>
      </c>
      <c r="D279" s="725">
        <v>1</v>
      </c>
      <c r="E279" s="370" t="s">
        <v>2236</v>
      </c>
    </row>
    <row r="280" spans="1:5" ht="15.75" customHeight="1">
      <c r="A280" s="10">
        <v>276</v>
      </c>
      <c r="B280" s="370" t="s">
        <v>3201</v>
      </c>
      <c r="C280" s="370" t="s">
        <v>1115</v>
      </c>
      <c r="D280" s="725">
        <v>1</v>
      </c>
      <c r="E280" s="370" t="s">
        <v>2236</v>
      </c>
    </row>
    <row r="281" spans="1:5" ht="15.75" customHeight="1">
      <c r="A281" s="10">
        <v>277</v>
      </c>
      <c r="B281" s="370" t="s">
        <v>3322</v>
      </c>
      <c r="C281" s="370" t="s">
        <v>1115</v>
      </c>
      <c r="D281" s="725">
        <v>1</v>
      </c>
      <c r="E281" s="370" t="s">
        <v>2236</v>
      </c>
    </row>
    <row r="282" spans="1:5" ht="15.75" customHeight="1">
      <c r="A282" s="10">
        <v>278</v>
      </c>
      <c r="B282" s="370" t="s">
        <v>3322</v>
      </c>
      <c r="C282" s="370" t="s">
        <v>1115</v>
      </c>
      <c r="D282" s="725">
        <v>1</v>
      </c>
      <c r="E282" s="370" t="s">
        <v>2236</v>
      </c>
    </row>
    <row r="283" spans="1:5" ht="15.75" customHeight="1">
      <c r="A283" s="10">
        <v>279</v>
      </c>
      <c r="B283" s="370" t="s">
        <v>3329</v>
      </c>
      <c r="C283" s="370" t="s">
        <v>1115</v>
      </c>
      <c r="D283" s="725">
        <v>1</v>
      </c>
      <c r="E283" s="370" t="s">
        <v>2236</v>
      </c>
    </row>
    <row r="284" spans="1:5" ht="15.75" customHeight="1">
      <c r="A284" s="10">
        <v>280</v>
      </c>
      <c r="B284" s="370" t="s">
        <v>3334</v>
      </c>
      <c r="C284" s="370" t="s">
        <v>1115</v>
      </c>
      <c r="D284" s="725">
        <v>1</v>
      </c>
      <c r="E284" s="370" t="s">
        <v>2236</v>
      </c>
    </row>
    <row r="285" spans="1:5" ht="15.75" customHeight="1">
      <c r="A285" s="10">
        <v>281</v>
      </c>
      <c r="B285" s="370" t="s">
        <v>3334</v>
      </c>
      <c r="C285" s="370" t="s">
        <v>1115</v>
      </c>
      <c r="D285" s="725">
        <v>1</v>
      </c>
      <c r="E285" s="370" t="s">
        <v>2236</v>
      </c>
    </row>
    <row r="286" spans="1:5" ht="15.75" customHeight="1">
      <c r="A286" s="10">
        <v>282</v>
      </c>
      <c r="B286" s="370" t="s">
        <v>3334</v>
      </c>
      <c r="C286" s="370" t="s">
        <v>1115</v>
      </c>
      <c r="D286" s="725">
        <v>1</v>
      </c>
      <c r="E286" s="370" t="s">
        <v>2236</v>
      </c>
    </row>
    <row r="287" spans="1:5" ht="15.75" customHeight="1">
      <c r="A287" s="10">
        <v>283</v>
      </c>
      <c r="B287" s="370" t="s">
        <v>3334</v>
      </c>
      <c r="C287" s="370" t="s">
        <v>1115</v>
      </c>
      <c r="D287" s="725">
        <v>1</v>
      </c>
      <c r="E287" s="370" t="s">
        <v>2236</v>
      </c>
    </row>
    <row r="288" spans="1:5" ht="15.75" customHeight="1">
      <c r="A288" s="10">
        <v>284</v>
      </c>
      <c r="B288" s="370" t="s">
        <v>3344</v>
      </c>
      <c r="C288" s="370" t="s">
        <v>1115</v>
      </c>
      <c r="D288" s="725">
        <v>1</v>
      </c>
      <c r="E288" s="370" t="s">
        <v>2236</v>
      </c>
    </row>
    <row r="289" spans="1:5" ht="15.75" customHeight="1">
      <c r="A289" s="10">
        <v>285</v>
      </c>
      <c r="B289" s="370" t="s">
        <v>3344</v>
      </c>
      <c r="C289" s="370" t="s">
        <v>1115</v>
      </c>
      <c r="D289" s="725">
        <v>1</v>
      </c>
      <c r="E289" s="370" t="s">
        <v>2236</v>
      </c>
    </row>
    <row r="290" spans="1:5" ht="15.75" customHeight="1">
      <c r="A290" s="10">
        <v>286</v>
      </c>
      <c r="B290" s="370" t="s">
        <v>3344</v>
      </c>
      <c r="C290" s="370" t="s">
        <v>1115</v>
      </c>
      <c r="D290" s="725">
        <v>1</v>
      </c>
      <c r="E290" s="370" t="s">
        <v>2236</v>
      </c>
    </row>
    <row r="291" spans="1:5" ht="15.75" customHeight="1">
      <c r="A291" s="10">
        <v>287</v>
      </c>
      <c r="B291" s="370" t="s">
        <v>3344</v>
      </c>
      <c r="C291" s="370" t="s">
        <v>1115</v>
      </c>
      <c r="D291" s="725">
        <v>1</v>
      </c>
      <c r="E291" s="370" t="s">
        <v>2236</v>
      </c>
    </row>
    <row r="292" spans="1:5" ht="15.75" customHeight="1">
      <c r="A292" s="10">
        <v>288</v>
      </c>
      <c r="B292" s="370" t="s">
        <v>3355</v>
      </c>
      <c r="C292" s="370" t="s">
        <v>1115</v>
      </c>
      <c r="D292" s="725">
        <v>1</v>
      </c>
      <c r="E292" s="370" t="s">
        <v>2236</v>
      </c>
    </row>
    <row r="293" spans="1:5" ht="15.75" customHeight="1">
      <c r="A293" s="10">
        <v>289</v>
      </c>
      <c r="B293" s="370" t="s">
        <v>3355</v>
      </c>
      <c r="C293" s="370" t="s">
        <v>1115</v>
      </c>
      <c r="D293" s="725">
        <v>1</v>
      </c>
      <c r="E293" s="370" t="s">
        <v>2236</v>
      </c>
    </row>
    <row r="294" spans="1:5" ht="15.75" customHeight="1">
      <c r="A294" s="10">
        <v>290</v>
      </c>
      <c r="B294" s="370" t="s">
        <v>3355</v>
      </c>
      <c r="C294" s="370" t="s">
        <v>1115</v>
      </c>
      <c r="D294" s="725">
        <v>1</v>
      </c>
      <c r="E294" s="370" t="s">
        <v>2236</v>
      </c>
    </row>
    <row r="295" spans="1:5" ht="15.75" customHeight="1">
      <c r="A295" s="10">
        <v>291</v>
      </c>
      <c r="B295" s="370" t="s">
        <v>3363</v>
      </c>
      <c r="C295" s="370" t="s">
        <v>1115</v>
      </c>
      <c r="D295" s="725">
        <v>1</v>
      </c>
      <c r="E295" s="370" t="s">
        <v>2236</v>
      </c>
    </row>
    <row r="296" spans="1:5" ht="15.75" customHeight="1">
      <c r="A296" s="10">
        <v>292</v>
      </c>
      <c r="B296" s="370" t="s">
        <v>3363</v>
      </c>
      <c r="C296" s="370" t="s">
        <v>1115</v>
      </c>
      <c r="D296" s="725">
        <v>1</v>
      </c>
      <c r="E296" s="370" t="s">
        <v>2236</v>
      </c>
    </row>
    <row r="297" spans="1:5" ht="15.75" customHeight="1">
      <c r="A297" s="10">
        <v>293</v>
      </c>
      <c r="B297" s="370" t="s">
        <v>3363</v>
      </c>
      <c r="C297" s="370" t="s">
        <v>1115</v>
      </c>
      <c r="D297" s="725">
        <v>1</v>
      </c>
      <c r="E297" s="370" t="s">
        <v>2236</v>
      </c>
    </row>
    <row r="298" spans="1:5" ht="15.75" customHeight="1">
      <c r="A298" s="10">
        <v>294</v>
      </c>
      <c r="B298" s="370" t="s">
        <v>3363</v>
      </c>
      <c r="C298" s="370" t="s">
        <v>1115</v>
      </c>
      <c r="D298" s="725">
        <v>1</v>
      </c>
      <c r="E298" s="370" t="s">
        <v>2236</v>
      </c>
    </row>
    <row r="299" spans="1:5" ht="15.75" customHeight="1">
      <c r="A299" s="10">
        <v>295</v>
      </c>
      <c r="B299" s="370" t="s">
        <v>3363</v>
      </c>
      <c r="C299" s="370" t="s">
        <v>1115</v>
      </c>
      <c r="D299" s="725">
        <v>1</v>
      </c>
      <c r="E299" s="370" t="s">
        <v>2236</v>
      </c>
    </row>
    <row r="300" spans="1:5" ht="15.75" customHeight="1">
      <c r="A300" s="10">
        <v>296</v>
      </c>
      <c r="B300" s="370" t="s">
        <v>3376</v>
      </c>
      <c r="C300" s="370" t="s">
        <v>1115</v>
      </c>
      <c r="D300" s="725">
        <v>1</v>
      </c>
      <c r="E300" s="370" t="s">
        <v>2236</v>
      </c>
    </row>
    <row r="301" spans="1:5" ht="15.75" customHeight="1">
      <c r="A301" s="10">
        <v>297</v>
      </c>
      <c r="B301" s="370" t="s">
        <v>3376</v>
      </c>
      <c r="C301" s="370" t="s">
        <v>1115</v>
      </c>
      <c r="D301" s="725">
        <v>1</v>
      </c>
      <c r="E301" s="370" t="s">
        <v>2236</v>
      </c>
    </row>
    <row r="302" spans="1:5" ht="15.75" customHeight="1">
      <c r="A302" s="10">
        <v>298</v>
      </c>
      <c r="B302" s="370" t="s">
        <v>3376</v>
      </c>
      <c r="C302" s="370" t="s">
        <v>1115</v>
      </c>
      <c r="D302" s="725">
        <v>1</v>
      </c>
      <c r="E302" s="370" t="s">
        <v>2236</v>
      </c>
    </row>
    <row r="303" spans="1:5" ht="15.75" customHeight="1">
      <c r="A303" s="10">
        <v>299</v>
      </c>
      <c r="B303" s="370" t="s">
        <v>3376</v>
      </c>
      <c r="C303" s="370" t="s">
        <v>1115</v>
      </c>
      <c r="D303" s="725">
        <v>1</v>
      </c>
      <c r="E303" s="370" t="s">
        <v>2236</v>
      </c>
    </row>
    <row r="304" spans="1:5" ht="15.75" customHeight="1">
      <c r="A304" s="10">
        <v>300</v>
      </c>
      <c r="B304" s="370" t="s">
        <v>3386</v>
      </c>
      <c r="C304" s="370" t="s">
        <v>1115</v>
      </c>
      <c r="D304" s="725">
        <v>1</v>
      </c>
      <c r="E304" s="370" t="s">
        <v>2236</v>
      </c>
    </row>
    <row r="305" spans="1:5" ht="15.75" customHeight="1">
      <c r="A305" s="10">
        <v>301</v>
      </c>
      <c r="B305" s="370" t="s">
        <v>3386</v>
      </c>
      <c r="C305" s="370" t="s">
        <v>1115</v>
      </c>
      <c r="D305" s="725">
        <v>1</v>
      </c>
      <c r="E305" s="370" t="s">
        <v>2236</v>
      </c>
    </row>
    <row r="306" spans="1:5" ht="15.75" customHeight="1">
      <c r="A306" s="10">
        <v>302</v>
      </c>
      <c r="B306" s="370" t="s">
        <v>3386</v>
      </c>
      <c r="C306" s="370" t="s">
        <v>1115</v>
      </c>
      <c r="D306" s="725">
        <v>1</v>
      </c>
      <c r="E306" s="370" t="s">
        <v>2236</v>
      </c>
    </row>
    <row r="307" spans="1:5" ht="15.75" customHeight="1">
      <c r="A307" s="10">
        <v>303</v>
      </c>
      <c r="B307" s="370" t="s">
        <v>3386</v>
      </c>
      <c r="C307" s="370" t="s">
        <v>1115</v>
      </c>
      <c r="D307" s="725">
        <v>1</v>
      </c>
      <c r="E307" s="370" t="s">
        <v>2236</v>
      </c>
    </row>
    <row r="308" spans="1:5" ht="15.75" customHeight="1">
      <c r="A308" s="10">
        <v>304</v>
      </c>
      <c r="B308" s="370" t="s">
        <v>3386</v>
      </c>
      <c r="C308" s="370" t="s">
        <v>1115</v>
      </c>
      <c r="D308" s="725">
        <v>1</v>
      </c>
      <c r="E308" s="370" t="s">
        <v>2236</v>
      </c>
    </row>
    <row r="309" spans="1:5" ht="15.75" customHeight="1">
      <c r="A309" s="10">
        <v>305</v>
      </c>
      <c r="B309" s="370" t="s">
        <v>3386</v>
      </c>
      <c r="C309" s="370" t="s">
        <v>1115</v>
      </c>
      <c r="D309" s="725">
        <v>1</v>
      </c>
      <c r="E309" s="370" t="s">
        <v>2859</v>
      </c>
    </row>
    <row r="310" spans="1:5" ht="15.75" customHeight="1">
      <c r="A310" s="10">
        <v>306</v>
      </c>
      <c r="B310" s="370" t="s">
        <v>3400</v>
      </c>
      <c r="C310" s="370" t="s">
        <v>1115</v>
      </c>
      <c r="D310" s="725">
        <v>1</v>
      </c>
      <c r="E310" s="370" t="s">
        <v>2859</v>
      </c>
    </row>
    <row r="311" spans="1:5" ht="15.75" customHeight="1">
      <c r="A311" s="10">
        <v>307</v>
      </c>
      <c r="B311" s="370" t="s">
        <v>3400</v>
      </c>
      <c r="C311" s="370" t="s">
        <v>1115</v>
      </c>
      <c r="D311" s="725">
        <v>1</v>
      </c>
      <c r="E311" s="370" t="s">
        <v>2859</v>
      </c>
    </row>
    <row r="312" spans="1:5" ht="15.75" customHeight="1">
      <c r="A312" s="10">
        <v>308</v>
      </c>
      <c r="B312" s="370" t="s">
        <v>3400</v>
      </c>
      <c r="C312" s="370" t="s">
        <v>1115</v>
      </c>
      <c r="D312" s="725">
        <v>1</v>
      </c>
      <c r="E312" s="370" t="s">
        <v>2859</v>
      </c>
    </row>
    <row r="313" spans="1:5" ht="15.75" customHeight="1">
      <c r="A313" s="10">
        <v>309</v>
      </c>
      <c r="B313" s="370" t="s">
        <v>3400</v>
      </c>
      <c r="C313" s="370" t="s">
        <v>1115</v>
      </c>
      <c r="D313" s="725">
        <v>1</v>
      </c>
      <c r="E313" s="370" t="s">
        <v>2859</v>
      </c>
    </row>
    <row r="314" spans="1:5" ht="15.75" customHeight="1">
      <c r="A314" s="10">
        <v>310</v>
      </c>
      <c r="B314" s="370" t="s">
        <v>3400</v>
      </c>
      <c r="C314" s="370" t="s">
        <v>1115</v>
      </c>
      <c r="D314" s="725">
        <v>1</v>
      </c>
      <c r="E314" s="370" t="s">
        <v>2859</v>
      </c>
    </row>
    <row r="315" spans="1:5" ht="15.75" customHeight="1">
      <c r="A315" s="10">
        <v>311</v>
      </c>
      <c r="B315" s="370" t="s">
        <v>3400</v>
      </c>
      <c r="C315" s="370" t="s">
        <v>1115</v>
      </c>
      <c r="D315" s="725">
        <v>1</v>
      </c>
      <c r="E315" s="370" t="s">
        <v>2859</v>
      </c>
    </row>
    <row r="316" spans="1:5" ht="15.75" customHeight="1">
      <c r="A316" s="10">
        <v>312</v>
      </c>
      <c r="B316" s="370" t="s">
        <v>3400</v>
      </c>
      <c r="C316" s="370" t="s">
        <v>1115</v>
      </c>
      <c r="D316" s="725">
        <v>1</v>
      </c>
      <c r="E316" s="370" t="s">
        <v>2859</v>
      </c>
    </row>
    <row r="317" spans="1:5" ht="15.75" customHeight="1">
      <c r="A317" s="10">
        <v>313</v>
      </c>
      <c r="B317" s="370" t="s">
        <v>3400</v>
      </c>
      <c r="C317" s="370" t="s">
        <v>1115</v>
      </c>
      <c r="D317" s="725">
        <v>1</v>
      </c>
      <c r="E317" s="370" t="s">
        <v>2859</v>
      </c>
    </row>
    <row r="318" spans="1:5" ht="15.75" customHeight="1">
      <c r="A318" s="10">
        <v>314</v>
      </c>
      <c r="B318" s="370" t="s">
        <v>3400</v>
      </c>
      <c r="C318" s="370" t="s">
        <v>1115</v>
      </c>
      <c r="D318" s="725">
        <v>1</v>
      </c>
      <c r="E318" s="370" t="s">
        <v>2859</v>
      </c>
    </row>
    <row r="319" spans="1:5" ht="15.75" customHeight="1">
      <c r="A319" s="10">
        <v>315</v>
      </c>
      <c r="B319" s="370" t="s">
        <v>3400</v>
      </c>
      <c r="C319" s="370" t="s">
        <v>1115</v>
      </c>
      <c r="D319" s="725">
        <v>1</v>
      </c>
      <c r="E319" s="370" t="s">
        <v>2859</v>
      </c>
    </row>
    <row r="320" spans="1:5" ht="15.75" customHeight="1">
      <c r="A320" s="10">
        <v>316</v>
      </c>
      <c r="B320" s="370" t="s">
        <v>3400</v>
      </c>
      <c r="C320" s="370" t="s">
        <v>1115</v>
      </c>
      <c r="D320" s="725">
        <v>1</v>
      </c>
      <c r="E320" s="370" t="s">
        <v>2236</v>
      </c>
    </row>
    <row r="321" spans="1:5" ht="15.75" customHeight="1">
      <c r="A321" s="10">
        <v>317</v>
      </c>
      <c r="B321" s="370" t="s">
        <v>3288</v>
      </c>
      <c r="C321" s="370" t="s">
        <v>1115</v>
      </c>
      <c r="D321" s="725">
        <v>1</v>
      </c>
      <c r="E321" s="370" t="s">
        <v>2236</v>
      </c>
    </row>
    <row r="322" spans="1:5" ht="15.75" customHeight="1">
      <c r="A322" s="10">
        <v>318</v>
      </c>
      <c r="B322" s="370" t="s">
        <v>3288</v>
      </c>
      <c r="C322" s="370" t="s">
        <v>1115</v>
      </c>
      <c r="D322" s="725">
        <v>1</v>
      </c>
      <c r="E322" s="370" t="s">
        <v>2236</v>
      </c>
    </row>
    <row r="323" spans="1:5" ht="15.75" customHeight="1">
      <c r="A323" s="10">
        <v>319</v>
      </c>
      <c r="B323" s="370" t="s">
        <v>3288</v>
      </c>
      <c r="C323" s="370" t="s">
        <v>1115</v>
      </c>
      <c r="D323" s="725">
        <v>1</v>
      </c>
      <c r="E323" s="370" t="s">
        <v>2236</v>
      </c>
    </row>
    <row r="324" spans="1:5" ht="15.75" customHeight="1">
      <c r="A324" s="10">
        <v>320</v>
      </c>
      <c r="B324" s="370" t="s">
        <v>3288</v>
      </c>
      <c r="C324" s="370" t="s">
        <v>1115</v>
      </c>
      <c r="D324" s="725">
        <v>1</v>
      </c>
      <c r="E324" s="370" t="s">
        <v>2236</v>
      </c>
    </row>
    <row r="325" spans="1:5" ht="15.75" customHeight="1">
      <c r="A325" s="10">
        <v>321</v>
      </c>
      <c r="B325" s="370" t="s">
        <v>3288</v>
      </c>
      <c r="C325" s="370" t="s">
        <v>1115</v>
      </c>
      <c r="D325" s="725">
        <v>1</v>
      </c>
      <c r="E325" s="370" t="s">
        <v>2236</v>
      </c>
    </row>
    <row r="326" spans="1:5" ht="15.75" customHeight="1">
      <c r="A326" s="10">
        <v>322</v>
      </c>
      <c r="B326" s="370" t="s">
        <v>3288</v>
      </c>
      <c r="C326" s="370" t="s">
        <v>1115</v>
      </c>
      <c r="D326" s="725">
        <v>1</v>
      </c>
      <c r="E326" s="370" t="s">
        <v>2236</v>
      </c>
    </row>
    <row r="327" spans="1:5" ht="15.75" customHeight="1">
      <c r="A327" s="10">
        <v>323</v>
      </c>
      <c r="B327" s="370" t="s">
        <v>3288</v>
      </c>
      <c r="C327" s="370" t="s">
        <v>1115</v>
      </c>
      <c r="D327" s="725">
        <v>1</v>
      </c>
      <c r="E327" s="370" t="s">
        <v>2236</v>
      </c>
    </row>
    <row r="328" spans="1:5" ht="15.75" customHeight="1">
      <c r="A328" s="10">
        <v>324</v>
      </c>
      <c r="B328" s="370" t="s">
        <v>3288</v>
      </c>
      <c r="C328" s="370" t="s">
        <v>1115</v>
      </c>
      <c r="D328" s="725">
        <v>1</v>
      </c>
      <c r="E328" s="370" t="s">
        <v>2236</v>
      </c>
    </row>
    <row r="329" spans="1:5" ht="15.75" customHeight="1">
      <c r="A329" s="10">
        <v>325</v>
      </c>
      <c r="B329" s="370" t="s">
        <v>3288</v>
      </c>
      <c r="C329" s="370" t="s">
        <v>1115</v>
      </c>
      <c r="D329" s="725">
        <v>1</v>
      </c>
      <c r="E329" s="370" t="s">
        <v>2236</v>
      </c>
    </row>
    <row r="330" spans="1:5" ht="15.75" customHeight="1">
      <c r="A330" s="10">
        <v>326</v>
      </c>
      <c r="B330" s="370" t="s">
        <v>3288</v>
      </c>
      <c r="C330" s="370" t="s">
        <v>1115</v>
      </c>
      <c r="D330" s="725">
        <v>1</v>
      </c>
      <c r="E330" s="370" t="s">
        <v>2236</v>
      </c>
    </row>
    <row r="331" spans="1:5" ht="15.75" customHeight="1">
      <c r="A331" s="10">
        <v>327</v>
      </c>
      <c r="B331" s="370" t="s">
        <v>3288</v>
      </c>
      <c r="C331" s="370" t="s">
        <v>1115</v>
      </c>
      <c r="D331" s="725">
        <v>1</v>
      </c>
      <c r="E331" s="370" t="s">
        <v>2236</v>
      </c>
    </row>
    <row r="332" spans="1:5" ht="15.75" customHeight="1">
      <c r="A332" s="10">
        <v>328</v>
      </c>
      <c r="B332" s="370" t="s">
        <v>3288</v>
      </c>
      <c r="C332" s="370" t="s">
        <v>1115</v>
      </c>
      <c r="D332" s="725">
        <v>1</v>
      </c>
      <c r="E332" s="370" t="s">
        <v>2236</v>
      </c>
    </row>
    <row r="333" spans="1:5" ht="15.75" customHeight="1">
      <c r="A333" s="10">
        <v>329</v>
      </c>
      <c r="B333" s="370" t="s">
        <v>3288</v>
      </c>
      <c r="C333" s="370" t="s">
        <v>1115</v>
      </c>
      <c r="D333" s="725">
        <v>1</v>
      </c>
      <c r="E333" s="370" t="s">
        <v>2236</v>
      </c>
    </row>
    <row r="334" spans="1:5" ht="15.75" customHeight="1">
      <c r="A334" s="10">
        <v>330</v>
      </c>
      <c r="B334" s="370" t="s">
        <v>3288</v>
      </c>
      <c r="C334" s="370" t="s">
        <v>1115</v>
      </c>
      <c r="D334" s="725">
        <v>1</v>
      </c>
      <c r="E334" s="370" t="s">
        <v>2236</v>
      </c>
    </row>
    <row r="335" spans="1:5" ht="15.75" customHeight="1">
      <c r="A335" s="10">
        <v>331</v>
      </c>
      <c r="B335" s="370" t="s">
        <v>3288</v>
      </c>
      <c r="C335" s="370" t="s">
        <v>1115</v>
      </c>
      <c r="D335" s="725">
        <v>1</v>
      </c>
      <c r="E335" s="370" t="s">
        <v>2236</v>
      </c>
    </row>
    <row r="336" spans="1:5" ht="15.75" customHeight="1">
      <c r="A336" s="10">
        <v>332</v>
      </c>
      <c r="B336" s="370" t="s">
        <v>3288</v>
      </c>
      <c r="C336" s="370" t="s">
        <v>1115</v>
      </c>
      <c r="D336" s="725">
        <v>1</v>
      </c>
      <c r="E336" s="370" t="s">
        <v>2236</v>
      </c>
    </row>
    <row r="337" spans="1:5" ht="15.75" customHeight="1">
      <c r="A337" s="10">
        <v>333</v>
      </c>
      <c r="B337" s="370" t="s">
        <v>3288</v>
      </c>
      <c r="C337" s="370" t="s">
        <v>1115</v>
      </c>
      <c r="D337" s="725">
        <v>1</v>
      </c>
      <c r="E337" s="370" t="s">
        <v>2236</v>
      </c>
    </row>
    <row r="338" spans="1:5" ht="15.75" customHeight="1">
      <c r="A338" s="10">
        <v>334</v>
      </c>
      <c r="B338" s="370" t="s">
        <v>3288</v>
      </c>
      <c r="C338" s="370" t="s">
        <v>1115</v>
      </c>
      <c r="D338" s="725">
        <v>1</v>
      </c>
      <c r="E338" s="370" t="s">
        <v>2236</v>
      </c>
    </row>
    <row r="339" spans="1:5" ht="15.75" customHeight="1">
      <c r="A339" s="10">
        <v>335</v>
      </c>
      <c r="B339" s="370" t="s">
        <v>3288</v>
      </c>
      <c r="C339" s="370" t="s">
        <v>1115</v>
      </c>
      <c r="D339" s="725">
        <v>1</v>
      </c>
      <c r="E339" s="370" t="s">
        <v>2236</v>
      </c>
    </row>
    <row r="340" spans="1:5" ht="15.75" customHeight="1">
      <c r="A340" s="10">
        <v>336</v>
      </c>
      <c r="B340" s="370" t="s">
        <v>3288</v>
      </c>
      <c r="C340" s="370" t="s">
        <v>1115</v>
      </c>
      <c r="D340" s="725">
        <v>1</v>
      </c>
      <c r="E340" s="370" t="s">
        <v>2236</v>
      </c>
    </row>
    <row r="341" spans="1:5" ht="15.75" customHeight="1">
      <c r="A341" s="10">
        <v>337</v>
      </c>
      <c r="B341" s="370" t="s">
        <v>3288</v>
      </c>
      <c r="C341" s="370" t="s">
        <v>1115</v>
      </c>
      <c r="D341" s="725">
        <v>1</v>
      </c>
      <c r="E341" s="370" t="s">
        <v>2236</v>
      </c>
    </row>
    <row r="342" spans="1:5" ht="15.75" customHeight="1">
      <c r="A342" s="10">
        <v>338</v>
      </c>
      <c r="B342" s="370" t="s">
        <v>3288</v>
      </c>
      <c r="C342" s="370" t="s">
        <v>1115</v>
      </c>
      <c r="D342" s="725">
        <v>1</v>
      </c>
      <c r="E342" s="370" t="s">
        <v>2236</v>
      </c>
    </row>
    <row r="343" spans="1:5" ht="15.75" customHeight="1">
      <c r="A343" s="10">
        <v>339</v>
      </c>
      <c r="B343" s="370" t="s">
        <v>3288</v>
      </c>
      <c r="C343" s="370" t="s">
        <v>1115</v>
      </c>
      <c r="D343" s="725">
        <v>1</v>
      </c>
      <c r="E343" s="370" t="s">
        <v>2236</v>
      </c>
    </row>
    <row r="344" spans="1:5" ht="15.75" customHeight="1">
      <c r="A344" s="10">
        <v>340</v>
      </c>
      <c r="B344" s="370" t="s">
        <v>3288</v>
      </c>
      <c r="C344" s="370" t="s">
        <v>1115</v>
      </c>
      <c r="D344" s="725">
        <v>1</v>
      </c>
      <c r="E344" s="370" t="s">
        <v>2236</v>
      </c>
    </row>
    <row r="345" spans="1:5" ht="15.75" customHeight="1">
      <c r="A345" s="10">
        <v>341</v>
      </c>
      <c r="B345" s="370" t="s">
        <v>3288</v>
      </c>
      <c r="C345" s="370" t="s">
        <v>1115</v>
      </c>
      <c r="D345" s="725">
        <v>1</v>
      </c>
      <c r="E345" s="370" t="s">
        <v>2236</v>
      </c>
    </row>
    <row r="346" spans="1:5" ht="15.75" customHeight="1">
      <c r="A346" s="10">
        <v>342</v>
      </c>
      <c r="B346" s="370" t="s">
        <v>3288</v>
      </c>
      <c r="C346" s="370" t="s">
        <v>1115</v>
      </c>
      <c r="D346" s="725">
        <v>1</v>
      </c>
      <c r="E346" s="370" t="s">
        <v>2236</v>
      </c>
    </row>
    <row r="347" spans="1:5" ht="15.75" customHeight="1">
      <c r="A347" s="10">
        <v>343</v>
      </c>
      <c r="B347" s="370" t="s">
        <v>3288</v>
      </c>
      <c r="C347" s="370" t="s">
        <v>1115</v>
      </c>
      <c r="D347" s="725">
        <v>1</v>
      </c>
      <c r="E347" s="370" t="s">
        <v>2236</v>
      </c>
    </row>
    <row r="348" spans="1:5" ht="15.75" customHeight="1">
      <c r="A348" s="10">
        <v>344</v>
      </c>
      <c r="B348" s="370" t="s">
        <v>3288</v>
      </c>
      <c r="C348" s="370" t="s">
        <v>1115</v>
      </c>
      <c r="D348" s="725">
        <v>1</v>
      </c>
      <c r="E348" s="370" t="s">
        <v>2236</v>
      </c>
    </row>
    <row r="349" spans="1:5" ht="15.75" customHeight="1">
      <c r="A349" s="10">
        <v>345</v>
      </c>
      <c r="B349" s="370" t="s">
        <v>3288</v>
      </c>
      <c r="C349" s="370" t="s">
        <v>1115</v>
      </c>
      <c r="D349" s="725">
        <v>1</v>
      </c>
      <c r="E349" s="370" t="s">
        <v>2236</v>
      </c>
    </row>
    <row r="350" spans="1:5" ht="15.75" customHeight="1">
      <c r="A350" s="10">
        <v>346</v>
      </c>
      <c r="B350" s="370" t="s">
        <v>3288</v>
      </c>
      <c r="C350" s="370" t="s">
        <v>1115</v>
      </c>
      <c r="D350" s="725">
        <v>1</v>
      </c>
      <c r="E350" s="370" t="s">
        <v>2236</v>
      </c>
    </row>
    <row r="351" spans="1:5" ht="15.75" customHeight="1">
      <c r="A351" s="10">
        <v>347</v>
      </c>
      <c r="B351" s="370" t="s">
        <v>3223</v>
      </c>
      <c r="C351" s="370" t="s">
        <v>1115</v>
      </c>
      <c r="D351" s="725">
        <v>1</v>
      </c>
      <c r="E351" s="370" t="s">
        <v>2236</v>
      </c>
    </row>
    <row r="352" spans="1:5" ht="15.75" customHeight="1">
      <c r="A352" s="10">
        <v>348</v>
      </c>
      <c r="B352" s="370" t="s">
        <v>3223</v>
      </c>
      <c r="C352" s="370" t="s">
        <v>1115</v>
      </c>
      <c r="D352" s="725">
        <v>1</v>
      </c>
      <c r="E352" s="370" t="s">
        <v>2236</v>
      </c>
    </row>
    <row r="353" spans="1:5" ht="15.75" customHeight="1">
      <c r="A353" s="10">
        <v>349</v>
      </c>
      <c r="B353" s="370" t="s">
        <v>3223</v>
      </c>
      <c r="C353" s="370" t="s">
        <v>1115</v>
      </c>
      <c r="D353" s="725">
        <v>1</v>
      </c>
      <c r="E353" s="370" t="s">
        <v>2236</v>
      </c>
    </row>
    <row r="354" spans="1:5" ht="15.75" customHeight="1">
      <c r="A354" s="10">
        <v>350</v>
      </c>
      <c r="B354" s="370" t="s">
        <v>3495</v>
      </c>
      <c r="C354" s="370" t="s">
        <v>1115</v>
      </c>
      <c r="D354" s="725">
        <v>1</v>
      </c>
      <c r="E354" s="370" t="s">
        <v>2236</v>
      </c>
    </row>
    <row r="355" spans="1:5" ht="15.75" customHeight="1">
      <c r="A355" s="10">
        <v>351</v>
      </c>
      <c r="B355" s="370" t="s">
        <v>3495</v>
      </c>
      <c r="C355" s="370" t="s">
        <v>1115</v>
      </c>
      <c r="D355" s="725">
        <v>1</v>
      </c>
      <c r="E355" s="370" t="s">
        <v>2236</v>
      </c>
    </row>
    <row r="356" spans="1:5" ht="15.75" customHeight="1">
      <c r="A356" s="10">
        <v>352</v>
      </c>
      <c r="B356" s="370" t="s">
        <v>3495</v>
      </c>
      <c r="C356" s="370" t="s">
        <v>1115</v>
      </c>
      <c r="D356" s="725">
        <v>1</v>
      </c>
      <c r="E356" s="370" t="s">
        <v>2236</v>
      </c>
    </row>
    <row r="357" spans="1:5" ht="15.75" customHeight="1">
      <c r="A357" s="10">
        <v>353</v>
      </c>
      <c r="B357" s="370" t="s">
        <v>3495</v>
      </c>
      <c r="C357" s="370" t="s">
        <v>1115</v>
      </c>
      <c r="D357" s="725">
        <v>1</v>
      </c>
      <c r="E357" s="370" t="s">
        <v>2236</v>
      </c>
    </row>
    <row r="358" spans="1:5" ht="15.75" customHeight="1">
      <c r="A358" s="10">
        <v>354</v>
      </c>
      <c r="B358" s="370" t="s">
        <v>3495</v>
      </c>
      <c r="C358" s="370" t="s">
        <v>1115</v>
      </c>
      <c r="D358" s="725">
        <v>1</v>
      </c>
      <c r="E358" s="370" t="s">
        <v>2236</v>
      </c>
    </row>
    <row r="359" spans="1:5" ht="15.75" customHeight="1">
      <c r="A359" s="10">
        <v>355</v>
      </c>
      <c r="B359" s="370" t="s">
        <v>3507</v>
      </c>
      <c r="C359" s="370" t="s">
        <v>1115</v>
      </c>
      <c r="D359" s="725">
        <v>1</v>
      </c>
      <c r="E359" s="370" t="s">
        <v>2236</v>
      </c>
    </row>
    <row r="360" spans="1:5" ht="15.75" customHeight="1">
      <c r="A360" s="10">
        <v>356</v>
      </c>
      <c r="B360" s="370" t="s">
        <v>3507</v>
      </c>
      <c r="C360" s="370" t="s">
        <v>1115</v>
      </c>
      <c r="D360" s="725">
        <v>1</v>
      </c>
      <c r="E360" s="370" t="s">
        <v>2236</v>
      </c>
    </row>
    <row r="361" spans="1:5" ht="15.75" customHeight="1">
      <c r="A361" s="10">
        <v>357</v>
      </c>
      <c r="B361" s="370" t="s">
        <v>3507</v>
      </c>
      <c r="C361" s="370" t="s">
        <v>1115</v>
      </c>
      <c r="D361" s="725">
        <v>1</v>
      </c>
      <c r="E361" s="370" t="s">
        <v>2236</v>
      </c>
    </row>
    <row r="362" spans="1:5" ht="15.75" customHeight="1">
      <c r="A362" s="10">
        <v>358</v>
      </c>
      <c r="B362" s="370" t="s">
        <v>3507</v>
      </c>
      <c r="C362" s="370" t="s">
        <v>1115</v>
      </c>
      <c r="D362" s="725">
        <v>1</v>
      </c>
      <c r="E362" s="370" t="s">
        <v>2236</v>
      </c>
    </row>
    <row r="363" spans="1:5" ht="15.75" customHeight="1">
      <c r="A363" s="10">
        <v>359</v>
      </c>
      <c r="B363" s="370" t="s">
        <v>3517</v>
      </c>
      <c r="C363" s="370" t="s">
        <v>1115</v>
      </c>
      <c r="D363" s="725">
        <v>1</v>
      </c>
      <c r="E363" s="370" t="s">
        <v>2236</v>
      </c>
    </row>
    <row r="364" spans="1:5" ht="15.75" customHeight="1">
      <c r="A364" s="10">
        <v>360</v>
      </c>
      <c r="B364" s="370" t="s">
        <v>3517</v>
      </c>
      <c r="C364" s="370" t="s">
        <v>1115</v>
      </c>
      <c r="D364" s="725">
        <v>1</v>
      </c>
      <c r="E364" s="370" t="s">
        <v>2236</v>
      </c>
    </row>
    <row r="365" spans="1:5" ht="15.75" customHeight="1">
      <c r="A365" s="10">
        <v>361</v>
      </c>
      <c r="B365" s="370" t="s">
        <v>3517</v>
      </c>
      <c r="C365" s="370" t="s">
        <v>1115</v>
      </c>
      <c r="D365" s="725">
        <v>1</v>
      </c>
      <c r="E365" s="370" t="s">
        <v>2236</v>
      </c>
    </row>
    <row r="366" spans="1:5" ht="15.75" customHeight="1">
      <c r="A366" s="10">
        <v>362</v>
      </c>
      <c r="B366" s="370" t="s">
        <v>3517</v>
      </c>
      <c r="C366" s="370" t="s">
        <v>1115</v>
      </c>
      <c r="D366" s="725">
        <v>1</v>
      </c>
      <c r="E366" s="370" t="s">
        <v>2236</v>
      </c>
    </row>
    <row r="367" spans="1:5" ht="15.75" customHeight="1">
      <c r="A367" s="10">
        <v>363</v>
      </c>
      <c r="B367" s="370" t="s">
        <v>3517</v>
      </c>
      <c r="C367" s="370" t="s">
        <v>1115</v>
      </c>
      <c r="D367" s="725">
        <v>1</v>
      </c>
      <c r="E367" s="370" t="s">
        <v>2236</v>
      </c>
    </row>
    <row r="368" spans="1:5" ht="15.75" customHeight="1">
      <c r="A368" s="10">
        <v>364</v>
      </c>
      <c r="B368" s="370" t="s">
        <v>3517</v>
      </c>
      <c r="C368" s="370" t="s">
        <v>1115</v>
      </c>
      <c r="D368" s="725">
        <v>1</v>
      </c>
      <c r="E368" s="370" t="s">
        <v>2236</v>
      </c>
    </row>
    <row r="369" spans="1:5" ht="15.75" customHeight="1">
      <c r="A369" s="10">
        <v>365</v>
      </c>
      <c r="B369" s="370" t="s">
        <v>3517</v>
      </c>
      <c r="C369" s="370" t="s">
        <v>1115</v>
      </c>
      <c r="D369" s="725">
        <v>1</v>
      </c>
      <c r="E369" s="370" t="s">
        <v>2236</v>
      </c>
    </row>
    <row r="370" spans="1:5" ht="15.75" customHeight="1">
      <c r="A370" s="10">
        <v>366</v>
      </c>
      <c r="B370" s="370" t="s">
        <v>3534</v>
      </c>
      <c r="C370" s="370" t="s">
        <v>1115</v>
      </c>
      <c r="D370" s="725">
        <v>1</v>
      </c>
      <c r="E370" s="370" t="s">
        <v>3090</v>
      </c>
    </row>
    <row r="371" spans="1:5" ht="15.75" customHeight="1">
      <c r="A371" s="10">
        <v>367</v>
      </c>
      <c r="B371" s="370" t="s">
        <v>3539</v>
      </c>
      <c r="C371" s="370" t="s">
        <v>1115</v>
      </c>
      <c r="D371" s="725">
        <v>1</v>
      </c>
      <c r="E371" s="370" t="s">
        <v>2236</v>
      </c>
    </row>
    <row r="372" spans="1:5" ht="15.75" customHeight="1">
      <c r="A372" s="10">
        <v>368</v>
      </c>
      <c r="B372" s="370" t="s">
        <v>3543</v>
      </c>
      <c r="C372" s="370" t="s">
        <v>1115</v>
      </c>
      <c r="D372" s="725">
        <v>1</v>
      </c>
      <c r="E372" s="370" t="s">
        <v>2236</v>
      </c>
    </row>
    <row r="373" spans="1:5" ht="15.75" customHeight="1">
      <c r="A373" s="10">
        <v>369</v>
      </c>
      <c r="B373" s="370" t="s">
        <v>3179</v>
      </c>
      <c r="C373" s="370" t="s">
        <v>1115</v>
      </c>
      <c r="D373" s="725">
        <v>1</v>
      </c>
      <c r="E373" s="370" t="s">
        <v>2236</v>
      </c>
    </row>
    <row r="374" spans="1:5" ht="15.75" customHeight="1">
      <c r="A374" s="10">
        <v>370</v>
      </c>
      <c r="B374" s="370" t="s">
        <v>3179</v>
      </c>
      <c r="C374" s="370" t="s">
        <v>1115</v>
      </c>
      <c r="D374" s="725">
        <v>1</v>
      </c>
      <c r="E374" s="370" t="s">
        <v>2236</v>
      </c>
    </row>
    <row r="375" spans="1:5" ht="15.75" customHeight="1">
      <c r="A375" s="10">
        <v>371</v>
      </c>
      <c r="B375" s="370" t="s">
        <v>3179</v>
      </c>
      <c r="C375" s="370" t="s">
        <v>1115</v>
      </c>
      <c r="D375" s="725">
        <v>1</v>
      </c>
      <c r="E375" s="370" t="s">
        <v>2236</v>
      </c>
    </row>
    <row r="376" spans="1:5" ht="15.75" customHeight="1">
      <c r="A376" s="10">
        <v>372</v>
      </c>
      <c r="B376" s="370" t="s">
        <v>3179</v>
      </c>
      <c r="C376" s="370" t="s">
        <v>1115</v>
      </c>
      <c r="D376" s="725">
        <v>1</v>
      </c>
      <c r="E376" s="370" t="s">
        <v>2236</v>
      </c>
    </row>
    <row r="377" spans="1:5" ht="15.75" customHeight="1">
      <c r="A377" s="10">
        <v>373</v>
      </c>
      <c r="B377" s="370" t="s">
        <v>3555</v>
      </c>
      <c r="C377" s="370" t="s">
        <v>1115</v>
      </c>
      <c r="D377" s="725">
        <v>1</v>
      </c>
      <c r="E377" s="370" t="s">
        <v>2236</v>
      </c>
    </row>
    <row r="378" spans="1:5" ht="15.75" customHeight="1">
      <c r="A378" s="10">
        <v>374</v>
      </c>
      <c r="B378" s="370" t="s">
        <v>3559</v>
      </c>
      <c r="C378" s="370" t="s">
        <v>1115</v>
      </c>
      <c r="D378" s="725">
        <v>1</v>
      </c>
      <c r="E378" s="370" t="s">
        <v>2236</v>
      </c>
    </row>
    <row r="379" spans="1:5" ht="15.75" customHeight="1">
      <c r="A379" s="10">
        <v>375</v>
      </c>
      <c r="B379" s="370" t="s">
        <v>3563</v>
      </c>
      <c r="C379" s="370" t="s">
        <v>1115</v>
      </c>
      <c r="D379" s="725">
        <v>1</v>
      </c>
      <c r="E379" s="370" t="s">
        <v>2236</v>
      </c>
    </row>
    <row r="380" spans="1:5" ht="15.75" customHeight="1">
      <c r="A380" s="10">
        <v>376</v>
      </c>
      <c r="B380" s="370" t="s">
        <v>3563</v>
      </c>
      <c r="C380" s="370" t="s">
        <v>1115</v>
      </c>
      <c r="D380" s="725">
        <v>1</v>
      </c>
      <c r="E380" s="370" t="s">
        <v>2236</v>
      </c>
    </row>
    <row r="381" spans="1:5" ht="15.75" customHeight="1">
      <c r="A381" s="10">
        <v>377</v>
      </c>
      <c r="B381" s="370" t="s">
        <v>3563</v>
      </c>
      <c r="C381" s="370" t="s">
        <v>1115</v>
      </c>
      <c r="D381" s="725">
        <v>1</v>
      </c>
      <c r="E381" s="370" t="s">
        <v>2236</v>
      </c>
    </row>
    <row r="382" spans="1:5" ht="15.75" customHeight="1">
      <c r="A382" s="10">
        <v>378</v>
      </c>
      <c r="B382" s="33" t="s">
        <v>2233</v>
      </c>
      <c r="C382" s="33" t="s">
        <v>1115</v>
      </c>
      <c r="D382" s="66">
        <v>1</v>
      </c>
      <c r="E382" s="33" t="s">
        <v>2236</v>
      </c>
    </row>
    <row r="383" spans="1:5" ht="25.15" customHeight="1">
      <c r="A383" s="10">
        <v>379</v>
      </c>
      <c r="B383" s="33" t="s">
        <v>2240</v>
      </c>
      <c r="C383" s="33" t="s">
        <v>1115</v>
      </c>
      <c r="D383" s="66">
        <v>1</v>
      </c>
      <c r="E383" s="33" t="s">
        <v>2236</v>
      </c>
    </row>
    <row r="384" spans="1:5" ht="15.75" customHeight="1">
      <c r="A384" s="10">
        <v>380</v>
      </c>
      <c r="B384" s="33" t="s">
        <v>2243</v>
      </c>
      <c r="C384" s="33" t="s">
        <v>1115</v>
      </c>
      <c r="D384" s="66">
        <v>1</v>
      </c>
      <c r="E384" s="33" t="s">
        <v>2236</v>
      </c>
    </row>
    <row r="385" spans="1:5" ht="15.75" customHeight="1">
      <c r="A385" s="10">
        <v>381</v>
      </c>
      <c r="B385" s="33" t="s">
        <v>2247</v>
      </c>
      <c r="C385" s="33" t="s">
        <v>1115</v>
      </c>
      <c r="D385" s="66">
        <v>1</v>
      </c>
      <c r="E385" s="33" t="s">
        <v>2236</v>
      </c>
    </row>
    <row r="386" spans="1:5" ht="15.75" customHeight="1">
      <c r="A386" s="10">
        <v>382</v>
      </c>
      <c r="B386" s="33" t="s">
        <v>2251</v>
      </c>
      <c r="C386" s="33" t="s">
        <v>1115</v>
      </c>
      <c r="D386" s="66">
        <v>1</v>
      </c>
      <c r="E386" s="33" t="s">
        <v>2236</v>
      </c>
    </row>
    <row r="387" spans="1:5" ht="15.75" customHeight="1">
      <c r="A387" s="10">
        <v>383</v>
      </c>
      <c r="B387" s="33" t="s">
        <v>2255</v>
      </c>
      <c r="C387" s="33" t="s">
        <v>1115</v>
      </c>
      <c r="D387" s="66">
        <v>1</v>
      </c>
      <c r="E387" s="33" t="s">
        <v>2236</v>
      </c>
    </row>
    <row r="388" spans="1:5" ht="15.75" customHeight="1">
      <c r="A388" s="10">
        <v>384</v>
      </c>
      <c r="B388" s="33" t="s">
        <v>2259</v>
      </c>
      <c r="C388" s="33" t="s">
        <v>1115</v>
      </c>
      <c r="D388" s="66">
        <v>1</v>
      </c>
      <c r="E388" s="33" t="s">
        <v>2236</v>
      </c>
    </row>
    <row r="389" spans="1:5" ht="15.75" customHeight="1">
      <c r="A389" s="10">
        <v>385</v>
      </c>
      <c r="B389" s="33" t="s">
        <v>2263</v>
      </c>
      <c r="C389" s="33" t="s">
        <v>1115</v>
      </c>
      <c r="D389" s="66">
        <v>1</v>
      </c>
      <c r="E389" s="33" t="s">
        <v>2236</v>
      </c>
    </row>
    <row r="390" spans="1:5" ht="15.75" customHeight="1">
      <c r="A390" s="10">
        <v>386</v>
      </c>
      <c r="B390" s="33" t="s">
        <v>2267</v>
      </c>
      <c r="C390" s="33" t="s">
        <v>1115</v>
      </c>
      <c r="D390" s="66">
        <v>1</v>
      </c>
      <c r="E390" s="33" t="s">
        <v>2236</v>
      </c>
    </row>
    <row r="391" spans="1:5" ht="15.75" customHeight="1">
      <c r="A391" s="10">
        <v>387</v>
      </c>
      <c r="B391" s="33" t="s">
        <v>2271</v>
      </c>
      <c r="C391" s="33" t="s">
        <v>1115</v>
      </c>
      <c r="D391" s="66">
        <v>1</v>
      </c>
      <c r="E391" s="33" t="s">
        <v>2236</v>
      </c>
    </row>
    <row r="392" spans="1:5" ht="15.75" customHeight="1">
      <c r="A392" s="10">
        <v>388</v>
      </c>
      <c r="B392" s="33" t="s">
        <v>2271</v>
      </c>
      <c r="C392" s="33" t="s">
        <v>1115</v>
      </c>
      <c r="D392" s="66">
        <v>1</v>
      </c>
      <c r="E392" s="33" t="s">
        <v>2236</v>
      </c>
    </row>
    <row r="393" spans="1:5" ht="15.75" customHeight="1">
      <c r="A393" s="10">
        <v>389</v>
      </c>
      <c r="B393" s="33" t="s">
        <v>2271</v>
      </c>
      <c r="C393" s="33" t="s">
        <v>1115</v>
      </c>
      <c r="D393" s="66">
        <v>1</v>
      </c>
      <c r="E393" s="33" t="s">
        <v>2236</v>
      </c>
    </row>
    <row r="394" spans="1:5" ht="15.75" customHeight="1">
      <c r="A394" s="10">
        <v>390</v>
      </c>
      <c r="B394" s="33" t="s">
        <v>2282</v>
      </c>
      <c r="C394" s="33" t="s">
        <v>1115</v>
      </c>
      <c r="D394" s="66">
        <v>1</v>
      </c>
      <c r="E394" s="33" t="s">
        <v>2236</v>
      </c>
    </row>
    <row r="395" spans="1:5" ht="15.75" customHeight="1">
      <c r="A395" s="10">
        <v>391</v>
      </c>
      <c r="B395" s="33" t="s">
        <v>2282</v>
      </c>
      <c r="C395" s="33" t="s">
        <v>1115</v>
      </c>
      <c r="D395" s="66">
        <v>1</v>
      </c>
      <c r="E395" s="33" t="s">
        <v>2236</v>
      </c>
    </row>
    <row r="396" spans="1:5" ht="15.75" customHeight="1">
      <c r="A396" s="10">
        <v>392</v>
      </c>
      <c r="B396" s="33" t="s">
        <v>2282</v>
      </c>
      <c r="C396" s="33" t="s">
        <v>1115</v>
      </c>
      <c r="D396" s="66">
        <v>1</v>
      </c>
      <c r="E396" s="33" t="s">
        <v>2236</v>
      </c>
    </row>
    <row r="397" spans="1:5" ht="15.75" customHeight="1">
      <c r="A397" s="10">
        <v>393</v>
      </c>
      <c r="B397" s="33" t="s">
        <v>2291</v>
      </c>
      <c r="C397" s="33" t="s">
        <v>1115</v>
      </c>
      <c r="D397" s="66">
        <v>1</v>
      </c>
      <c r="E397" s="33" t="s">
        <v>2236</v>
      </c>
    </row>
    <row r="398" spans="1:5" ht="15.75" customHeight="1">
      <c r="A398" s="10">
        <v>394</v>
      </c>
      <c r="B398" s="33" t="s">
        <v>2294</v>
      </c>
      <c r="C398" s="33" t="s">
        <v>1115</v>
      </c>
      <c r="D398" s="66">
        <v>1</v>
      </c>
      <c r="E398" s="33" t="s">
        <v>2236</v>
      </c>
    </row>
    <row r="399" spans="1:5" ht="15.75" customHeight="1">
      <c r="A399" s="10">
        <v>395</v>
      </c>
      <c r="B399" s="33" t="s">
        <v>2297</v>
      </c>
      <c r="C399" s="33" t="s">
        <v>1115</v>
      </c>
      <c r="D399" s="66">
        <v>1</v>
      </c>
      <c r="E399" s="33" t="s">
        <v>2236</v>
      </c>
    </row>
    <row r="400" spans="1:5" ht="15.75" customHeight="1">
      <c r="A400" s="10">
        <v>396</v>
      </c>
      <c r="B400" s="33" t="s">
        <v>2301</v>
      </c>
      <c r="C400" s="33" t="s">
        <v>1115</v>
      </c>
      <c r="D400" s="66">
        <v>1</v>
      </c>
      <c r="E400" s="33" t="s">
        <v>2236</v>
      </c>
    </row>
    <row r="401" spans="1:5" ht="15.75" customHeight="1">
      <c r="A401" s="10">
        <v>397</v>
      </c>
      <c r="B401" s="33" t="s">
        <v>2305</v>
      </c>
      <c r="C401" s="33" t="s">
        <v>1115</v>
      </c>
      <c r="D401" s="66">
        <v>1</v>
      </c>
      <c r="E401" s="33" t="s">
        <v>2236</v>
      </c>
    </row>
    <row r="402" spans="1:5" ht="15.75" customHeight="1">
      <c r="A402" s="10">
        <v>398</v>
      </c>
      <c r="B402" s="33" t="s">
        <v>2309</v>
      </c>
      <c r="C402" s="33" t="s">
        <v>1115</v>
      </c>
      <c r="D402" s="66">
        <v>1</v>
      </c>
      <c r="E402" s="33" t="s">
        <v>2236</v>
      </c>
    </row>
    <row r="403" spans="1:5" ht="15.75" customHeight="1">
      <c r="A403" s="10">
        <v>399</v>
      </c>
      <c r="B403" s="33" t="s">
        <v>2313</v>
      </c>
      <c r="C403" s="33" t="s">
        <v>1115</v>
      </c>
      <c r="D403" s="66">
        <v>1</v>
      </c>
      <c r="E403" s="33" t="s">
        <v>2236</v>
      </c>
    </row>
    <row r="404" spans="1:5" ht="15.75" customHeight="1">
      <c r="A404" s="10">
        <v>400</v>
      </c>
      <c r="B404" s="33" t="s">
        <v>2313</v>
      </c>
      <c r="C404" s="33" t="s">
        <v>1115</v>
      </c>
      <c r="D404" s="66">
        <v>1</v>
      </c>
      <c r="E404" s="33" t="s">
        <v>2236</v>
      </c>
    </row>
    <row r="405" spans="1:5" ht="15.75" customHeight="1">
      <c r="A405" s="10">
        <v>401</v>
      </c>
      <c r="B405" s="33" t="s">
        <v>2313</v>
      </c>
      <c r="C405" s="33" t="s">
        <v>1115</v>
      </c>
      <c r="D405" s="66">
        <v>1</v>
      </c>
      <c r="E405" s="33" t="s">
        <v>2236</v>
      </c>
    </row>
    <row r="406" spans="1:5" ht="15.75" customHeight="1">
      <c r="A406" s="10">
        <v>402</v>
      </c>
      <c r="B406" s="33" t="s">
        <v>2313</v>
      </c>
      <c r="C406" s="33" t="s">
        <v>1115</v>
      </c>
      <c r="D406" s="66">
        <v>1</v>
      </c>
      <c r="E406" s="33" t="s">
        <v>2236</v>
      </c>
    </row>
    <row r="407" spans="1:5" ht="15.75" customHeight="1">
      <c r="A407" s="10">
        <v>403</v>
      </c>
      <c r="B407" s="33" t="s">
        <v>2322</v>
      </c>
      <c r="C407" s="33" t="s">
        <v>1115</v>
      </c>
      <c r="D407" s="66">
        <v>1</v>
      </c>
      <c r="E407" s="33" t="s">
        <v>2236</v>
      </c>
    </row>
    <row r="408" spans="1:5" ht="15.75" customHeight="1">
      <c r="A408" s="10">
        <v>404</v>
      </c>
      <c r="B408" s="33" t="s">
        <v>2325</v>
      </c>
      <c r="C408" s="33" t="s">
        <v>1115</v>
      </c>
      <c r="D408" s="66">
        <v>1</v>
      </c>
      <c r="E408" s="33" t="s">
        <v>2236</v>
      </c>
    </row>
    <row r="409" spans="1:5" ht="15.75" customHeight="1">
      <c r="A409" s="10">
        <v>405</v>
      </c>
      <c r="B409" s="33" t="s">
        <v>1228</v>
      </c>
      <c r="C409" s="33" t="s">
        <v>1115</v>
      </c>
      <c r="D409" s="66">
        <v>1</v>
      </c>
      <c r="E409" s="33" t="s">
        <v>2236</v>
      </c>
    </row>
    <row r="410" spans="1:5" ht="15.75" customHeight="1">
      <c r="A410" s="10">
        <v>406</v>
      </c>
      <c r="B410" s="33" t="s">
        <v>2330</v>
      </c>
      <c r="C410" s="33" t="s">
        <v>1115</v>
      </c>
      <c r="D410" s="66">
        <v>1</v>
      </c>
      <c r="E410" s="33" t="s">
        <v>2236</v>
      </c>
    </row>
    <row r="411" spans="1:5" ht="15.75" customHeight="1">
      <c r="A411" s="10">
        <v>407</v>
      </c>
      <c r="B411" s="33" t="s">
        <v>2333</v>
      </c>
      <c r="C411" s="33" t="s">
        <v>1115</v>
      </c>
      <c r="D411" s="66">
        <v>1</v>
      </c>
      <c r="E411" s="33" t="s">
        <v>2236</v>
      </c>
    </row>
    <row r="412" spans="1:5" ht="15.75" customHeight="1">
      <c r="A412" s="10">
        <v>408</v>
      </c>
      <c r="B412" s="33" t="s">
        <v>2333</v>
      </c>
      <c r="C412" s="33" t="s">
        <v>1115</v>
      </c>
      <c r="D412" s="66">
        <v>1</v>
      </c>
      <c r="E412" s="33" t="s">
        <v>2236</v>
      </c>
    </row>
    <row r="413" spans="1:5" ht="15.75" customHeight="1">
      <c r="A413" s="10">
        <v>409</v>
      </c>
      <c r="B413" s="33" t="s">
        <v>2338</v>
      </c>
      <c r="C413" s="33" t="s">
        <v>1115</v>
      </c>
      <c r="D413" s="66">
        <v>1</v>
      </c>
      <c r="E413" s="33" t="s">
        <v>2236</v>
      </c>
    </row>
    <row r="414" spans="1:5" ht="15.75" customHeight="1">
      <c r="A414" s="10">
        <v>410</v>
      </c>
      <c r="B414" s="33" t="s">
        <v>2341</v>
      </c>
      <c r="C414" s="33" t="s">
        <v>1115</v>
      </c>
      <c r="D414" s="66">
        <v>1</v>
      </c>
      <c r="E414" s="33" t="s">
        <v>2236</v>
      </c>
    </row>
    <row r="415" spans="1:5" ht="15.75" customHeight="1">
      <c r="A415" s="10">
        <v>411</v>
      </c>
      <c r="B415" s="33" t="s">
        <v>2344</v>
      </c>
      <c r="C415" s="33" t="s">
        <v>1115</v>
      </c>
      <c r="D415" s="66">
        <v>1</v>
      </c>
      <c r="E415" s="33" t="s">
        <v>2236</v>
      </c>
    </row>
    <row r="416" spans="1:5" ht="15.75" customHeight="1">
      <c r="A416" s="10">
        <v>412</v>
      </c>
      <c r="B416" s="33" t="s">
        <v>2347</v>
      </c>
      <c r="C416" s="33" t="s">
        <v>1115</v>
      </c>
      <c r="D416" s="66">
        <v>1</v>
      </c>
      <c r="E416" s="33" t="s">
        <v>2236</v>
      </c>
    </row>
    <row r="417" spans="1:5" ht="15.75" customHeight="1">
      <c r="A417" s="10">
        <v>413</v>
      </c>
      <c r="B417" s="33" t="s">
        <v>2350</v>
      </c>
      <c r="C417" s="33" t="s">
        <v>1115</v>
      </c>
      <c r="D417" s="66">
        <v>1</v>
      </c>
      <c r="E417" s="33" t="s">
        <v>2236</v>
      </c>
    </row>
    <row r="418" spans="1:5" ht="15.75" customHeight="1">
      <c r="A418" s="10">
        <v>414</v>
      </c>
      <c r="B418" s="33" t="s">
        <v>2350</v>
      </c>
      <c r="C418" s="33" t="s">
        <v>1115</v>
      </c>
      <c r="D418" s="66">
        <v>1</v>
      </c>
      <c r="E418" s="33" t="s">
        <v>2236</v>
      </c>
    </row>
    <row r="419" spans="1:5" ht="15.75" customHeight="1">
      <c r="A419" s="10">
        <v>415</v>
      </c>
      <c r="B419" s="33" t="s">
        <v>2355</v>
      </c>
      <c r="C419" s="33" t="s">
        <v>1115</v>
      </c>
      <c r="D419" s="66">
        <v>1</v>
      </c>
      <c r="E419" s="33" t="s">
        <v>2236</v>
      </c>
    </row>
    <row r="420" spans="1:5" ht="15.75" customHeight="1">
      <c r="A420" s="10">
        <v>416</v>
      </c>
      <c r="B420" s="33" t="s">
        <v>2358</v>
      </c>
      <c r="C420" s="33" t="s">
        <v>1115</v>
      </c>
      <c r="D420" s="66">
        <v>1</v>
      </c>
      <c r="E420" s="33" t="s">
        <v>2236</v>
      </c>
    </row>
    <row r="421" spans="1:5" ht="15.75" customHeight="1">
      <c r="A421" s="10">
        <v>417</v>
      </c>
      <c r="B421" s="33" t="s">
        <v>2361</v>
      </c>
      <c r="C421" s="33" t="s">
        <v>1115</v>
      </c>
      <c r="D421" s="66">
        <v>1</v>
      </c>
      <c r="E421" s="33" t="s">
        <v>2236</v>
      </c>
    </row>
    <row r="422" spans="1:5" ht="15.75" customHeight="1">
      <c r="A422" s="10">
        <v>418</v>
      </c>
      <c r="B422" s="33" t="s">
        <v>2361</v>
      </c>
      <c r="C422" s="33" t="s">
        <v>1115</v>
      </c>
      <c r="D422" s="66">
        <v>1</v>
      </c>
      <c r="E422" s="33" t="s">
        <v>2236</v>
      </c>
    </row>
    <row r="423" spans="1:5" ht="15.75" customHeight="1">
      <c r="A423" s="10">
        <v>419</v>
      </c>
      <c r="B423" s="33" t="s">
        <v>2366</v>
      </c>
      <c r="C423" s="33" t="s">
        <v>1115</v>
      </c>
      <c r="D423" s="66">
        <v>1</v>
      </c>
      <c r="E423" s="33" t="s">
        <v>2236</v>
      </c>
    </row>
    <row r="424" spans="1:5" ht="15.75" customHeight="1">
      <c r="A424" s="10">
        <v>420</v>
      </c>
      <c r="B424" s="33" t="s">
        <v>2369</v>
      </c>
      <c r="C424" s="33" t="s">
        <v>1115</v>
      </c>
      <c r="D424" s="66">
        <v>1</v>
      </c>
      <c r="E424" s="33" t="s">
        <v>2236</v>
      </c>
    </row>
    <row r="425" spans="1:5" ht="15.75" customHeight="1">
      <c r="A425" s="10">
        <v>421</v>
      </c>
      <c r="B425" s="33" t="s">
        <v>2369</v>
      </c>
      <c r="C425" s="33" t="s">
        <v>1115</v>
      </c>
      <c r="D425" s="66">
        <v>1</v>
      </c>
      <c r="E425" s="33" t="s">
        <v>2236</v>
      </c>
    </row>
    <row r="426" spans="1:5" ht="15.75" customHeight="1">
      <c r="A426" s="10">
        <v>422</v>
      </c>
      <c r="B426" s="33" t="s">
        <v>2369</v>
      </c>
      <c r="C426" s="33" t="s">
        <v>1115</v>
      </c>
      <c r="D426" s="66">
        <v>1</v>
      </c>
      <c r="E426" s="33" t="s">
        <v>2236</v>
      </c>
    </row>
    <row r="427" spans="1:5" ht="15.75" customHeight="1">
      <c r="A427" s="10">
        <v>423</v>
      </c>
      <c r="B427" s="33" t="s">
        <v>2369</v>
      </c>
      <c r="C427" s="33" t="s">
        <v>1115</v>
      </c>
      <c r="D427" s="66">
        <v>1</v>
      </c>
      <c r="E427" s="33" t="s">
        <v>2236</v>
      </c>
    </row>
    <row r="428" spans="1:5" ht="15.75" customHeight="1">
      <c r="A428" s="10">
        <v>424</v>
      </c>
      <c r="B428" s="33" t="s">
        <v>2369</v>
      </c>
      <c r="C428" s="33" t="s">
        <v>1115</v>
      </c>
      <c r="D428" s="66">
        <v>1</v>
      </c>
      <c r="E428" s="33" t="s">
        <v>2236</v>
      </c>
    </row>
    <row r="429" spans="1:5" ht="15.75" customHeight="1">
      <c r="A429" s="10">
        <v>425</v>
      </c>
      <c r="B429" s="33" t="s">
        <v>2369</v>
      </c>
      <c r="C429" s="33" t="s">
        <v>1115</v>
      </c>
      <c r="D429" s="66">
        <v>1</v>
      </c>
      <c r="E429" s="33" t="s">
        <v>2236</v>
      </c>
    </row>
    <row r="430" spans="1:5" ht="15.75" customHeight="1">
      <c r="A430" s="10">
        <v>426</v>
      </c>
      <c r="B430" s="33" t="s">
        <v>2369</v>
      </c>
      <c r="C430" s="33" t="s">
        <v>1115</v>
      </c>
      <c r="D430" s="66">
        <v>1</v>
      </c>
      <c r="E430" s="33" t="s">
        <v>2236</v>
      </c>
    </row>
    <row r="431" spans="1:5" ht="15.75" customHeight="1">
      <c r="A431" s="10">
        <v>427</v>
      </c>
      <c r="B431" s="33" t="s">
        <v>2385</v>
      </c>
      <c r="C431" s="33" t="s">
        <v>1115</v>
      </c>
      <c r="D431" s="66">
        <v>1</v>
      </c>
      <c r="E431" s="33" t="s">
        <v>2236</v>
      </c>
    </row>
    <row r="432" spans="1:5" ht="15.75" customHeight="1">
      <c r="A432" s="10">
        <v>428</v>
      </c>
      <c r="B432" s="33" t="s">
        <v>2385</v>
      </c>
      <c r="C432" s="33" t="s">
        <v>1115</v>
      </c>
      <c r="D432" s="66">
        <v>1</v>
      </c>
      <c r="E432" s="33" t="s">
        <v>2236</v>
      </c>
    </row>
    <row r="433" spans="1:5" ht="15.75" customHeight="1">
      <c r="A433" s="10">
        <v>429</v>
      </c>
      <c r="B433" s="33" t="s">
        <v>2392</v>
      </c>
      <c r="C433" s="33" t="s">
        <v>1115</v>
      </c>
      <c r="D433" s="66">
        <v>1</v>
      </c>
      <c r="E433" s="33" t="s">
        <v>2236</v>
      </c>
    </row>
    <row r="434" spans="1:5" ht="15.75" customHeight="1">
      <c r="A434" s="10">
        <v>430</v>
      </c>
      <c r="B434" s="33" t="s">
        <v>2396</v>
      </c>
      <c r="C434" s="33" t="s">
        <v>1115</v>
      </c>
      <c r="D434" s="66">
        <v>1</v>
      </c>
      <c r="E434" s="33" t="s">
        <v>2236</v>
      </c>
    </row>
    <row r="435" spans="1:5" ht="15.75" customHeight="1">
      <c r="A435" s="10">
        <v>431</v>
      </c>
      <c r="B435" s="33" t="s">
        <v>2401</v>
      </c>
      <c r="C435" s="33" t="s">
        <v>1115</v>
      </c>
      <c r="D435" s="66">
        <v>1</v>
      </c>
      <c r="E435" s="33" t="s">
        <v>2236</v>
      </c>
    </row>
    <row r="436" spans="1:5" ht="15.75" customHeight="1">
      <c r="A436" s="10">
        <v>432</v>
      </c>
      <c r="B436" s="33" t="s">
        <v>2406</v>
      </c>
      <c r="C436" s="33" t="s">
        <v>1115</v>
      </c>
      <c r="D436" s="66">
        <v>1</v>
      </c>
      <c r="E436" s="33" t="s">
        <v>2236</v>
      </c>
    </row>
    <row r="437" spans="1:5" ht="15.75" customHeight="1">
      <c r="A437" s="10">
        <v>433</v>
      </c>
      <c r="B437" s="33" t="s">
        <v>2409</v>
      </c>
      <c r="C437" s="33" t="s">
        <v>1115</v>
      </c>
      <c r="D437" s="66">
        <v>1</v>
      </c>
      <c r="E437" s="33" t="s">
        <v>2236</v>
      </c>
    </row>
    <row r="438" spans="1:5" ht="15.75" customHeight="1">
      <c r="A438" s="10">
        <v>434</v>
      </c>
      <c r="B438" s="33" t="s">
        <v>2409</v>
      </c>
      <c r="C438" s="33" t="s">
        <v>1115</v>
      </c>
      <c r="D438" s="66">
        <v>1</v>
      </c>
      <c r="E438" s="33" t="s">
        <v>2236</v>
      </c>
    </row>
    <row r="439" spans="1:5" ht="15.75" customHeight="1">
      <c r="A439" s="10">
        <v>435</v>
      </c>
      <c r="B439" s="33" t="s">
        <v>2409</v>
      </c>
      <c r="C439" s="33" t="s">
        <v>1115</v>
      </c>
      <c r="D439" s="66">
        <v>1</v>
      </c>
      <c r="E439" s="33" t="s">
        <v>2236</v>
      </c>
    </row>
    <row r="440" spans="1:5" ht="15.75" customHeight="1">
      <c r="A440" s="10">
        <v>436</v>
      </c>
      <c r="B440" s="33" t="s">
        <v>2409</v>
      </c>
      <c r="C440" s="33" t="s">
        <v>1115</v>
      </c>
      <c r="D440" s="66">
        <v>1</v>
      </c>
      <c r="E440" s="33" t="s">
        <v>2236</v>
      </c>
    </row>
    <row r="441" spans="1:5" ht="15.75" customHeight="1">
      <c r="A441" s="10">
        <v>437</v>
      </c>
      <c r="B441" s="33" t="s">
        <v>2409</v>
      </c>
      <c r="C441" s="33" t="s">
        <v>1115</v>
      </c>
      <c r="D441" s="66">
        <v>1</v>
      </c>
      <c r="E441" s="33" t="s">
        <v>2236</v>
      </c>
    </row>
    <row r="442" spans="1:5" ht="15.75" customHeight="1">
      <c r="A442" s="10">
        <v>438</v>
      </c>
      <c r="B442" s="33" t="s">
        <v>2423</v>
      </c>
      <c r="C442" s="33" t="s">
        <v>1115</v>
      </c>
      <c r="D442" s="66">
        <v>1</v>
      </c>
      <c r="E442" s="33" t="s">
        <v>2236</v>
      </c>
    </row>
    <row r="443" spans="1:5" ht="15.75" customHeight="1">
      <c r="A443" s="10">
        <v>439</v>
      </c>
      <c r="B443" s="33" t="s">
        <v>2423</v>
      </c>
      <c r="C443" s="33" t="s">
        <v>1115</v>
      </c>
      <c r="D443" s="66">
        <v>1</v>
      </c>
      <c r="E443" s="33" t="s">
        <v>2236</v>
      </c>
    </row>
    <row r="444" spans="1:5" ht="15.75" customHeight="1">
      <c r="A444" s="10">
        <v>440</v>
      </c>
      <c r="B444" s="33" t="s">
        <v>2429</v>
      </c>
      <c r="C444" s="33" t="s">
        <v>1115</v>
      </c>
      <c r="D444" s="66">
        <v>1</v>
      </c>
      <c r="E444" s="33" t="s">
        <v>2236</v>
      </c>
    </row>
    <row r="445" spans="1:5" ht="15.75" customHeight="1">
      <c r="A445" s="10">
        <v>441</v>
      </c>
      <c r="B445" s="33" t="s">
        <v>2409</v>
      </c>
      <c r="C445" s="33" t="s">
        <v>1115</v>
      </c>
      <c r="D445" s="66">
        <v>1</v>
      </c>
      <c r="E445" s="33" t="s">
        <v>2236</v>
      </c>
    </row>
    <row r="446" spans="1:5" ht="15.75" customHeight="1">
      <c r="A446" s="10">
        <v>442</v>
      </c>
      <c r="B446" s="33" t="s">
        <v>2409</v>
      </c>
      <c r="C446" s="33" t="s">
        <v>1115</v>
      </c>
      <c r="D446" s="66">
        <v>1</v>
      </c>
      <c r="E446" s="33" t="s">
        <v>2236</v>
      </c>
    </row>
    <row r="447" spans="1:5" ht="15.75" customHeight="1">
      <c r="A447" s="10">
        <v>443</v>
      </c>
      <c r="B447" s="33" t="s">
        <v>2409</v>
      </c>
      <c r="C447" s="33" t="s">
        <v>1115</v>
      </c>
      <c r="D447" s="66">
        <v>1</v>
      </c>
      <c r="E447" s="33" t="s">
        <v>2236</v>
      </c>
    </row>
    <row r="448" spans="1:5" ht="15.75" customHeight="1">
      <c r="A448" s="10">
        <v>444</v>
      </c>
      <c r="B448" s="33" t="s">
        <v>2409</v>
      </c>
      <c r="C448" s="33" t="s">
        <v>1115</v>
      </c>
      <c r="D448" s="66">
        <v>1</v>
      </c>
      <c r="E448" s="33" t="s">
        <v>2236</v>
      </c>
    </row>
    <row r="449" spans="1:5" ht="15.75" customHeight="1">
      <c r="A449" s="10">
        <v>445</v>
      </c>
      <c r="B449" s="33" t="s">
        <v>2409</v>
      </c>
      <c r="C449" s="33" t="s">
        <v>1115</v>
      </c>
      <c r="D449" s="66">
        <v>1</v>
      </c>
      <c r="E449" s="33" t="s">
        <v>2236</v>
      </c>
    </row>
    <row r="450" spans="1:5" ht="15.75" customHeight="1">
      <c r="A450" s="10">
        <v>446</v>
      </c>
      <c r="B450" s="33" t="s">
        <v>2409</v>
      </c>
      <c r="C450" s="33" t="s">
        <v>1115</v>
      </c>
      <c r="D450" s="66">
        <v>1</v>
      </c>
      <c r="E450" s="33" t="s">
        <v>2236</v>
      </c>
    </row>
    <row r="451" spans="1:5" ht="15.75" customHeight="1">
      <c r="A451" s="10">
        <v>447</v>
      </c>
      <c r="B451" s="33" t="s">
        <v>2409</v>
      </c>
      <c r="C451" s="33" t="s">
        <v>1115</v>
      </c>
      <c r="D451" s="66">
        <v>1</v>
      </c>
      <c r="E451" s="33" t="s">
        <v>2236</v>
      </c>
    </row>
    <row r="452" spans="1:5" ht="15.75" customHeight="1">
      <c r="A452" s="10">
        <v>448</v>
      </c>
      <c r="B452" s="33" t="s">
        <v>2409</v>
      </c>
      <c r="C452" s="33" t="s">
        <v>1115</v>
      </c>
      <c r="D452" s="66">
        <v>1</v>
      </c>
      <c r="E452" s="33" t="s">
        <v>2236</v>
      </c>
    </row>
    <row r="453" spans="1:5" ht="15.75" customHeight="1">
      <c r="A453" s="10">
        <v>449</v>
      </c>
      <c r="B453" s="33" t="s">
        <v>2409</v>
      </c>
      <c r="C453" s="33" t="s">
        <v>1115</v>
      </c>
      <c r="D453" s="66">
        <v>1</v>
      </c>
      <c r="E453" s="33" t="s">
        <v>2236</v>
      </c>
    </row>
    <row r="454" spans="1:5" ht="15.75" customHeight="1">
      <c r="A454" s="10">
        <v>450</v>
      </c>
      <c r="B454" s="33" t="s">
        <v>2409</v>
      </c>
      <c r="C454" s="33" t="s">
        <v>1115</v>
      </c>
      <c r="D454" s="66">
        <v>1</v>
      </c>
      <c r="E454" s="33" t="s">
        <v>2236</v>
      </c>
    </row>
    <row r="455" spans="1:5" ht="15.75" customHeight="1">
      <c r="A455" s="10">
        <v>451</v>
      </c>
      <c r="B455" s="33" t="s">
        <v>2454</v>
      </c>
      <c r="C455" s="33" t="s">
        <v>1115</v>
      </c>
      <c r="D455" s="66">
        <v>1</v>
      </c>
      <c r="E455" s="33" t="s">
        <v>2236</v>
      </c>
    </row>
    <row r="456" spans="1:5" ht="15.75" customHeight="1">
      <c r="A456" s="10">
        <v>452</v>
      </c>
      <c r="B456" s="33" t="s">
        <v>2460</v>
      </c>
      <c r="C456" s="33" t="s">
        <v>1115</v>
      </c>
      <c r="D456" s="66">
        <v>1</v>
      </c>
      <c r="E456" s="33" t="s">
        <v>2236</v>
      </c>
    </row>
    <row r="457" spans="1:5" ht="15.75" customHeight="1">
      <c r="A457" s="10">
        <v>453</v>
      </c>
      <c r="B457" s="33" t="s">
        <v>2460</v>
      </c>
      <c r="C457" s="33" t="s">
        <v>1115</v>
      </c>
      <c r="D457" s="66">
        <v>1</v>
      </c>
      <c r="E457" s="33" t="s">
        <v>2236</v>
      </c>
    </row>
    <row r="458" spans="1:5" ht="15.75" customHeight="1">
      <c r="A458" s="10">
        <v>454</v>
      </c>
      <c r="B458" s="33" t="s">
        <v>2460</v>
      </c>
      <c r="C458" s="33" t="s">
        <v>1115</v>
      </c>
      <c r="D458" s="66">
        <v>1</v>
      </c>
      <c r="E458" s="33" t="s">
        <v>2236</v>
      </c>
    </row>
    <row r="459" spans="1:5" ht="15.75" customHeight="1">
      <c r="A459" s="10">
        <v>455</v>
      </c>
      <c r="B459" s="33" t="s">
        <v>2460</v>
      </c>
      <c r="C459" s="33" t="s">
        <v>1115</v>
      </c>
      <c r="D459" s="66">
        <v>1</v>
      </c>
      <c r="E459" s="33" t="s">
        <v>2236</v>
      </c>
    </row>
    <row r="460" spans="1:5" ht="15.75" customHeight="1">
      <c r="A460" s="10">
        <v>456</v>
      </c>
      <c r="B460" s="33" t="s">
        <v>2460</v>
      </c>
      <c r="C460" s="33" t="s">
        <v>1115</v>
      </c>
      <c r="D460" s="66">
        <v>1</v>
      </c>
      <c r="E460" s="33" t="s">
        <v>2236</v>
      </c>
    </row>
    <row r="461" spans="1:5" ht="15.75" customHeight="1">
      <c r="A461" s="10">
        <v>457</v>
      </c>
      <c r="B461" s="33" t="s">
        <v>2460</v>
      </c>
      <c r="C461" s="33" t="s">
        <v>1115</v>
      </c>
      <c r="D461" s="66">
        <v>1</v>
      </c>
      <c r="E461" s="33" t="s">
        <v>2236</v>
      </c>
    </row>
    <row r="462" spans="1:5" ht="15.75" customHeight="1">
      <c r="A462" s="10">
        <v>458</v>
      </c>
      <c r="B462" s="33" t="s">
        <v>2460</v>
      </c>
      <c r="C462" s="33" t="s">
        <v>1115</v>
      </c>
      <c r="D462" s="66">
        <v>1</v>
      </c>
      <c r="E462" s="33" t="s">
        <v>2236</v>
      </c>
    </row>
    <row r="463" spans="1:5" ht="15.75" customHeight="1">
      <c r="A463" s="10">
        <v>459</v>
      </c>
      <c r="B463" s="33" t="s">
        <v>2460</v>
      </c>
      <c r="C463" s="33" t="s">
        <v>1115</v>
      </c>
      <c r="D463" s="66">
        <v>1</v>
      </c>
      <c r="E463" s="33" t="s">
        <v>2236</v>
      </c>
    </row>
    <row r="464" spans="1:5" ht="15.75" customHeight="1">
      <c r="A464" s="10">
        <v>460</v>
      </c>
      <c r="B464" s="33" t="s">
        <v>2460</v>
      </c>
      <c r="C464" s="33" t="s">
        <v>1115</v>
      </c>
      <c r="D464" s="66">
        <v>1</v>
      </c>
      <c r="E464" s="33" t="s">
        <v>2236</v>
      </c>
    </row>
    <row r="465" spans="1:5" ht="15.75" customHeight="1">
      <c r="A465" s="10">
        <v>461</v>
      </c>
      <c r="B465" s="33" t="s">
        <v>2460</v>
      </c>
      <c r="C465" s="33" t="s">
        <v>1115</v>
      </c>
      <c r="D465" s="66">
        <v>1</v>
      </c>
      <c r="E465" s="33" t="s">
        <v>2236</v>
      </c>
    </row>
    <row r="466" spans="1:5" ht="15.75" customHeight="1">
      <c r="A466" s="10">
        <v>462</v>
      </c>
      <c r="B466" s="33" t="s">
        <v>2460</v>
      </c>
      <c r="C466" s="33" t="s">
        <v>1115</v>
      </c>
      <c r="D466" s="66">
        <v>1</v>
      </c>
      <c r="E466" s="33" t="s">
        <v>2236</v>
      </c>
    </row>
    <row r="467" spans="1:5" ht="15.75" customHeight="1">
      <c r="A467" s="10">
        <v>463</v>
      </c>
      <c r="B467" s="33" t="s">
        <v>2460</v>
      </c>
      <c r="C467" s="33" t="s">
        <v>1115</v>
      </c>
      <c r="D467" s="66">
        <v>1</v>
      </c>
      <c r="E467" s="33" t="s">
        <v>2236</v>
      </c>
    </row>
    <row r="468" spans="1:5" ht="15.75" customHeight="1">
      <c r="A468" s="10">
        <v>464</v>
      </c>
      <c r="B468" s="33" t="s">
        <v>2460</v>
      </c>
      <c r="C468" s="33" t="s">
        <v>1115</v>
      </c>
      <c r="D468" s="66">
        <v>1</v>
      </c>
      <c r="E468" s="33" t="s">
        <v>2236</v>
      </c>
    </row>
    <row r="469" spans="1:5" ht="15.75" customHeight="1">
      <c r="A469" s="10">
        <v>465</v>
      </c>
      <c r="B469" s="33" t="s">
        <v>2460</v>
      </c>
      <c r="C469" s="33" t="s">
        <v>1115</v>
      </c>
      <c r="D469" s="66">
        <v>1</v>
      </c>
      <c r="E469" s="33" t="s">
        <v>2236</v>
      </c>
    </row>
    <row r="470" spans="1:5" ht="15.75" customHeight="1">
      <c r="A470" s="10">
        <v>466</v>
      </c>
      <c r="B470" s="33" t="s">
        <v>2460</v>
      </c>
      <c r="C470" s="33" t="s">
        <v>1115</v>
      </c>
      <c r="D470" s="66">
        <v>1</v>
      </c>
      <c r="E470" s="33" t="s">
        <v>2236</v>
      </c>
    </row>
    <row r="471" spans="1:5" ht="15.75" customHeight="1">
      <c r="A471" s="10">
        <v>467</v>
      </c>
      <c r="B471" s="33" t="s">
        <v>2494</v>
      </c>
      <c r="C471" s="33" t="s">
        <v>1115</v>
      </c>
      <c r="D471" s="66">
        <v>1</v>
      </c>
      <c r="E471" s="33" t="s">
        <v>2236</v>
      </c>
    </row>
    <row r="472" spans="1:5" ht="15.75" customHeight="1">
      <c r="A472" s="10">
        <v>468</v>
      </c>
      <c r="B472" s="33" t="s">
        <v>2498</v>
      </c>
      <c r="C472" s="33" t="s">
        <v>1115</v>
      </c>
      <c r="D472" s="66">
        <v>1</v>
      </c>
      <c r="E472" s="33" t="s">
        <v>2236</v>
      </c>
    </row>
    <row r="473" spans="1:5" ht="15.75" customHeight="1">
      <c r="A473" s="10">
        <v>469</v>
      </c>
      <c r="B473" s="33" t="s">
        <v>2502</v>
      </c>
      <c r="C473" s="33" t="s">
        <v>1115</v>
      </c>
      <c r="D473" s="66">
        <v>1</v>
      </c>
      <c r="E473" s="33" t="s">
        <v>2236</v>
      </c>
    </row>
    <row r="474" spans="1:5" ht="15.75" customHeight="1">
      <c r="A474" s="10">
        <v>470</v>
      </c>
      <c r="B474" s="33" t="s">
        <v>2506</v>
      </c>
      <c r="C474" s="33" t="s">
        <v>1115</v>
      </c>
      <c r="D474" s="66">
        <v>1</v>
      </c>
      <c r="E474" s="33" t="s">
        <v>2236</v>
      </c>
    </row>
    <row r="475" spans="1:5" ht="15.75" customHeight="1">
      <c r="A475" s="10">
        <v>471</v>
      </c>
      <c r="B475" s="33" t="s">
        <v>2506</v>
      </c>
      <c r="C475" s="33" t="s">
        <v>1115</v>
      </c>
      <c r="D475" s="66">
        <v>1</v>
      </c>
      <c r="E475" s="33" t="s">
        <v>2236</v>
      </c>
    </row>
    <row r="476" spans="1:5" ht="15.75" customHeight="1">
      <c r="A476" s="10">
        <v>472</v>
      </c>
      <c r="B476" s="33" t="s">
        <v>2513</v>
      </c>
      <c r="C476" s="33" t="s">
        <v>1115</v>
      </c>
      <c r="D476" s="66">
        <v>1</v>
      </c>
      <c r="E476" s="33" t="s">
        <v>2236</v>
      </c>
    </row>
    <row r="477" spans="1:5" ht="15.75" customHeight="1">
      <c r="A477" s="10">
        <v>473</v>
      </c>
      <c r="B477" s="33" t="s">
        <v>2518</v>
      </c>
      <c r="C477" s="33" t="s">
        <v>1115</v>
      </c>
      <c r="D477" s="66">
        <v>1</v>
      </c>
      <c r="E477" s="33" t="s">
        <v>2236</v>
      </c>
    </row>
    <row r="478" spans="1:5" ht="15.75" customHeight="1">
      <c r="A478" s="10">
        <v>474</v>
      </c>
      <c r="B478" s="33" t="s">
        <v>2523</v>
      </c>
      <c r="C478" s="33" t="s">
        <v>1115</v>
      </c>
      <c r="D478" s="66">
        <v>1</v>
      </c>
      <c r="E478" s="33" t="s">
        <v>2236</v>
      </c>
    </row>
    <row r="479" spans="1:5" ht="15.75" customHeight="1">
      <c r="A479" s="10">
        <v>475</v>
      </c>
      <c r="B479" s="33" t="s">
        <v>2528</v>
      </c>
      <c r="C479" s="33" t="s">
        <v>1115</v>
      </c>
      <c r="D479" s="66">
        <v>1</v>
      </c>
      <c r="E479" s="33" t="s">
        <v>2236</v>
      </c>
    </row>
    <row r="480" spans="1:5" ht="15.75" customHeight="1">
      <c r="A480" s="10">
        <v>476</v>
      </c>
      <c r="B480" s="33" t="s">
        <v>2533</v>
      </c>
      <c r="C480" s="33" t="s">
        <v>1115</v>
      </c>
      <c r="D480" s="66">
        <v>1</v>
      </c>
      <c r="E480" s="33" t="s">
        <v>2236</v>
      </c>
    </row>
    <row r="481" spans="1:5" ht="15.75" customHeight="1">
      <c r="A481" s="10">
        <v>477</v>
      </c>
      <c r="B481" s="33" t="s">
        <v>2537</v>
      </c>
      <c r="C481" s="33" t="s">
        <v>1115</v>
      </c>
      <c r="D481" s="66">
        <v>1</v>
      </c>
      <c r="E481" s="33" t="s">
        <v>2236</v>
      </c>
    </row>
    <row r="482" spans="1:5" ht="15.75" customHeight="1">
      <c r="A482" s="10">
        <v>478</v>
      </c>
      <c r="B482" s="33" t="s">
        <v>2541</v>
      </c>
      <c r="C482" s="33" t="s">
        <v>1115</v>
      </c>
      <c r="D482" s="66">
        <v>1</v>
      </c>
      <c r="E482" s="33" t="s">
        <v>2236</v>
      </c>
    </row>
    <row r="483" spans="1:5" ht="15.75" customHeight="1">
      <c r="A483" s="10">
        <v>479</v>
      </c>
      <c r="B483" s="33" t="s">
        <v>2545</v>
      </c>
      <c r="C483" s="33" t="s">
        <v>1115</v>
      </c>
      <c r="D483" s="66">
        <v>1</v>
      </c>
      <c r="E483" s="33" t="s">
        <v>2236</v>
      </c>
    </row>
    <row r="484" spans="1:5" ht="15.75" customHeight="1">
      <c r="A484" s="10">
        <v>480</v>
      </c>
      <c r="B484" s="33" t="s">
        <v>2549</v>
      </c>
      <c r="C484" s="33" t="s">
        <v>1115</v>
      </c>
      <c r="D484" s="66">
        <v>1</v>
      </c>
      <c r="E484" s="33" t="s">
        <v>2236</v>
      </c>
    </row>
    <row r="485" spans="1:5" ht="15.75" customHeight="1">
      <c r="A485" s="10">
        <v>481</v>
      </c>
      <c r="B485" s="33" t="s">
        <v>2553</v>
      </c>
      <c r="C485" s="33" t="s">
        <v>1115</v>
      </c>
      <c r="D485" s="66">
        <v>1</v>
      </c>
      <c r="E485" s="33" t="s">
        <v>2236</v>
      </c>
    </row>
    <row r="486" spans="1:5" ht="15.75" customHeight="1">
      <c r="A486" s="10">
        <v>482</v>
      </c>
      <c r="B486" s="33" t="s">
        <v>2557</v>
      </c>
      <c r="C486" s="33" t="s">
        <v>1115</v>
      </c>
      <c r="D486" s="66">
        <v>1</v>
      </c>
      <c r="E486" s="33" t="s">
        <v>2236</v>
      </c>
    </row>
    <row r="487" spans="1:5" ht="15.75" customHeight="1">
      <c r="A487" s="10">
        <v>483</v>
      </c>
      <c r="B487" s="33" t="s">
        <v>2518</v>
      </c>
      <c r="C487" s="33" t="s">
        <v>1115</v>
      </c>
      <c r="D487" s="66">
        <v>1</v>
      </c>
      <c r="E487" s="33" t="s">
        <v>2236</v>
      </c>
    </row>
    <row r="488" spans="1:5" ht="15.75" customHeight="1">
      <c r="A488" s="10">
        <v>484</v>
      </c>
      <c r="B488" s="33" t="s">
        <v>2565</v>
      </c>
      <c r="C488" s="33" t="s">
        <v>1115</v>
      </c>
      <c r="D488" s="66">
        <v>1</v>
      </c>
      <c r="E488" s="33" t="s">
        <v>2236</v>
      </c>
    </row>
    <row r="489" spans="1:5" ht="15.75" customHeight="1">
      <c r="A489" s="10">
        <v>485</v>
      </c>
      <c r="B489" s="33" t="s">
        <v>2569</v>
      </c>
      <c r="C489" s="33" t="s">
        <v>1115</v>
      </c>
      <c r="D489" s="66">
        <v>1</v>
      </c>
      <c r="E489" s="33" t="s">
        <v>2236</v>
      </c>
    </row>
    <row r="490" spans="1:5" ht="15.75" customHeight="1">
      <c r="A490" s="10">
        <v>486</v>
      </c>
      <c r="B490" s="33" t="s">
        <v>2574</v>
      </c>
      <c r="C490" s="33" t="s">
        <v>1115</v>
      </c>
      <c r="D490" s="66">
        <v>1</v>
      </c>
      <c r="E490" s="33" t="s">
        <v>2236</v>
      </c>
    </row>
    <row r="491" spans="1:5" ht="15.75" customHeight="1">
      <c r="A491" s="10">
        <v>487</v>
      </c>
      <c r="B491" s="33" t="s">
        <v>2578</v>
      </c>
      <c r="C491" s="33" t="s">
        <v>1115</v>
      </c>
      <c r="D491" s="66">
        <v>1</v>
      </c>
      <c r="E491" s="33" t="s">
        <v>2236</v>
      </c>
    </row>
    <row r="492" spans="1:5" ht="15.75" customHeight="1">
      <c r="A492" s="10">
        <v>488</v>
      </c>
      <c r="B492" s="33" t="s">
        <v>2582</v>
      </c>
      <c r="C492" s="33" t="s">
        <v>1115</v>
      </c>
      <c r="D492" s="66">
        <v>1</v>
      </c>
      <c r="E492" s="33" t="s">
        <v>2236</v>
      </c>
    </row>
    <row r="493" spans="1:5" ht="15.75" customHeight="1">
      <c r="A493" s="10">
        <v>489</v>
      </c>
      <c r="B493" s="33" t="s">
        <v>2587</v>
      </c>
      <c r="C493" s="33" t="s">
        <v>1115</v>
      </c>
      <c r="D493" s="66">
        <v>1</v>
      </c>
      <c r="E493" s="33" t="s">
        <v>2236</v>
      </c>
    </row>
    <row r="494" spans="1:5" ht="15.75" customHeight="1">
      <c r="A494" s="10">
        <v>490</v>
      </c>
      <c r="B494" s="33" t="s">
        <v>2587</v>
      </c>
      <c r="C494" s="33" t="s">
        <v>1115</v>
      </c>
      <c r="D494" s="66">
        <v>1</v>
      </c>
      <c r="E494" s="33" t="s">
        <v>2236</v>
      </c>
    </row>
    <row r="495" spans="1:5" ht="15.75" customHeight="1">
      <c r="A495" s="10">
        <v>491</v>
      </c>
      <c r="B495" s="33" t="s">
        <v>2587</v>
      </c>
      <c r="C495" s="33" t="s">
        <v>1115</v>
      </c>
      <c r="D495" s="66">
        <v>1</v>
      </c>
      <c r="E495" s="33" t="s">
        <v>2236</v>
      </c>
    </row>
    <row r="496" spans="1:5" ht="15.75" customHeight="1">
      <c r="A496" s="10">
        <v>492</v>
      </c>
      <c r="B496" s="33" t="s">
        <v>2587</v>
      </c>
      <c r="C496" s="33" t="s">
        <v>1115</v>
      </c>
      <c r="D496" s="66">
        <v>1</v>
      </c>
      <c r="E496" s="33" t="s">
        <v>2236</v>
      </c>
    </row>
    <row r="497" spans="1:5" ht="15.75" customHeight="1">
      <c r="A497" s="10">
        <v>493</v>
      </c>
      <c r="B497" s="33" t="s">
        <v>2587</v>
      </c>
      <c r="C497" s="33" t="s">
        <v>1115</v>
      </c>
      <c r="D497" s="66">
        <v>1</v>
      </c>
      <c r="E497" s="33" t="s">
        <v>2236</v>
      </c>
    </row>
    <row r="498" spans="1:5" ht="15.75" customHeight="1">
      <c r="A498" s="10">
        <v>494</v>
      </c>
      <c r="B498" s="33" t="s">
        <v>2587</v>
      </c>
      <c r="C498" s="33" t="s">
        <v>1115</v>
      </c>
      <c r="D498" s="66">
        <v>1</v>
      </c>
      <c r="E498" s="33" t="s">
        <v>2236</v>
      </c>
    </row>
    <row r="499" spans="1:5" ht="15.75" customHeight="1">
      <c r="A499" s="10">
        <v>495</v>
      </c>
      <c r="B499" s="33" t="s">
        <v>2587</v>
      </c>
      <c r="C499" s="33" t="s">
        <v>1115</v>
      </c>
      <c r="D499" s="66">
        <v>1</v>
      </c>
      <c r="E499" s="33" t="s">
        <v>2236</v>
      </c>
    </row>
    <row r="500" spans="1:5" ht="15.75" customHeight="1">
      <c r="A500" s="10">
        <v>496</v>
      </c>
      <c r="B500" s="33" t="s">
        <v>2587</v>
      </c>
      <c r="C500" s="33" t="s">
        <v>1115</v>
      </c>
      <c r="D500" s="66">
        <v>1</v>
      </c>
      <c r="E500" s="33" t="s">
        <v>2236</v>
      </c>
    </row>
    <row r="501" spans="1:5" ht="15.75" customHeight="1">
      <c r="A501" s="10">
        <v>497</v>
      </c>
      <c r="B501" s="33" t="s">
        <v>2587</v>
      </c>
      <c r="C501" s="33" t="s">
        <v>1115</v>
      </c>
      <c r="D501" s="66">
        <v>1</v>
      </c>
      <c r="E501" s="33" t="s">
        <v>2236</v>
      </c>
    </row>
    <row r="502" spans="1:5" ht="15.75" customHeight="1">
      <c r="A502" s="10">
        <v>498</v>
      </c>
      <c r="B502" s="33" t="s">
        <v>2587</v>
      </c>
      <c r="C502" s="33" t="s">
        <v>1115</v>
      </c>
      <c r="D502" s="66">
        <v>1</v>
      </c>
      <c r="E502" s="33" t="s">
        <v>2236</v>
      </c>
    </row>
    <row r="503" spans="1:5" ht="15.75" customHeight="1">
      <c r="A503" s="10">
        <v>499</v>
      </c>
      <c r="B503" s="33" t="s">
        <v>2587</v>
      </c>
      <c r="C503" s="33" t="s">
        <v>1115</v>
      </c>
      <c r="D503" s="66">
        <v>1</v>
      </c>
      <c r="E503" s="33" t="s">
        <v>2236</v>
      </c>
    </row>
    <row r="504" spans="1:5" ht="15.75" customHeight="1">
      <c r="A504" s="10">
        <v>500</v>
      </c>
      <c r="B504" s="33" t="s">
        <v>2587</v>
      </c>
      <c r="C504" s="33" t="s">
        <v>1115</v>
      </c>
      <c r="D504" s="66">
        <v>1</v>
      </c>
      <c r="E504" s="33" t="s">
        <v>2236</v>
      </c>
    </row>
    <row r="505" spans="1:5" ht="15.75" customHeight="1">
      <c r="A505" s="10">
        <v>501</v>
      </c>
      <c r="B505" s="33" t="s">
        <v>2587</v>
      </c>
      <c r="C505" s="33" t="s">
        <v>1115</v>
      </c>
      <c r="D505" s="66">
        <v>1</v>
      </c>
      <c r="E505" s="33" t="s">
        <v>2236</v>
      </c>
    </row>
    <row r="506" spans="1:5" ht="15.75" customHeight="1">
      <c r="A506" s="10">
        <v>502</v>
      </c>
      <c r="B506" s="33" t="s">
        <v>2587</v>
      </c>
      <c r="C506" s="33" t="s">
        <v>1115</v>
      </c>
      <c r="D506" s="66">
        <v>1</v>
      </c>
      <c r="E506" s="33" t="s">
        <v>2236</v>
      </c>
    </row>
    <row r="507" spans="1:5" ht="15.75" customHeight="1">
      <c r="A507" s="10">
        <v>503</v>
      </c>
      <c r="B507" s="33" t="s">
        <v>2587</v>
      </c>
      <c r="C507" s="33" t="s">
        <v>1115</v>
      </c>
      <c r="D507" s="66">
        <v>1</v>
      </c>
      <c r="E507" s="33" t="s">
        <v>2236</v>
      </c>
    </row>
    <row r="508" spans="1:5" ht="15.75" customHeight="1">
      <c r="A508" s="10">
        <v>504</v>
      </c>
      <c r="B508" s="33" t="s">
        <v>2587</v>
      </c>
      <c r="C508" s="33" t="s">
        <v>1115</v>
      </c>
      <c r="D508" s="66">
        <v>1</v>
      </c>
      <c r="E508" s="33" t="s">
        <v>2236</v>
      </c>
    </row>
    <row r="509" spans="1:5" ht="15.75" customHeight="1">
      <c r="A509" s="10">
        <v>505</v>
      </c>
      <c r="B509" s="33" t="s">
        <v>2622</v>
      </c>
      <c r="C509" s="33" t="s">
        <v>1115</v>
      </c>
      <c r="D509" s="66">
        <v>1</v>
      </c>
      <c r="E509" s="33" t="s">
        <v>2236</v>
      </c>
    </row>
    <row r="510" spans="1:5" ht="15.75" customHeight="1">
      <c r="A510" s="10">
        <v>506</v>
      </c>
      <c r="B510" s="33" t="s">
        <v>2622</v>
      </c>
      <c r="C510" s="33" t="s">
        <v>1115</v>
      </c>
      <c r="D510" s="66">
        <v>1</v>
      </c>
      <c r="E510" s="33" t="s">
        <v>2236</v>
      </c>
    </row>
    <row r="511" spans="1:5" ht="15.75" customHeight="1">
      <c r="A511" s="10">
        <v>507</v>
      </c>
      <c r="B511" s="33" t="s">
        <v>2622</v>
      </c>
      <c r="C511" s="33" t="s">
        <v>1115</v>
      </c>
      <c r="D511" s="66">
        <v>1</v>
      </c>
      <c r="E511" s="33" t="s">
        <v>2236</v>
      </c>
    </row>
    <row r="512" spans="1:5" ht="15.75" customHeight="1">
      <c r="A512" s="10">
        <v>508</v>
      </c>
      <c r="B512" s="33" t="s">
        <v>2622</v>
      </c>
      <c r="C512" s="33" t="s">
        <v>1115</v>
      </c>
      <c r="D512" s="66">
        <v>1</v>
      </c>
      <c r="E512" s="33" t="s">
        <v>2236</v>
      </c>
    </row>
    <row r="513" spans="1:5" ht="15.75" customHeight="1">
      <c r="A513" s="10">
        <v>509</v>
      </c>
      <c r="B513" s="33" t="s">
        <v>2622</v>
      </c>
      <c r="C513" s="33" t="s">
        <v>1115</v>
      </c>
      <c r="D513" s="66">
        <v>1</v>
      </c>
      <c r="E513" s="33" t="s">
        <v>2236</v>
      </c>
    </row>
    <row r="514" spans="1:5" ht="15.75" customHeight="1">
      <c r="A514" s="10">
        <v>510</v>
      </c>
      <c r="B514" s="33" t="s">
        <v>2622</v>
      </c>
      <c r="C514" s="33" t="s">
        <v>1115</v>
      </c>
      <c r="D514" s="66">
        <v>1</v>
      </c>
      <c r="E514" s="33" t="s">
        <v>2236</v>
      </c>
    </row>
    <row r="515" spans="1:5" ht="15.75" customHeight="1">
      <c r="A515" s="10">
        <v>511</v>
      </c>
      <c r="B515" s="33" t="s">
        <v>2622</v>
      </c>
      <c r="C515" s="33" t="s">
        <v>1115</v>
      </c>
      <c r="D515" s="66">
        <v>1</v>
      </c>
      <c r="E515" s="33" t="s">
        <v>2236</v>
      </c>
    </row>
    <row r="516" spans="1:5" ht="15.75" customHeight="1">
      <c r="A516" s="10">
        <v>512</v>
      </c>
      <c r="B516" s="33" t="s">
        <v>2622</v>
      </c>
      <c r="C516" s="33" t="s">
        <v>1115</v>
      </c>
      <c r="D516" s="66">
        <v>1</v>
      </c>
      <c r="E516" s="33" t="s">
        <v>2236</v>
      </c>
    </row>
    <row r="517" spans="1:5" ht="15.75" customHeight="1">
      <c r="A517" s="10">
        <v>513</v>
      </c>
      <c r="B517" s="33" t="s">
        <v>2622</v>
      </c>
      <c r="C517" s="33" t="s">
        <v>1115</v>
      </c>
      <c r="D517" s="66">
        <v>1</v>
      </c>
      <c r="E517" s="33" t="s">
        <v>2236</v>
      </c>
    </row>
    <row r="518" spans="1:5" ht="15.75" customHeight="1">
      <c r="A518" s="10">
        <v>514</v>
      </c>
      <c r="B518" s="33" t="s">
        <v>2641</v>
      </c>
      <c r="C518" s="33" t="s">
        <v>1115</v>
      </c>
      <c r="D518" s="66">
        <v>1</v>
      </c>
      <c r="E518" s="33" t="s">
        <v>2236</v>
      </c>
    </row>
    <row r="519" spans="1:5" ht="15.75" customHeight="1">
      <c r="A519" s="10">
        <v>515</v>
      </c>
      <c r="B519" s="33" t="s">
        <v>2641</v>
      </c>
      <c r="C519" s="33" t="s">
        <v>1115</v>
      </c>
      <c r="D519" s="66">
        <v>1</v>
      </c>
      <c r="E519" s="33" t="s">
        <v>2236</v>
      </c>
    </row>
    <row r="520" spans="1:5" ht="15.75" customHeight="1">
      <c r="A520" s="10">
        <v>516</v>
      </c>
      <c r="B520" s="33" t="s">
        <v>2641</v>
      </c>
      <c r="C520" s="33" t="s">
        <v>1115</v>
      </c>
      <c r="D520" s="66">
        <v>1</v>
      </c>
      <c r="E520" s="33" t="s">
        <v>2236</v>
      </c>
    </row>
    <row r="521" spans="1:5" ht="15.75" customHeight="1">
      <c r="A521" s="10">
        <v>517</v>
      </c>
      <c r="B521" s="33" t="s">
        <v>2641</v>
      </c>
      <c r="C521" s="33" t="s">
        <v>1115</v>
      </c>
      <c r="D521" s="66">
        <v>1</v>
      </c>
      <c r="E521" s="33" t="s">
        <v>2236</v>
      </c>
    </row>
    <row r="522" spans="1:5" ht="15.75" customHeight="1">
      <c r="A522" s="10">
        <v>518</v>
      </c>
      <c r="B522" s="33" t="s">
        <v>2641</v>
      </c>
      <c r="C522" s="33" t="s">
        <v>1115</v>
      </c>
      <c r="D522" s="66">
        <v>1</v>
      </c>
      <c r="E522" s="33" t="s">
        <v>2236</v>
      </c>
    </row>
    <row r="523" spans="1:5" ht="15.75" customHeight="1">
      <c r="A523" s="10">
        <v>519</v>
      </c>
      <c r="B523" s="33" t="s">
        <v>2641</v>
      </c>
      <c r="C523" s="33" t="s">
        <v>1115</v>
      </c>
      <c r="D523" s="66">
        <v>1</v>
      </c>
      <c r="E523" s="33" t="s">
        <v>2236</v>
      </c>
    </row>
    <row r="524" spans="1:5" ht="15.75" customHeight="1">
      <c r="A524" s="10">
        <v>520</v>
      </c>
      <c r="B524" s="33" t="s">
        <v>2641</v>
      </c>
      <c r="C524" s="33" t="s">
        <v>1115</v>
      </c>
      <c r="D524" s="66">
        <v>1</v>
      </c>
      <c r="E524" s="33" t="s">
        <v>2236</v>
      </c>
    </row>
    <row r="525" spans="1:5" ht="15.75" customHeight="1">
      <c r="A525" s="10">
        <v>521</v>
      </c>
      <c r="B525" s="33" t="s">
        <v>2641</v>
      </c>
      <c r="C525" s="33" t="s">
        <v>1115</v>
      </c>
      <c r="D525" s="66">
        <v>1</v>
      </c>
      <c r="E525" s="33" t="s">
        <v>2236</v>
      </c>
    </row>
    <row r="526" spans="1:5" ht="15.75" customHeight="1">
      <c r="A526" s="10">
        <v>522</v>
      </c>
      <c r="B526" s="33" t="s">
        <v>2641</v>
      </c>
      <c r="C526" s="33" t="s">
        <v>1115</v>
      </c>
      <c r="D526" s="66">
        <v>1</v>
      </c>
      <c r="E526" s="33" t="s">
        <v>2236</v>
      </c>
    </row>
    <row r="527" spans="1:5" ht="15.75" customHeight="1">
      <c r="A527" s="10">
        <v>523</v>
      </c>
      <c r="B527" s="33" t="s">
        <v>2641</v>
      </c>
      <c r="C527" s="33" t="s">
        <v>1115</v>
      </c>
      <c r="D527" s="66">
        <v>1</v>
      </c>
      <c r="E527" s="33" t="s">
        <v>2236</v>
      </c>
    </row>
    <row r="528" spans="1:5" ht="15.75" customHeight="1">
      <c r="A528" s="10">
        <v>524</v>
      </c>
      <c r="B528" s="33" t="s">
        <v>2641</v>
      </c>
      <c r="C528" s="33" t="s">
        <v>1115</v>
      </c>
      <c r="D528" s="66">
        <v>1</v>
      </c>
      <c r="E528" s="33" t="s">
        <v>2236</v>
      </c>
    </row>
    <row r="529" spans="1:5" ht="15.75" customHeight="1">
      <c r="A529" s="10">
        <v>525</v>
      </c>
      <c r="B529" s="33" t="s">
        <v>2641</v>
      </c>
      <c r="C529" s="33" t="s">
        <v>1115</v>
      </c>
      <c r="D529" s="66">
        <v>1</v>
      </c>
      <c r="E529" s="33" t="s">
        <v>2236</v>
      </c>
    </row>
    <row r="530" spans="1:5" ht="15.75" customHeight="1">
      <c r="A530" s="10">
        <v>526</v>
      </c>
      <c r="B530" s="33" t="s">
        <v>2641</v>
      </c>
      <c r="C530" s="33" t="s">
        <v>1115</v>
      </c>
      <c r="D530" s="66">
        <v>1</v>
      </c>
      <c r="E530" s="33" t="s">
        <v>2236</v>
      </c>
    </row>
    <row r="531" spans="1:5" ht="15.75" customHeight="1">
      <c r="A531" s="10">
        <v>527</v>
      </c>
      <c r="B531" s="33" t="s">
        <v>2641</v>
      </c>
      <c r="C531" s="33" t="s">
        <v>1115</v>
      </c>
      <c r="D531" s="66">
        <v>1</v>
      </c>
      <c r="E531" s="33" t="s">
        <v>2236</v>
      </c>
    </row>
    <row r="532" spans="1:5" ht="15.75" customHeight="1">
      <c r="A532" s="10">
        <v>528</v>
      </c>
      <c r="B532" s="33" t="s">
        <v>2641</v>
      </c>
      <c r="C532" s="33" t="s">
        <v>1115</v>
      </c>
      <c r="D532" s="66">
        <v>1</v>
      </c>
      <c r="E532" s="33" t="s">
        <v>2236</v>
      </c>
    </row>
    <row r="533" spans="1:5" ht="15.75" customHeight="1">
      <c r="A533" s="10">
        <v>529</v>
      </c>
      <c r="B533" s="33" t="s">
        <v>2641</v>
      </c>
      <c r="C533" s="33" t="s">
        <v>1115</v>
      </c>
      <c r="D533" s="66">
        <v>1</v>
      </c>
      <c r="E533" s="33" t="s">
        <v>2236</v>
      </c>
    </row>
    <row r="534" spans="1:5" ht="15.75" customHeight="1">
      <c r="A534" s="10">
        <v>530</v>
      </c>
      <c r="B534" s="33" t="s">
        <v>2641</v>
      </c>
      <c r="C534" s="33" t="s">
        <v>1115</v>
      </c>
      <c r="D534" s="66">
        <v>1</v>
      </c>
      <c r="E534" s="33" t="s">
        <v>2236</v>
      </c>
    </row>
    <row r="535" spans="1:5" ht="15.75" customHeight="1">
      <c r="A535" s="10">
        <v>531</v>
      </c>
      <c r="B535" s="33" t="s">
        <v>2641</v>
      </c>
      <c r="C535" s="33" t="s">
        <v>1115</v>
      </c>
      <c r="D535" s="66">
        <v>1</v>
      </c>
      <c r="E535" s="33" t="s">
        <v>2236</v>
      </c>
    </row>
    <row r="536" spans="1:5" ht="15.75" customHeight="1">
      <c r="A536" s="10">
        <v>532</v>
      </c>
      <c r="B536" s="33" t="s">
        <v>2641</v>
      </c>
      <c r="C536" s="33" t="s">
        <v>1115</v>
      </c>
      <c r="D536" s="66">
        <v>1</v>
      </c>
      <c r="E536" s="33" t="s">
        <v>2236</v>
      </c>
    </row>
    <row r="537" spans="1:5" ht="15.75" customHeight="1">
      <c r="A537" s="10">
        <v>533</v>
      </c>
      <c r="B537" s="33" t="s">
        <v>2641</v>
      </c>
      <c r="C537" s="33" t="s">
        <v>1115</v>
      </c>
      <c r="D537" s="66">
        <v>1</v>
      </c>
      <c r="E537" s="33" t="s">
        <v>2236</v>
      </c>
    </row>
    <row r="538" spans="1:5" ht="15.75" customHeight="1">
      <c r="A538" s="10">
        <v>534</v>
      </c>
      <c r="B538" s="33" t="s">
        <v>2641</v>
      </c>
      <c r="C538" s="33" t="s">
        <v>1115</v>
      </c>
      <c r="D538" s="66">
        <v>1</v>
      </c>
      <c r="E538" s="33" t="s">
        <v>2236</v>
      </c>
    </row>
    <row r="539" spans="1:5" ht="15.75" customHeight="1">
      <c r="A539" s="10">
        <v>535</v>
      </c>
      <c r="B539" s="33" t="s">
        <v>2641</v>
      </c>
      <c r="C539" s="33" t="s">
        <v>1115</v>
      </c>
      <c r="D539" s="66">
        <v>1</v>
      </c>
      <c r="E539" s="33" t="s">
        <v>2236</v>
      </c>
    </row>
    <row r="540" spans="1:5" ht="15.75" customHeight="1">
      <c r="A540" s="10">
        <v>536</v>
      </c>
      <c r="B540" s="33" t="s">
        <v>2641</v>
      </c>
      <c r="C540" s="33" t="s">
        <v>1115</v>
      </c>
      <c r="D540" s="66">
        <v>1</v>
      </c>
      <c r="E540" s="33" t="s">
        <v>2236</v>
      </c>
    </row>
    <row r="541" spans="1:5" ht="15.75" customHeight="1">
      <c r="A541" s="10">
        <v>537</v>
      </c>
      <c r="B541" s="33" t="s">
        <v>2641</v>
      </c>
      <c r="C541" s="33" t="s">
        <v>1115</v>
      </c>
      <c r="D541" s="66">
        <v>1</v>
      </c>
      <c r="E541" s="33" t="s">
        <v>2236</v>
      </c>
    </row>
    <row r="542" spans="1:5" ht="15.75" customHeight="1">
      <c r="A542" s="10">
        <v>538</v>
      </c>
      <c r="B542" s="33" t="s">
        <v>2641</v>
      </c>
      <c r="C542" s="33" t="s">
        <v>1115</v>
      </c>
      <c r="D542" s="66">
        <v>1</v>
      </c>
      <c r="E542" s="33" t="s">
        <v>2236</v>
      </c>
    </row>
    <row r="543" spans="1:5" ht="15.75" customHeight="1">
      <c r="A543" s="10">
        <v>539</v>
      </c>
      <c r="B543" s="33" t="s">
        <v>2641</v>
      </c>
      <c r="C543" s="33" t="s">
        <v>1115</v>
      </c>
      <c r="D543" s="66">
        <v>1</v>
      </c>
      <c r="E543" s="33" t="s">
        <v>2236</v>
      </c>
    </row>
    <row r="544" spans="1:5" ht="15.75" customHeight="1">
      <c r="A544" s="10">
        <v>540</v>
      </c>
      <c r="B544" s="33" t="s">
        <v>2641</v>
      </c>
      <c r="C544" s="33" t="s">
        <v>1115</v>
      </c>
      <c r="D544" s="66">
        <v>1</v>
      </c>
      <c r="E544" s="33" t="s">
        <v>2236</v>
      </c>
    </row>
    <row r="545" spans="1:5" ht="15.75" customHeight="1">
      <c r="A545" s="10">
        <v>541</v>
      </c>
      <c r="B545" s="33" t="s">
        <v>2641</v>
      </c>
      <c r="C545" s="33" t="s">
        <v>1115</v>
      </c>
      <c r="D545" s="66">
        <v>1</v>
      </c>
      <c r="E545" s="33" t="s">
        <v>2236</v>
      </c>
    </row>
    <row r="546" spans="1:5" ht="15.75" customHeight="1">
      <c r="A546" s="10">
        <v>542</v>
      </c>
      <c r="B546" s="33" t="s">
        <v>2641</v>
      </c>
      <c r="C546" s="33" t="s">
        <v>1115</v>
      </c>
      <c r="D546" s="66">
        <v>1</v>
      </c>
      <c r="E546" s="33" t="s">
        <v>2236</v>
      </c>
    </row>
    <row r="547" spans="1:5" ht="15.75" customHeight="1">
      <c r="A547" s="10">
        <v>543</v>
      </c>
      <c r="B547" s="33" t="s">
        <v>2641</v>
      </c>
      <c r="C547" s="33" t="s">
        <v>1115</v>
      </c>
      <c r="D547" s="66">
        <v>1</v>
      </c>
      <c r="E547" s="33" t="s">
        <v>2236</v>
      </c>
    </row>
    <row r="548" spans="1:5" ht="15.75" customHeight="1">
      <c r="A548" s="10">
        <v>544</v>
      </c>
      <c r="B548" s="33" t="s">
        <v>2641</v>
      </c>
      <c r="C548" s="33" t="s">
        <v>1115</v>
      </c>
      <c r="D548" s="66">
        <v>1</v>
      </c>
      <c r="E548" s="33" t="s">
        <v>2236</v>
      </c>
    </row>
    <row r="549" spans="1:5" ht="15.75" customHeight="1">
      <c r="A549" s="10">
        <v>545</v>
      </c>
      <c r="B549" s="33" t="s">
        <v>2641</v>
      </c>
      <c r="C549" s="33" t="s">
        <v>1115</v>
      </c>
      <c r="D549" s="66">
        <v>1</v>
      </c>
      <c r="E549" s="33" t="s">
        <v>2236</v>
      </c>
    </row>
    <row r="550" spans="1:5" ht="15.75" customHeight="1">
      <c r="A550" s="10">
        <v>546</v>
      </c>
      <c r="B550" s="33" t="s">
        <v>2641</v>
      </c>
      <c r="C550" s="33" t="s">
        <v>1115</v>
      </c>
      <c r="D550" s="66">
        <v>1</v>
      </c>
      <c r="E550" s="33" t="s">
        <v>2236</v>
      </c>
    </row>
    <row r="551" spans="1:5" ht="15.75" customHeight="1">
      <c r="A551" s="10">
        <v>547</v>
      </c>
      <c r="B551" s="33" t="s">
        <v>2708</v>
      </c>
      <c r="C551" s="33" t="s">
        <v>1115</v>
      </c>
      <c r="D551" s="66">
        <v>1</v>
      </c>
      <c r="E551" s="33" t="s">
        <v>2709</v>
      </c>
    </row>
    <row r="552" spans="1:5" ht="15.75" customHeight="1">
      <c r="A552" s="10">
        <v>548</v>
      </c>
      <c r="B552" s="33" t="s">
        <v>2460</v>
      </c>
      <c r="C552" s="33" t="s">
        <v>1115</v>
      </c>
      <c r="D552" s="66">
        <v>1</v>
      </c>
      <c r="E552" s="33" t="s">
        <v>2236</v>
      </c>
    </row>
    <row r="553" spans="1:5" ht="15.75" customHeight="1">
      <c r="A553" s="10">
        <v>549</v>
      </c>
      <c r="B553" s="33" t="s">
        <v>2460</v>
      </c>
      <c r="C553" s="33" t="s">
        <v>1115</v>
      </c>
      <c r="D553" s="66">
        <v>1</v>
      </c>
      <c r="E553" s="33" t="s">
        <v>2236</v>
      </c>
    </row>
    <row r="554" spans="1:5" ht="15.75" customHeight="1">
      <c r="A554" s="10">
        <v>550</v>
      </c>
      <c r="B554" s="33" t="s">
        <v>2716</v>
      </c>
      <c r="C554" s="33" t="s">
        <v>1115</v>
      </c>
      <c r="D554" s="66">
        <v>1</v>
      </c>
      <c r="E554" s="33" t="s">
        <v>2236</v>
      </c>
    </row>
    <row r="555" spans="1:5" ht="15.75" customHeight="1">
      <c r="A555" s="10">
        <v>551</v>
      </c>
      <c r="B555" s="33" t="s">
        <v>2719</v>
      </c>
      <c r="C555" s="33" t="s">
        <v>1115</v>
      </c>
      <c r="D555" s="66">
        <v>1</v>
      </c>
      <c r="E555" s="33" t="s">
        <v>2236</v>
      </c>
    </row>
    <row r="556" spans="1:5" ht="15.75" customHeight="1">
      <c r="A556" s="10">
        <v>552</v>
      </c>
      <c r="B556" s="33" t="s">
        <v>2719</v>
      </c>
      <c r="C556" s="33" t="s">
        <v>1115</v>
      </c>
      <c r="D556" s="66">
        <v>1</v>
      </c>
      <c r="E556" s="33" t="s">
        <v>2236</v>
      </c>
    </row>
    <row r="557" spans="1:5" ht="15.75" customHeight="1">
      <c r="A557" s="10">
        <v>553</v>
      </c>
      <c r="B557" s="33" t="s">
        <v>2719</v>
      </c>
      <c r="C557" s="33" t="s">
        <v>1115</v>
      </c>
      <c r="D557" s="66">
        <v>1</v>
      </c>
      <c r="E557" s="33" t="s">
        <v>2236</v>
      </c>
    </row>
    <row r="558" spans="1:5" ht="15.75" customHeight="1">
      <c r="A558" s="10">
        <v>554</v>
      </c>
      <c r="B558" s="33" t="s">
        <v>2728</v>
      </c>
      <c r="C558" s="33" t="s">
        <v>1115</v>
      </c>
      <c r="D558" s="66">
        <v>1</v>
      </c>
      <c r="E558" s="33" t="s">
        <v>2236</v>
      </c>
    </row>
    <row r="559" spans="1:5" ht="15.75" customHeight="1">
      <c r="A559" s="10">
        <v>555</v>
      </c>
      <c r="B559" s="33" t="s">
        <v>2728</v>
      </c>
      <c r="C559" s="33" t="s">
        <v>1115</v>
      </c>
      <c r="D559" s="66">
        <v>1</v>
      </c>
      <c r="E559" s="33" t="s">
        <v>2236</v>
      </c>
    </row>
    <row r="560" spans="1:5" ht="15.75" customHeight="1">
      <c r="A560" s="10">
        <v>556</v>
      </c>
      <c r="B560" s="33" t="s">
        <v>2735</v>
      </c>
      <c r="C560" s="33" t="s">
        <v>1115</v>
      </c>
      <c r="D560" s="66">
        <v>1</v>
      </c>
      <c r="E560" s="33" t="s">
        <v>2236</v>
      </c>
    </row>
    <row r="561" spans="1:5" ht="15.75" customHeight="1">
      <c r="A561" s="10">
        <v>557</v>
      </c>
      <c r="B561" s="33" t="s">
        <v>1218</v>
      </c>
      <c r="C561" s="33" t="s">
        <v>1115</v>
      </c>
      <c r="D561" s="66">
        <v>1</v>
      </c>
      <c r="E561" s="33" t="s">
        <v>2236</v>
      </c>
    </row>
    <row r="562" spans="1:5" ht="15.75" customHeight="1">
      <c r="A562" s="10">
        <v>558</v>
      </c>
      <c r="B562" s="33" t="s">
        <v>1218</v>
      </c>
      <c r="C562" s="33" t="s">
        <v>1115</v>
      </c>
      <c r="D562" s="66">
        <v>1</v>
      </c>
      <c r="E562" s="33" t="s">
        <v>2236</v>
      </c>
    </row>
    <row r="563" spans="1:5" ht="15.75" customHeight="1">
      <c r="A563" s="10">
        <v>559</v>
      </c>
      <c r="B563" s="33" t="s">
        <v>2744</v>
      </c>
      <c r="C563" s="33" t="s">
        <v>1115</v>
      </c>
      <c r="D563" s="66">
        <v>1</v>
      </c>
      <c r="E563" s="33" t="s">
        <v>2236</v>
      </c>
    </row>
    <row r="564" spans="1:5" ht="15.75" customHeight="1">
      <c r="A564" s="10">
        <v>560</v>
      </c>
      <c r="B564" s="33" t="s">
        <v>2747</v>
      </c>
      <c r="C564" s="33" t="s">
        <v>1115</v>
      </c>
      <c r="D564" s="66">
        <v>1</v>
      </c>
      <c r="E564" s="33" t="s">
        <v>2236</v>
      </c>
    </row>
    <row r="565" spans="1:5" ht="15.75" customHeight="1">
      <c r="A565" s="10">
        <v>561</v>
      </c>
      <c r="B565" s="33" t="s">
        <v>2751</v>
      </c>
      <c r="C565" s="33" t="s">
        <v>1115</v>
      </c>
      <c r="D565" s="66">
        <v>1</v>
      </c>
      <c r="E565" s="33" t="s">
        <v>2236</v>
      </c>
    </row>
    <row r="566" spans="1:5" ht="15.75" customHeight="1">
      <c r="A566" s="10">
        <v>562</v>
      </c>
      <c r="B566" s="33" t="s">
        <v>2751</v>
      </c>
      <c r="C566" s="33" t="s">
        <v>1115</v>
      </c>
      <c r="D566" s="66">
        <v>1</v>
      </c>
      <c r="E566" s="33" t="s">
        <v>2236</v>
      </c>
    </row>
  </sheetData>
  <mergeCells count="6">
    <mergeCell ref="A1:E1"/>
    <mergeCell ref="A3:A4"/>
    <mergeCell ref="B3:B4"/>
    <mergeCell ref="C3:C4"/>
    <mergeCell ref="D3:D4"/>
    <mergeCell ref="E3:E4"/>
  </mergeCells>
  <phoneticPr fontId="48" type="noConversion"/>
  <printOptions horizontalCentered="1"/>
  <pageMargins left="0.98402777777777795" right="0.98402777777777795" top="0.98402777777777795" bottom="0.98402777777777795" header="0.47152777777777799" footer="0.35416666666666702"/>
  <pageSetup paperSize="9" scale="56" fitToHeight="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B3:Z56"/>
  <sheetViews>
    <sheetView zoomScale="70" zoomScaleNormal="70" workbookViewId="0">
      <selection activeCell="AM8" sqref="AM8:AN148"/>
    </sheetView>
  </sheetViews>
  <sheetFormatPr defaultColWidth="9" defaultRowHeight="15.4"/>
  <cols>
    <col min="1" max="16384" width="9" style="1"/>
  </cols>
  <sheetData>
    <row r="3" spans="2:2" ht="15.75">
      <c r="B3" s="2" t="s">
        <v>1198</v>
      </c>
    </row>
    <row r="20" spans="2:26" ht="15.75">
      <c r="B20" s="2" t="s">
        <v>1319</v>
      </c>
    </row>
    <row r="32" spans="2:26" ht="15.75">
      <c r="S32" s="2" t="s">
        <v>4606</v>
      </c>
      <c r="T32" s="2"/>
      <c r="U32" s="2"/>
      <c r="W32" s="2" t="s">
        <v>4607</v>
      </c>
      <c r="Y32" s="2"/>
      <c r="Z32" s="1" t="s">
        <v>4608</v>
      </c>
    </row>
    <row r="33" spans="2:26">
      <c r="S33" s="724" t="s">
        <v>4609</v>
      </c>
      <c r="W33" s="724" t="s">
        <v>4610</v>
      </c>
    </row>
    <row r="34" spans="2:26" ht="15.75">
      <c r="R34" s="2" t="s">
        <v>2585</v>
      </c>
      <c r="S34" s="1">
        <v>1800</v>
      </c>
      <c r="T34" s="3">
        <f>S34/1000/1.13</f>
        <v>1.5929203539823011</v>
      </c>
      <c r="V34" s="3"/>
      <c r="W34" s="1">
        <v>1500</v>
      </c>
      <c r="X34" s="3">
        <f>W34/1.13/1000</f>
        <v>1.3274336283185841</v>
      </c>
      <c r="Z34" s="1">
        <v>1.66</v>
      </c>
    </row>
    <row r="35" spans="2:26" ht="15.75">
      <c r="R35" s="2" t="s">
        <v>1319</v>
      </c>
      <c r="S35" s="1">
        <v>1600</v>
      </c>
      <c r="T35" s="3">
        <f t="shared" ref="T35:T37" si="0">S35/1000/1.13</f>
        <v>1.4159292035398232</v>
      </c>
      <c r="V35" s="3"/>
      <c r="W35" s="1">
        <v>1500</v>
      </c>
      <c r="X35" s="3">
        <f t="shared" ref="X35:X37" si="1">W35/1.13/1000</f>
        <v>1.3274336283185841</v>
      </c>
      <c r="Z35" s="1">
        <v>1.48</v>
      </c>
    </row>
    <row r="36" spans="2:26" ht="15.75">
      <c r="R36" s="2" t="s">
        <v>1198</v>
      </c>
      <c r="S36" s="1">
        <v>7800</v>
      </c>
      <c r="T36" s="3">
        <f t="shared" si="0"/>
        <v>6.9026548672566372</v>
      </c>
      <c r="V36" s="3"/>
      <c r="W36" s="1">
        <v>8500</v>
      </c>
      <c r="X36" s="3">
        <f t="shared" si="1"/>
        <v>7.5221238938053103</v>
      </c>
      <c r="Z36" s="1">
        <v>9.5</v>
      </c>
    </row>
    <row r="37" spans="2:26" ht="15.75">
      <c r="R37" s="2" t="s">
        <v>1212</v>
      </c>
      <c r="S37" s="1">
        <v>58000</v>
      </c>
      <c r="T37" s="3">
        <f t="shared" si="0"/>
        <v>51.327433628318587</v>
      </c>
      <c r="V37" s="3"/>
      <c r="W37" s="1">
        <v>63000</v>
      </c>
      <c r="X37" s="3">
        <f t="shared" si="1"/>
        <v>55.752212389380531</v>
      </c>
      <c r="Z37" s="1">
        <v>57.88</v>
      </c>
    </row>
    <row r="38" spans="2:26" ht="15.75">
      <c r="B38" s="2" t="s">
        <v>2585</v>
      </c>
    </row>
    <row r="56" spans="2:2" ht="15.75">
      <c r="B56" s="2" t="s">
        <v>1212</v>
      </c>
    </row>
  </sheetData>
  <phoneticPr fontId="48"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pageSetUpPr fitToPage="1"/>
  </sheetPr>
  <dimension ref="A1:K30"/>
  <sheetViews>
    <sheetView showGridLines="0" zoomScale="96" zoomScaleNormal="96" workbookViewId="0">
      <selection activeCell="J23" sqref="J23"/>
    </sheetView>
  </sheetViews>
  <sheetFormatPr defaultColWidth="9" defaultRowHeight="15.75" customHeight="1"/>
  <cols>
    <col min="1" max="1" width="7.625" style="25" customWidth="1"/>
    <col min="2" max="2" width="8" style="25" customWidth="1"/>
    <col min="3" max="3" width="12.5" style="25" customWidth="1"/>
    <col min="4" max="4" width="9.625" style="25" customWidth="1"/>
    <col min="5" max="5" width="13.625" style="25" customWidth="1"/>
    <col min="6" max="6" width="16" style="25" customWidth="1"/>
    <col min="7" max="7" width="11.125" style="25" customWidth="1"/>
    <col min="8" max="8" width="12" style="25" customWidth="1"/>
    <col min="9" max="9" width="10.625" style="25" customWidth="1"/>
    <col min="10" max="10" width="13" style="25" customWidth="1"/>
    <col min="11" max="11" width="8.625" style="24" customWidth="1"/>
    <col min="12" max="13" width="9" style="25" customWidth="1"/>
    <col min="14" max="16384" width="9" style="25"/>
  </cols>
  <sheetData>
    <row r="1" spans="1:11" ht="15.75" customHeight="1">
      <c r="A1" s="26" t="s">
        <v>0</v>
      </c>
    </row>
    <row r="2" spans="1:11" s="23" customFormat="1" ht="30" customHeight="1">
      <c r="A2" s="798" t="s">
        <v>742</v>
      </c>
      <c r="B2" s="799"/>
      <c r="C2" s="799"/>
      <c r="D2" s="799"/>
      <c r="E2" s="799"/>
      <c r="F2" s="799"/>
      <c r="G2" s="799"/>
      <c r="H2" s="799"/>
      <c r="I2" s="799"/>
      <c r="J2" s="799"/>
      <c r="K2" s="27"/>
    </row>
    <row r="3" spans="1:11" ht="15.75" customHeight="1">
      <c r="A3" s="800" t="e">
        <f>"评估基准日："&amp;TEXT(#REF!,"yyyy年mm月dd日")</f>
        <v>#REF!</v>
      </c>
      <c r="B3" s="801"/>
      <c r="C3" s="801"/>
      <c r="D3" s="801"/>
      <c r="E3" s="801"/>
      <c r="F3" s="801"/>
      <c r="G3" s="801"/>
      <c r="H3" s="801"/>
      <c r="I3" s="801"/>
    </row>
    <row r="4" spans="1:11" ht="14.25" customHeight="1">
      <c r="A4" s="24"/>
      <c r="B4" s="24"/>
      <c r="C4" s="24"/>
      <c r="D4" s="24"/>
      <c r="E4" s="24"/>
      <c r="F4" s="24"/>
      <c r="G4" s="24"/>
      <c r="H4" s="24"/>
      <c r="I4" s="802" t="s">
        <v>743</v>
      </c>
      <c r="J4" s="801"/>
    </row>
    <row r="5" spans="1:11" ht="15.75" customHeight="1">
      <c r="A5" s="25" t="e">
        <f>#REF!&amp;"："&amp;#REF!</f>
        <v>#REF!</v>
      </c>
      <c r="I5" s="802" t="s">
        <v>720</v>
      </c>
      <c r="J5" s="801"/>
    </row>
    <row r="6" spans="1:11" s="24" customFormat="1" ht="15.75" customHeight="1">
      <c r="A6" s="30" t="s">
        <v>4</v>
      </c>
      <c r="B6" s="30" t="s">
        <v>744</v>
      </c>
      <c r="C6" s="30" t="s">
        <v>745</v>
      </c>
      <c r="D6" s="30" t="s">
        <v>722</v>
      </c>
      <c r="E6" s="30" t="s">
        <v>723</v>
      </c>
      <c r="F6" s="30" t="s">
        <v>724</v>
      </c>
      <c r="G6" s="30" t="s">
        <v>6</v>
      </c>
      <c r="H6" s="30" t="s">
        <v>7</v>
      </c>
      <c r="I6" s="30" t="s">
        <v>616</v>
      </c>
      <c r="J6" s="30" t="s">
        <v>176</v>
      </c>
      <c r="K6" s="195" t="s">
        <v>725</v>
      </c>
    </row>
    <row r="7" spans="1:11" ht="12.75" customHeight="1">
      <c r="A7" s="256" t="str">
        <f t="shared" ref="A7" si="0">IF(B7="","",ROW()-6)</f>
        <v/>
      </c>
      <c r="B7" s="33"/>
      <c r="C7" s="32"/>
      <c r="D7" s="33"/>
      <c r="E7" s="35"/>
      <c r="F7" s="350"/>
      <c r="G7" s="273"/>
      <c r="H7" s="273"/>
      <c r="I7" s="35" t="str">
        <f t="shared" ref="I7" si="1">IF(G7=0,"",(H7-G7)/G7*100)</f>
        <v/>
      </c>
      <c r="J7" s="33"/>
      <c r="K7" s="24" t="s">
        <v>746</v>
      </c>
    </row>
    <row r="8" spans="1:11" ht="12.75" customHeight="1">
      <c r="A8" s="256" t="str">
        <f t="shared" ref="A8:A26" si="2">IF(B8="","",ROW()-6)</f>
        <v/>
      </c>
      <c r="B8" s="33"/>
      <c r="C8" s="32"/>
      <c r="D8" s="33"/>
      <c r="E8" s="35"/>
      <c r="F8" s="350"/>
      <c r="G8" s="273"/>
      <c r="H8" s="273"/>
      <c r="I8" s="35" t="str">
        <f t="shared" ref="I8:I27" si="3">IF(G8=0,"",(H8-G8)/G8*100)</f>
        <v/>
      </c>
      <c r="J8" s="33"/>
      <c r="K8" s="24" t="s">
        <v>747</v>
      </c>
    </row>
    <row r="9" spans="1:11" ht="12.75" customHeight="1">
      <c r="A9" s="256" t="str">
        <f t="shared" si="2"/>
        <v/>
      </c>
      <c r="B9" s="33"/>
      <c r="C9" s="32"/>
      <c r="D9" s="33"/>
      <c r="E9" s="35"/>
      <c r="F9" s="350"/>
      <c r="G9" s="273"/>
      <c r="H9" s="273"/>
      <c r="I9" s="35" t="str">
        <f t="shared" si="3"/>
        <v/>
      </c>
      <c r="J9" s="33"/>
      <c r="K9" s="24" t="s">
        <v>748</v>
      </c>
    </row>
    <row r="10" spans="1:11" ht="12.75" customHeight="1">
      <c r="A10" s="256" t="str">
        <f t="shared" si="2"/>
        <v/>
      </c>
      <c r="B10" s="33"/>
      <c r="C10" s="32"/>
      <c r="D10" s="33"/>
      <c r="E10" s="35"/>
      <c r="F10" s="350"/>
      <c r="G10" s="273"/>
      <c r="H10" s="273"/>
      <c r="I10" s="35" t="str">
        <f t="shared" si="3"/>
        <v/>
      </c>
      <c r="J10" s="33"/>
      <c r="K10" s="24" t="s">
        <v>749</v>
      </c>
    </row>
    <row r="11" spans="1:11" ht="12.75" customHeight="1">
      <c r="A11" s="256" t="str">
        <f t="shared" si="2"/>
        <v/>
      </c>
      <c r="B11" s="33"/>
      <c r="C11" s="32"/>
      <c r="D11" s="33"/>
      <c r="E11" s="35"/>
      <c r="F11" s="350"/>
      <c r="G11" s="273"/>
      <c r="H11" s="273"/>
      <c r="I11" s="35" t="str">
        <f t="shared" si="3"/>
        <v/>
      </c>
      <c r="J11" s="33"/>
      <c r="K11" s="24" t="s">
        <v>750</v>
      </c>
    </row>
    <row r="12" spans="1:11" ht="12.75" customHeight="1">
      <c r="A12" s="256" t="str">
        <f t="shared" si="2"/>
        <v/>
      </c>
      <c r="B12" s="33"/>
      <c r="C12" s="32"/>
      <c r="D12" s="33"/>
      <c r="E12" s="35"/>
      <c r="F12" s="350"/>
      <c r="G12" s="273"/>
      <c r="H12" s="273"/>
      <c r="I12" s="35" t="str">
        <f t="shared" si="3"/>
        <v/>
      </c>
      <c r="J12" s="33"/>
      <c r="K12" s="24" t="s">
        <v>751</v>
      </c>
    </row>
    <row r="13" spans="1:11" ht="12.75" customHeight="1">
      <c r="A13" s="256" t="str">
        <f t="shared" si="2"/>
        <v/>
      </c>
      <c r="B13" s="33"/>
      <c r="C13" s="32"/>
      <c r="D13" s="33"/>
      <c r="E13" s="35"/>
      <c r="F13" s="350"/>
      <c r="G13" s="273"/>
      <c r="H13" s="273"/>
      <c r="I13" s="35" t="str">
        <f t="shared" si="3"/>
        <v/>
      </c>
      <c r="J13" s="33"/>
      <c r="K13" s="24" t="s">
        <v>752</v>
      </c>
    </row>
    <row r="14" spans="1:11" ht="12.75" customHeight="1">
      <c r="A14" s="256" t="str">
        <f t="shared" si="2"/>
        <v/>
      </c>
      <c r="B14" s="33"/>
      <c r="C14" s="32"/>
      <c r="D14" s="33"/>
      <c r="E14" s="35"/>
      <c r="F14" s="350"/>
      <c r="G14" s="273"/>
      <c r="H14" s="273"/>
      <c r="I14" s="35" t="str">
        <f t="shared" si="3"/>
        <v/>
      </c>
      <c r="J14" s="33"/>
      <c r="K14" s="24" t="s">
        <v>753</v>
      </c>
    </row>
    <row r="15" spans="1:11" ht="12.75" customHeight="1">
      <c r="A15" s="256" t="str">
        <f t="shared" si="2"/>
        <v/>
      </c>
      <c r="B15" s="33"/>
      <c r="C15" s="32"/>
      <c r="D15" s="33"/>
      <c r="E15" s="35"/>
      <c r="F15" s="350"/>
      <c r="G15" s="273"/>
      <c r="H15" s="273"/>
      <c r="I15" s="35" t="str">
        <f t="shared" si="3"/>
        <v/>
      </c>
      <c r="J15" s="33"/>
      <c r="K15" s="24" t="s">
        <v>754</v>
      </c>
    </row>
    <row r="16" spans="1:11" ht="12.75" customHeight="1">
      <c r="A16" s="256" t="str">
        <f t="shared" si="2"/>
        <v/>
      </c>
      <c r="B16" s="33"/>
      <c r="C16" s="32"/>
      <c r="D16" s="33"/>
      <c r="E16" s="35"/>
      <c r="F16" s="350"/>
      <c r="G16" s="273"/>
      <c r="H16" s="273"/>
      <c r="I16" s="35" t="str">
        <f t="shared" si="3"/>
        <v/>
      </c>
      <c r="J16" s="33"/>
      <c r="K16" s="24" t="s">
        <v>755</v>
      </c>
    </row>
    <row r="17" spans="1:11" ht="12.75" customHeight="1">
      <c r="A17" s="256" t="str">
        <f t="shared" si="2"/>
        <v/>
      </c>
      <c r="B17" s="33"/>
      <c r="C17" s="32"/>
      <c r="D17" s="33"/>
      <c r="E17" s="35"/>
      <c r="F17" s="350"/>
      <c r="G17" s="273"/>
      <c r="H17" s="273"/>
      <c r="I17" s="35" t="str">
        <f t="shared" si="3"/>
        <v/>
      </c>
      <c r="J17" s="33"/>
      <c r="K17" s="24" t="s">
        <v>756</v>
      </c>
    </row>
    <row r="18" spans="1:11" ht="12.75" customHeight="1">
      <c r="A18" s="256" t="str">
        <f t="shared" si="2"/>
        <v/>
      </c>
      <c r="B18" s="33"/>
      <c r="C18" s="32"/>
      <c r="D18" s="33"/>
      <c r="E18" s="35"/>
      <c r="F18" s="350"/>
      <c r="G18" s="273"/>
      <c r="H18" s="273"/>
      <c r="I18" s="35" t="str">
        <f t="shared" si="3"/>
        <v/>
      </c>
      <c r="J18" s="33"/>
      <c r="K18" s="24" t="s">
        <v>757</v>
      </c>
    </row>
    <row r="19" spans="1:11" ht="12.75" customHeight="1">
      <c r="A19" s="256" t="str">
        <f t="shared" si="2"/>
        <v/>
      </c>
      <c r="B19" s="33"/>
      <c r="C19" s="32"/>
      <c r="D19" s="33"/>
      <c r="E19" s="35"/>
      <c r="F19" s="350"/>
      <c r="G19" s="273"/>
      <c r="H19" s="273"/>
      <c r="I19" s="35" t="str">
        <f t="shared" si="3"/>
        <v/>
      </c>
      <c r="J19" s="33"/>
      <c r="K19" s="24" t="s">
        <v>758</v>
      </c>
    </row>
    <row r="20" spans="1:11" ht="12.75" customHeight="1">
      <c r="A20" s="256" t="str">
        <f t="shared" si="2"/>
        <v/>
      </c>
      <c r="B20" s="33"/>
      <c r="C20" s="32"/>
      <c r="D20" s="33"/>
      <c r="E20" s="35"/>
      <c r="F20" s="350"/>
      <c r="G20" s="273"/>
      <c r="H20" s="273"/>
      <c r="I20" s="35" t="str">
        <f t="shared" si="3"/>
        <v/>
      </c>
      <c r="J20" s="33"/>
      <c r="K20" s="24" t="s">
        <v>759</v>
      </c>
    </row>
    <row r="21" spans="1:11" ht="12.75" customHeight="1">
      <c r="A21" s="256" t="str">
        <f t="shared" si="2"/>
        <v/>
      </c>
      <c r="B21" s="33"/>
      <c r="C21" s="32"/>
      <c r="D21" s="33"/>
      <c r="E21" s="35"/>
      <c r="F21" s="350"/>
      <c r="G21" s="273"/>
      <c r="H21" s="273"/>
      <c r="I21" s="35" t="str">
        <f t="shared" si="3"/>
        <v/>
      </c>
      <c r="J21" s="33"/>
      <c r="K21" s="24" t="s">
        <v>760</v>
      </c>
    </row>
    <row r="22" spans="1:11" ht="12.75" customHeight="1">
      <c r="A22" s="256" t="str">
        <f t="shared" si="2"/>
        <v/>
      </c>
      <c r="B22" s="33"/>
      <c r="C22" s="32"/>
      <c r="D22" s="33"/>
      <c r="E22" s="35"/>
      <c r="F22" s="350"/>
      <c r="G22" s="273"/>
      <c r="H22" s="273"/>
      <c r="I22" s="35" t="str">
        <f t="shared" si="3"/>
        <v/>
      </c>
      <c r="J22" s="33"/>
      <c r="K22" s="24" t="s">
        <v>761</v>
      </c>
    </row>
    <row r="23" spans="1:11" ht="12.75" customHeight="1">
      <c r="A23" s="256" t="str">
        <f t="shared" si="2"/>
        <v/>
      </c>
      <c r="B23" s="33"/>
      <c r="C23" s="32"/>
      <c r="D23" s="33"/>
      <c r="E23" s="35"/>
      <c r="F23" s="350"/>
      <c r="G23" s="273"/>
      <c r="H23" s="273"/>
      <c r="I23" s="35" t="str">
        <f t="shared" si="3"/>
        <v/>
      </c>
      <c r="J23" s="33"/>
      <c r="K23" s="24" t="s">
        <v>762</v>
      </c>
    </row>
    <row r="24" spans="1:11" ht="12.75" customHeight="1">
      <c r="A24" s="256" t="str">
        <f t="shared" si="2"/>
        <v/>
      </c>
      <c r="B24" s="33"/>
      <c r="C24" s="32"/>
      <c r="D24" s="33"/>
      <c r="E24" s="35"/>
      <c r="F24" s="350"/>
      <c r="G24" s="273"/>
      <c r="H24" s="273"/>
      <c r="I24" s="35" t="str">
        <f t="shared" si="3"/>
        <v/>
      </c>
      <c r="J24" s="33"/>
      <c r="K24" s="24" t="s">
        <v>763</v>
      </c>
    </row>
    <row r="25" spans="1:11" ht="12.75" customHeight="1">
      <c r="A25" s="256" t="str">
        <f t="shared" si="2"/>
        <v/>
      </c>
      <c r="B25" s="33"/>
      <c r="C25" s="32"/>
      <c r="D25" s="33"/>
      <c r="E25" s="35"/>
      <c r="F25" s="350"/>
      <c r="G25" s="273"/>
      <c r="H25" s="273"/>
      <c r="I25" s="35" t="str">
        <f t="shared" si="3"/>
        <v/>
      </c>
      <c r="J25" s="33"/>
      <c r="K25" s="24" t="s">
        <v>764</v>
      </c>
    </row>
    <row r="26" spans="1:11" ht="12.75" customHeight="1">
      <c r="A26" s="256" t="str">
        <f t="shared" si="2"/>
        <v/>
      </c>
      <c r="B26" s="33"/>
      <c r="C26" s="32"/>
      <c r="D26" s="33"/>
      <c r="E26" s="35"/>
      <c r="F26" s="350"/>
      <c r="G26" s="273"/>
      <c r="H26" s="273"/>
      <c r="I26" s="35" t="str">
        <f t="shared" si="3"/>
        <v/>
      </c>
      <c r="J26" s="33"/>
      <c r="K26" s="24" t="s">
        <v>765</v>
      </c>
    </row>
    <row r="27" spans="1:11" ht="15.75" customHeight="1">
      <c r="A27" s="803" t="s">
        <v>766</v>
      </c>
      <c r="B27" s="804"/>
      <c r="C27" s="38"/>
      <c r="D27" s="38"/>
      <c r="E27" s="42"/>
      <c r="F27" s="36"/>
      <c r="G27" s="42">
        <f>SUM(G7:G26)</f>
        <v>0</v>
      </c>
      <c r="H27" s="42">
        <f>SUM(H7:H26)</f>
        <v>0</v>
      </c>
      <c r="I27" s="35" t="str">
        <f t="shared" si="3"/>
        <v/>
      </c>
      <c r="J27" s="38"/>
    </row>
    <row r="28" spans="1:11" ht="15.75" customHeight="1">
      <c r="A28" s="25" t="e">
        <f>#REF!&amp;"填表人："&amp;#REF!</f>
        <v>#REF!</v>
      </c>
      <c r="H28" s="25" t="e">
        <f>"评估人员："&amp;#REF!</f>
        <v>#REF!</v>
      </c>
      <c r="K28" s="195" t="s">
        <v>717</v>
      </c>
    </row>
    <row r="29" spans="1:11" ht="15.75" customHeight="1">
      <c r="A29" s="25" t="e">
        <f>"填表日期："&amp;YEAR(#REF!)&amp;"年"&amp;MONTH(#REF!)&amp;"月"&amp;DAY(#REF!)&amp;"日"</f>
        <v>#REF!</v>
      </c>
    </row>
    <row r="30" spans="1:11" ht="15.75" customHeight="1">
      <c r="K30" s="195"/>
    </row>
  </sheetData>
  <mergeCells count="5">
    <mergeCell ref="A2:J2"/>
    <mergeCell ref="A3:I3"/>
    <mergeCell ref="I4:J4"/>
    <mergeCell ref="I5:J5"/>
    <mergeCell ref="A27:B27"/>
  </mergeCells>
  <phoneticPr fontId="48" type="noConversion"/>
  <hyperlinks>
    <hyperlink ref="A1" location="索引目录!A1" display="返回索引目录" xr:uid="{00000000-0004-0000-0A00-000000000000}"/>
  </hyperlinks>
  <printOptions horizontalCentered="1"/>
  <pageMargins left="0.98402777777777795" right="0.98402777777777795" top="0.98402777777777795" bottom="0.98402777777777795" header="0.47152777777777799" footer="0.35416666666666702"/>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pageSetUpPr fitToPage="1"/>
  </sheetPr>
  <dimension ref="A1:K29"/>
  <sheetViews>
    <sheetView showGridLines="0" topLeftCell="A2" zoomScale="96" zoomScaleNormal="96" workbookViewId="0">
      <selection activeCell="J23" sqref="J23"/>
    </sheetView>
  </sheetViews>
  <sheetFormatPr defaultColWidth="9" defaultRowHeight="15.75" customHeight="1"/>
  <cols>
    <col min="1" max="1" width="5.125" style="25" customWidth="1"/>
    <col min="2" max="2" width="16.5" style="25" customWidth="1"/>
    <col min="3" max="3" width="12.625" style="25" customWidth="1"/>
    <col min="4" max="4" width="6.5" style="25" customWidth="1"/>
    <col min="5" max="5" width="11.125" style="25" customWidth="1"/>
    <col min="6" max="6" width="13.125" style="25" customWidth="1"/>
    <col min="7" max="8" width="15.625" style="25" customWidth="1"/>
    <col min="9" max="9" width="14.125" style="395" customWidth="1"/>
    <col min="10" max="10" width="9" style="25" customWidth="1"/>
    <col min="11" max="11" width="9" style="24" customWidth="1"/>
    <col min="12" max="13" width="9" style="25" customWidth="1"/>
    <col min="14" max="16384" width="9" style="25"/>
  </cols>
  <sheetData>
    <row r="1" spans="1:11" ht="15.75" customHeight="1">
      <c r="A1" s="26" t="s">
        <v>0</v>
      </c>
    </row>
    <row r="2" spans="1:11" s="23" customFormat="1" ht="30" customHeight="1">
      <c r="A2" s="798" t="s">
        <v>767</v>
      </c>
      <c r="B2" s="799"/>
      <c r="C2" s="799"/>
      <c r="D2" s="799"/>
      <c r="E2" s="799"/>
      <c r="F2" s="799"/>
      <c r="G2" s="799"/>
      <c r="H2" s="799"/>
      <c r="I2" s="799"/>
      <c r="J2" s="799"/>
      <c r="K2" s="27"/>
    </row>
    <row r="3" spans="1:11" ht="15.75" customHeight="1">
      <c r="A3" s="800" t="e">
        <f>"评估基准日："&amp;TEXT(#REF!,"yyyy年mm月dd日")</f>
        <v>#REF!</v>
      </c>
      <c r="B3" s="801"/>
      <c r="C3" s="801"/>
      <c r="D3" s="801"/>
      <c r="E3" s="801"/>
      <c r="F3" s="801"/>
      <c r="G3" s="801"/>
      <c r="H3" s="801"/>
      <c r="I3" s="805"/>
      <c r="J3" s="801"/>
    </row>
    <row r="4" spans="1:11" ht="14.25" customHeight="1">
      <c r="A4" s="24"/>
      <c r="B4" s="24"/>
      <c r="C4" s="24"/>
      <c r="D4" s="24"/>
      <c r="E4" s="24"/>
      <c r="F4" s="24"/>
      <c r="G4" s="24"/>
      <c r="H4" s="24"/>
      <c r="I4" s="396"/>
      <c r="J4" s="28" t="s">
        <v>768</v>
      </c>
    </row>
    <row r="5" spans="1:11" ht="15.75" customHeight="1">
      <c r="A5" s="25" t="e">
        <f>#REF!&amp;"："&amp;#REF!</f>
        <v>#REF!</v>
      </c>
      <c r="J5" s="194" t="s">
        <v>720</v>
      </c>
    </row>
    <row r="6" spans="1:11" s="24" customFormat="1" ht="15.75" customHeight="1">
      <c r="A6" s="30" t="s">
        <v>4</v>
      </c>
      <c r="B6" s="30" t="s">
        <v>769</v>
      </c>
      <c r="C6" s="30" t="s">
        <v>770</v>
      </c>
      <c r="D6" s="30" t="s">
        <v>722</v>
      </c>
      <c r="E6" s="30" t="s">
        <v>723</v>
      </c>
      <c r="F6" s="30" t="s">
        <v>724</v>
      </c>
      <c r="G6" s="30" t="s">
        <v>6</v>
      </c>
      <c r="H6" s="30" t="s">
        <v>7</v>
      </c>
      <c r="I6" s="259" t="s">
        <v>616</v>
      </c>
      <c r="J6" s="30" t="s">
        <v>176</v>
      </c>
      <c r="K6" s="195" t="s">
        <v>725</v>
      </c>
    </row>
    <row r="7" spans="1:11" ht="12.75" customHeight="1">
      <c r="A7" s="32" t="str">
        <f t="shared" ref="A7" si="0">IF(B7="","",ROW()-6)</f>
        <v/>
      </c>
      <c r="B7" s="33"/>
      <c r="C7" s="33"/>
      <c r="D7" s="33"/>
      <c r="E7" s="35"/>
      <c r="F7" s="350"/>
      <c r="G7" s="273"/>
      <c r="H7" s="35"/>
      <c r="I7" s="35" t="str">
        <f t="shared" ref="I7" si="1">IF(G7=0,"",(H7-G7)/G7*100)</f>
        <v/>
      </c>
      <c r="J7" s="33"/>
      <c r="K7" s="24" t="s">
        <v>771</v>
      </c>
    </row>
    <row r="8" spans="1:11" ht="12.75" customHeight="1">
      <c r="A8" s="32" t="str">
        <f t="shared" ref="A8:A26" si="2">IF(B8="","",ROW()-6)</f>
        <v/>
      </c>
      <c r="B8" s="33"/>
      <c r="C8" s="33"/>
      <c r="D8" s="33"/>
      <c r="E8" s="35"/>
      <c r="F8" s="350"/>
      <c r="G8" s="273"/>
      <c r="H8" s="35"/>
      <c r="I8" s="35" t="str">
        <f t="shared" ref="I8:I27" si="3">IF(G8=0,"",(H8-G8)/G8*100)</f>
        <v/>
      </c>
      <c r="J8" s="33"/>
      <c r="K8" s="24" t="s">
        <v>772</v>
      </c>
    </row>
    <row r="9" spans="1:11" ht="12.75" customHeight="1">
      <c r="A9" s="32" t="str">
        <f t="shared" si="2"/>
        <v/>
      </c>
      <c r="B9" s="33"/>
      <c r="C9" s="33"/>
      <c r="D9" s="33"/>
      <c r="E9" s="35"/>
      <c r="F9" s="350"/>
      <c r="G9" s="273"/>
      <c r="H9" s="35"/>
      <c r="I9" s="35" t="str">
        <f t="shared" si="3"/>
        <v/>
      </c>
      <c r="J9" s="33"/>
      <c r="K9" s="24" t="s">
        <v>773</v>
      </c>
    </row>
    <row r="10" spans="1:11" ht="12.75" customHeight="1">
      <c r="A10" s="32" t="str">
        <f t="shared" si="2"/>
        <v/>
      </c>
      <c r="B10" s="33"/>
      <c r="C10" s="33"/>
      <c r="D10" s="33"/>
      <c r="E10" s="35"/>
      <c r="F10" s="350"/>
      <c r="G10" s="273"/>
      <c r="H10" s="35"/>
      <c r="I10" s="35" t="str">
        <f t="shared" si="3"/>
        <v/>
      </c>
      <c r="J10" s="33"/>
      <c r="K10" s="24" t="s">
        <v>774</v>
      </c>
    </row>
    <row r="11" spans="1:11" ht="12.75" customHeight="1">
      <c r="A11" s="32" t="str">
        <f t="shared" si="2"/>
        <v/>
      </c>
      <c r="B11" s="33"/>
      <c r="C11" s="33"/>
      <c r="D11" s="33"/>
      <c r="E11" s="35"/>
      <c r="F11" s="350"/>
      <c r="G11" s="273"/>
      <c r="H11" s="35"/>
      <c r="I11" s="35" t="str">
        <f t="shared" si="3"/>
        <v/>
      </c>
      <c r="J11" s="33"/>
      <c r="K11" s="24" t="s">
        <v>775</v>
      </c>
    </row>
    <row r="12" spans="1:11" ht="12.75" customHeight="1">
      <c r="A12" s="32" t="str">
        <f t="shared" si="2"/>
        <v/>
      </c>
      <c r="B12" s="33"/>
      <c r="C12" s="33"/>
      <c r="D12" s="33"/>
      <c r="E12" s="35"/>
      <c r="F12" s="350"/>
      <c r="G12" s="273"/>
      <c r="H12" s="35"/>
      <c r="I12" s="35" t="str">
        <f t="shared" si="3"/>
        <v/>
      </c>
      <c r="J12" s="33"/>
      <c r="K12" s="24" t="s">
        <v>776</v>
      </c>
    </row>
    <row r="13" spans="1:11" ht="12.75" customHeight="1">
      <c r="A13" s="32" t="str">
        <f t="shared" si="2"/>
        <v/>
      </c>
      <c r="B13" s="33"/>
      <c r="C13" s="33"/>
      <c r="D13" s="33"/>
      <c r="E13" s="35"/>
      <c r="F13" s="350"/>
      <c r="G13" s="273"/>
      <c r="H13" s="35"/>
      <c r="I13" s="35" t="str">
        <f t="shared" si="3"/>
        <v/>
      </c>
      <c r="J13" s="33"/>
      <c r="K13" s="24" t="s">
        <v>777</v>
      </c>
    </row>
    <row r="14" spans="1:11" ht="12.75" customHeight="1">
      <c r="A14" s="32" t="str">
        <f t="shared" si="2"/>
        <v/>
      </c>
      <c r="B14" s="33"/>
      <c r="C14" s="33"/>
      <c r="D14" s="33"/>
      <c r="E14" s="35"/>
      <c r="F14" s="350"/>
      <c r="G14" s="273"/>
      <c r="H14" s="35"/>
      <c r="I14" s="35" t="str">
        <f t="shared" si="3"/>
        <v/>
      </c>
      <c r="J14" s="33"/>
      <c r="K14" s="24" t="s">
        <v>778</v>
      </c>
    </row>
    <row r="15" spans="1:11" ht="12.75" customHeight="1">
      <c r="A15" s="32" t="str">
        <f t="shared" si="2"/>
        <v/>
      </c>
      <c r="B15" s="33"/>
      <c r="C15" s="33"/>
      <c r="D15" s="33"/>
      <c r="E15" s="35"/>
      <c r="F15" s="350"/>
      <c r="G15" s="273"/>
      <c r="H15" s="35"/>
      <c r="I15" s="35" t="str">
        <f t="shared" si="3"/>
        <v/>
      </c>
      <c r="J15" s="33"/>
      <c r="K15" s="24" t="s">
        <v>779</v>
      </c>
    </row>
    <row r="16" spans="1:11" ht="12.75" customHeight="1">
      <c r="A16" s="32" t="str">
        <f t="shared" si="2"/>
        <v/>
      </c>
      <c r="B16" s="33"/>
      <c r="C16" s="33"/>
      <c r="D16" s="33"/>
      <c r="E16" s="35"/>
      <c r="F16" s="350"/>
      <c r="G16" s="273"/>
      <c r="H16" s="35"/>
      <c r="I16" s="35" t="str">
        <f t="shared" si="3"/>
        <v/>
      </c>
      <c r="J16" s="33"/>
      <c r="K16" s="24" t="s">
        <v>780</v>
      </c>
    </row>
    <row r="17" spans="1:11" ht="12.75" customHeight="1">
      <c r="A17" s="32" t="str">
        <f t="shared" si="2"/>
        <v/>
      </c>
      <c r="B17" s="33"/>
      <c r="C17" s="33"/>
      <c r="D17" s="33"/>
      <c r="E17" s="35"/>
      <c r="F17" s="350"/>
      <c r="G17" s="273"/>
      <c r="H17" s="35"/>
      <c r="I17" s="35" t="str">
        <f t="shared" si="3"/>
        <v/>
      </c>
      <c r="J17" s="33"/>
      <c r="K17" s="24" t="s">
        <v>781</v>
      </c>
    </row>
    <row r="18" spans="1:11" ht="12.75" customHeight="1">
      <c r="A18" s="32" t="str">
        <f t="shared" si="2"/>
        <v/>
      </c>
      <c r="B18" s="33"/>
      <c r="C18" s="33"/>
      <c r="D18" s="33"/>
      <c r="E18" s="35"/>
      <c r="F18" s="350"/>
      <c r="G18" s="273"/>
      <c r="H18" s="35"/>
      <c r="I18" s="35" t="str">
        <f t="shared" si="3"/>
        <v/>
      </c>
      <c r="J18" s="33"/>
      <c r="K18" s="24" t="s">
        <v>782</v>
      </c>
    </row>
    <row r="19" spans="1:11" ht="12.75" customHeight="1">
      <c r="A19" s="32" t="str">
        <f t="shared" si="2"/>
        <v/>
      </c>
      <c r="B19" s="33"/>
      <c r="C19" s="33"/>
      <c r="D19" s="33"/>
      <c r="E19" s="35"/>
      <c r="F19" s="350"/>
      <c r="G19" s="273"/>
      <c r="H19" s="35"/>
      <c r="I19" s="35" t="str">
        <f t="shared" si="3"/>
        <v/>
      </c>
      <c r="J19" s="33"/>
      <c r="K19" s="24" t="s">
        <v>783</v>
      </c>
    </row>
    <row r="20" spans="1:11" ht="12.75" customHeight="1">
      <c r="A20" s="32" t="str">
        <f t="shared" si="2"/>
        <v/>
      </c>
      <c r="B20" s="33"/>
      <c r="C20" s="33"/>
      <c r="D20" s="33"/>
      <c r="E20" s="35"/>
      <c r="F20" s="350"/>
      <c r="G20" s="273"/>
      <c r="H20" s="35"/>
      <c r="I20" s="35" t="str">
        <f t="shared" si="3"/>
        <v/>
      </c>
      <c r="J20" s="33"/>
      <c r="K20" s="24" t="s">
        <v>784</v>
      </c>
    </row>
    <row r="21" spans="1:11" ht="12.75" customHeight="1">
      <c r="A21" s="32" t="str">
        <f t="shared" si="2"/>
        <v/>
      </c>
      <c r="B21" s="33"/>
      <c r="C21" s="33"/>
      <c r="D21" s="33"/>
      <c r="E21" s="35"/>
      <c r="F21" s="350"/>
      <c r="G21" s="273"/>
      <c r="H21" s="35"/>
      <c r="I21" s="35" t="str">
        <f t="shared" si="3"/>
        <v/>
      </c>
      <c r="J21" s="33"/>
      <c r="K21" s="24" t="s">
        <v>785</v>
      </c>
    </row>
    <row r="22" spans="1:11" ht="12.75" customHeight="1">
      <c r="A22" s="32" t="str">
        <f t="shared" si="2"/>
        <v/>
      </c>
      <c r="B22" s="33"/>
      <c r="C22" s="33"/>
      <c r="D22" s="33"/>
      <c r="E22" s="35"/>
      <c r="F22" s="350"/>
      <c r="G22" s="273"/>
      <c r="H22" s="35"/>
      <c r="I22" s="35" t="str">
        <f t="shared" si="3"/>
        <v/>
      </c>
      <c r="J22" s="33"/>
      <c r="K22" s="24" t="s">
        <v>786</v>
      </c>
    </row>
    <row r="23" spans="1:11" ht="12.75" customHeight="1">
      <c r="A23" s="32" t="str">
        <f t="shared" si="2"/>
        <v/>
      </c>
      <c r="B23" s="33"/>
      <c r="C23" s="33"/>
      <c r="D23" s="33"/>
      <c r="E23" s="35"/>
      <c r="F23" s="350"/>
      <c r="G23" s="273"/>
      <c r="H23" s="35"/>
      <c r="I23" s="35" t="str">
        <f t="shared" si="3"/>
        <v/>
      </c>
      <c r="J23" s="33"/>
      <c r="K23" s="24" t="s">
        <v>787</v>
      </c>
    </row>
    <row r="24" spans="1:11" ht="12.75" customHeight="1">
      <c r="A24" s="32" t="str">
        <f t="shared" si="2"/>
        <v/>
      </c>
      <c r="B24" s="33"/>
      <c r="C24" s="33"/>
      <c r="D24" s="33"/>
      <c r="E24" s="35"/>
      <c r="F24" s="350"/>
      <c r="G24" s="273"/>
      <c r="H24" s="35"/>
      <c r="I24" s="35" t="str">
        <f t="shared" si="3"/>
        <v/>
      </c>
      <c r="J24" s="33"/>
      <c r="K24" s="24" t="s">
        <v>788</v>
      </c>
    </row>
    <row r="25" spans="1:11" ht="12.75" customHeight="1">
      <c r="A25" s="32" t="str">
        <f t="shared" si="2"/>
        <v/>
      </c>
      <c r="B25" s="33"/>
      <c r="C25" s="33"/>
      <c r="D25" s="33"/>
      <c r="E25" s="35"/>
      <c r="F25" s="350"/>
      <c r="G25" s="273"/>
      <c r="H25" s="35"/>
      <c r="I25" s="35" t="str">
        <f t="shared" si="3"/>
        <v/>
      </c>
      <c r="J25" s="33"/>
      <c r="K25" s="24" t="s">
        <v>789</v>
      </c>
    </row>
    <row r="26" spans="1:11" ht="12.75" customHeight="1">
      <c r="A26" s="32" t="str">
        <f t="shared" si="2"/>
        <v/>
      </c>
      <c r="B26" s="33"/>
      <c r="C26" s="33"/>
      <c r="D26" s="33"/>
      <c r="E26" s="35"/>
      <c r="F26" s="350"/>
      <c r="G26" s="273"/>
      <c r="H26" s="35"/>
      <c r="I26" s="35" t="str">
        <f t="shared" si="3"/>
        <v/>
      </c>
      <c r="J26" s="33"/>
      <c r="K26" s="24" t="s">
        <v>790</v>
      </c>
    </row>
    <row r="27" spans="1:11" ht="15.75" customHeight="1">
      <c r="A27" s="803" t="s">
        <v>766</v>
      </c>
      <c r="B27" s="804"/>
      <c r="C27" s="38"/>
      <c r="D27" s="38"/>
      <c r="E27" s="42"/>
      <c r="F27" s="225"/>
      <c r="G27" s="42">
        <f>SUM(G7:G26)</f>
        <v>0</v>
      </c>
      <c r="H27" s="42">
        <f>SUM(H7:H26)</f>
        <v>0</v>
      </c>
      <c r="I27" s="35" t="str">
        <f t="shared" si="3"/>
        <v/>
      </c>
      <c r="J27" s="38"/>
    </row>
    <row r="28" spans="1:11" ht="15.75" customHeight="1">
      <c r="A28" s="25" t="e">
        <f>#REF!&amp;"填表人："&amp;#REF!</f>
        <v>#REF!</v>
      </c>
      <c r="H28" s="25" t="e">
        <f>"评估人员："&amp;#REF!</f>
        <v>#REF!</v>
      </c>
      <c r="K28" s="195" t="s">
        <v>717</v>
      </c>
    </row>
    <row r="29" spans="1:11" ht="15.75" customHeight="1">
      <c r="A29" s="25" t="e">
        <f>"填表日期："&amp;YEAR(#REF!)&amp;"年"&amp;MONTH(#REF!)&amp;"月"&amp;DAY(#REF!)&amp;"日"</f>
        <v>#REF!</v>
      </c>
    </row>
  </sheetData>
  <mergeCells count="3">
    <mergeCell ref="A2:J2"/>
    <mergeCell ref="A3:J3"/>
    <mergeCell ref="A27:B27"/>
  </mergeCells>
  <phoneticPr fontId="48" type="noConversion"/>
  <hyperlinks>
    <hyperlink ref="A1" location="索引目录!A1" display="返回索引目录" xr:uid="{00000000-0004-0000-0B00-000000000000}"/>
  </hyperlinks>
  <printOptions horizontalCentered="1"/>
  <pageMargins left="0.98402777777777795" right="0.98402777777777795" top="0.98402777777777795" bottom="0.98402777777777795" header="0.47152777777777799" footer="0.35416666666666702"/>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pageSetUpPr fitToPage="1"/>
  </sheetPr>
  <dimension ref="A1:G29"/>
  <sheetViews>
    <sheetView showGridLines="0" topLeftCell="A5" zoomScale="96" zoomScaleNormal="96" workbookViewId="0">
      <selection activeCell="J23" sqref="J23"/>
    </sheetView>
  </sheetViews>
  <sheetFormatPr defaultColWidth="9" defaultRowHeight="15.75" customHeight="1"/>
  <cols>
    <col min="1" max="1" width="7.5" style="52" customWidth="1"/>
    <col min="2" max="2" width="28" style="52" customWidth="1"/>
    <col min="3" max="5" width="18.625" style="52" customWidth="1"/>
    <col min="6" max="6" width="14.125" style="52" customWidth="1"/>
    <col min="7" max="8" width="9" style="52" customWidth="1"/>
    <col min="9" max="16384" width="9" style="52"/>
  </cols>
  <sheetData>
    <row r="1" spans="1:6" ht="15.75" customHeight="1">
      <c r="A1" s="53" t="s">
        <v>0</v>
      </c>
    </row>
    <row r="2" spans="1:6" s="50" customFormat="1" ht="30" customHeight="1">
      <c r="A2" s="733" t="s">
        <v>791</v>
      </c>
      <c r="B2" s="734"/>
      <c r="C2" s="734"/>
      <c r="D2" s="734"/>
      <c r="E2" s="734"/>
      <c r="F2" s="734"/>
    </row>
    <row r="3" spans="1:6" ht="15.75" customHeight="1">
      <c r="A3" s="735" t="e">
        <f>"评估基准日："&amp;TEXT(#REF!,"yyyy年mm月dd日")</f>
        <v>#REF!</v>
      </c>
      <c r="B3" s="736"/>
      <c r="C3" s="736"/>
      <c r="D3" s="736"/>
      <c r="E3" s="736"/>
      <c r="F3" s="736"/>
    </row>
    <row r="4" spans="1:6" ht="14.25" customHeight="1">
      <c r="A4" s="51"/>
      <c r="B4" s="51"/>
      <c r="C4" s="51"/>
      <c r="D4" s="51"/>
      <c r="E4" s="51"/>
      <c r="F4" s="54" t="s">
        <v>792</v>
      </c>
    </row>
    <row r="5" spans="1:6" ht="15.75" customHeight="1">
      <c r="A5" s="806" t="e">
        <f>#REF!&amp;"："&amp;#REF!</f>
        <v>#REF!</v>
      </c>
      <c r="B5" s="764"/>
      <c r="C5" s="764"/>
      <c r="F5" s="54" t="s">
        <v>710</v>
      </c>
    </row>
    <row r="6" spans="1:6" s="51" customFormat="1" ht="15.75" customHeight="1">
      <c r="A6" s="56" t="s">
        <v>711</v>
      </c>
      <c r="B6" s="56" t="s">
        <v>5</v>
      </c>
      <c r="C6" s="56" t="s">
        <v>6</v>
      </c>
      <c r="D6" s="56" t="s">
        <v>7</v>
      </c>
      <c r="E6" s="80" t="s">
        <v>712</v>
      </c>
      <c r="F6" s="56" t="s">
        <v>616</v>
      </c>
    </row>
    <row r="7" spans="1:6" ht="15.75" customHeight="1">
      <c r="A7" s="56" t="s">
        <v>793</v>
      </c>
      <c r="B7" s="56" t="s">
        <v>794</v>
      </c>
      <c r="C7" s="57">
        <f>'3-2-1交易性-股票'!I27</f>
        <v>0</v>
      </c>
      <c r="D7" s="57">
        <f>'3-2-1交易性-股票'!J27</f>
        <v>0</v>
      </c>
      <c r="E7" s="57">
        <f>D7-C7</f>
        <v>0</v>
      </c>
      <c r="F7" s="57" t="str">
        <f>IF(C7=0,"",E7/C7*100)</f>
        <v/>
      </c>
    </row>
    <row r="8" spans="1:6" ht="15.75" customHeight="1">
      <c r="A8" s="56" t="s">
        <v>795</v>
      </c>
      <c r="B8" s="56" t="s">
        <v>796</v>
      </c>
      <c r="C8" s="57">
        <f>'3-2-2交易性-债券'!I27</f>
        <v>0</v>
      </c>
      <c r="D8" s="57">
        <f>'3-2-2交易性-债券'!J27</f>
        <v>0</v>
      </c>
      <c r="E8" s="57">
        <f>D8-C8</f>
        <v>0</v>
      </c>
      <c r="F8" s="57" t="str">
        <f>IF(C8=0,"",E8/C8*100)</f>
        <v/>
      </c>
    </row>
    <row r="9" spans="1:6" ht="15.75" customHeight="1">
      <c r="A9" s="56" t="s">
        <v>797</v>
      </c>
      <c r="B9" s="56" t="s">
        <v>798</v>
      </c>
      <c r="C9" s="57">
        <f>'3-2-3交易性-基金'!I27</f>
        <v>0</v>
      </c>
      <c r="D9" s="57">
        <f>'3-2-3交易性-基金'!J27</f>
        <v>0</v>
      </c>
      <c r="E9" s="57">
        <f>D9-C9</f>
        <v>0</v>
      </c>
      <c r="F9" s="57" t="str">
        <f>IF(C9=0,"",E9/C9*100)</f>
        <v/>
      </c>
    </row>
    <row r="10" spans="1:6" ht="15.75" customHeight="1">
      <c r="A10" s="56" t="s">
        <v>799</v>
      </c>
      <c r="B10" s="94" t="s">
        <v>800</v>
      </c>
      <c r="C10" s="57">
        <f>'3-2-4交易性-其他'!I27</f>
        <v>0</v>
      </c>
      <c r="D10" s="57">
        <f>'3-2-4交易性-其他'!J27</f>
        <v>0</v>
      </c>
      <c r="E10" s="57">
        <f>D10-C10</f>
        <v>0</v>
      </c>
      <c r="F10" s="57" t="str">
        <f>IF(C10=0,"",E10/C10*100)</f>
        <v/>
      </c>
    </row>
    <row r="11" spans="1:6" ht="15.75" customHeight="1">
      <c r="A11" s="56"/>
      <c r="B11" s="56"/>
      <c r="C11" s="57"/>
      <c r="D11" s="57"/>
      <c r="E11" s="57"/>
      <c r="F11" s="57" t="str">
        <f>IF(C11=0,"",E11/C11*100)</f>
        <v/>
      </c>
    </row>
    <row r="12" spans="1:6" ht="15.75" customHeight="1">
      <c r="A12" s="56"/>
      <c r="B12" s="57"/>
      <c r="C12" s="57"/>
      <c r="D12" s="57"/>
      <c r="E12" s="57"/>
      <c r="F12" s="57"/>
    </row>
    <row r="13" spans="1:6" ht="15.75" customHeight="1">
      <c r="A13" s="56"/>
      <c r="B13" s="57"/>
      <c r="C13" s="57"/>
      <c r="D13" s="57"/>
      <c r="E13" s="57"/>
      <c r="F13" s="57"/>
    </row>
    <row r="14" spans="1:6" ht="15.75" customHeight="1">
      <c r="A14" s="56"/>
      <c r="B14" s="57"/>
      <c r="C14" s="57"/>
      <c r="D14" s="57"/>
      <c r="E14" s="57"/>
      <c r="F14" s="57"/>
    </row>
    <row r="15" spans="1:6" ht="15.75" customHeight="1">
      <c r="A15" s="56"/>
      <c r="B15" s="57"/>
      <c r="C15" s="57"/>
      <c r="D15" s="57"/>
      <c r="E15" s="57"/>
      <c r="F15" s="57"/>
    </row>
    <row r="16" spans="1:6" ht="15.75" customHeight="1">
      <c r="A16" s="56"/>
      <c r="B16" s="57"/>
      <c r="C16" s="57"/>
      <c r="D16" s="57"/>
      <c r="E16" s="57"/>
      <c r="F16" s="57"/>
    </row>
    <row r="17" spans="1:7" ht="15.75" customHeight="1">
      <c r="A17" s="56"/>
      <c r="B17" s="57"/>
      <c r="C17" s="57"/>
      <c r="D17" s="57"/>
      <c r="E17" s="57"/>
      <c r="F17" s="57"/>
    </row>
    <row r="18" spans="1:7" ht="15.75" customHeight="1">
      <c r="A18" s="56"/>
      <c r="B18" s="57"/>
      <c r="C18" s="57"/>
      <c r="D18" s="57"/>
      <c r="E18" s="57"/>
      <c r="F18" s="57"/>
    </row>
    <row r="19" spans="1:7" ht="15.75" customHeight="1">
      <c r="A19" s="56"/>
      <c r="B19" s="57"/>
      <c r="C19" s="57"/>
      <c r="D19" s="57"/>
      <c r="E19" s="57"/>
      <c r="F19" s="57"/>
    </row>
    <row r="20" spans="1:7" ht="15.75" customHeight="1">
      <c r="A20" s="56"/>
      <c r="B20" s="57"/>
      <c r="C20" s="57"/>
      <c r="D20" s="57"/>
      <c r="E20" s="57"/>
      <c r="F20" s="57"/>
    </row>
    <row r="21" spans="1:7" ht="15.75" customHeight="1">
      <c r="A21" s="56"/>
      <c r="B21" s="57"/>
      <c r="C21" s="57"/>
      <c r="D21" s="57"/>
      <c r="E21" s="57"/>
      <c r="F21" s="57"/>
    </row>
    <row r="22" spans="1:7" ht="15.75" customHeight="1">
      <c r="A22" s="56"/>
      <c r="B22" s="57"/>
      <c r="C22" s="57"/>
      <c r="D22" s="57"/>
      <c r="E22" s="57"/>
      <c r="F22" s="57"/>
    </row>
    <row r="23" spans="1:7" ht="15.75" customHeight="1">
      <c r="A23" s="56"/>
      <c r="B23" s="57"/>
      <c r="C23" s="57"/>
      <c r="D23" s="57"/>
      <c r="E23" s="57"/>
      <c r="F23" s="57"/>
    </row>
    <row r="24" spans="1:7" ht="15.75" customHeight="1">
      <c r="A24" s="56"/>
      <c r="B24" s="57"/>
      <c r="C24" s="57"/>
      <c r="D24" s="57"/>
      <c r="E24" s="57"/>
      <c r="F24" s="57"/>
    </row>
    <row r="25" spans="1:7" ht="15.75" customHeight="1">
      <c r="A25" s="56"/>
      <c r="B25" s="57"/>
      <c r="C25" s="57"/>
      <c r="D25" s="57"/>
      <c r="E25" s="57"/>
      <c r="F25" s="57"/>
    </row>
    <row r="26" spans="1:7" ht="15.75" customHeight="1">
      <c r="A26" s="56"/>
      <c r="B26" s="57"/>
      <c r="C26" s="57"/>
      <c r="D26" s="57"/>
      <c r="E26" s="57"/>
      <c r="F26" s="57"/>
    </row>
    <row r="27" spans="1:7" ht="15.75" customHeight="1">
      <c r="A27" s="741" t="s">
        <v>801</v>
      </c>
      <c r="B27" s="753"/>
      <c r="C27" s="57">
        <f>SUM(C7:C26)</f>
        <v>0</v>
      </c>
      <c r="D27" s="57">
        <f>SUM(D7:D26)</f>
        <v>0</v>
      </c>
      <c r="E27" s="57">
        <f>D27-C27</f>
        <v>0</v>
      </c>
      <c r="F27" s="57" t="str">
        <f>IF(C27=0,"",E27/C27*100)</f>
        <v/>
      </c>
    </row>
    <row r="28" spans="1:7" ht="15.75" customHeight="1">
      <c r="D28" s="52" t="e">
        <f>"评估人员："&amp;#REF!</f>
        <v>#REF!</v>
      </c>
      <c r="G28" s="246" t="s">
        <v>159</v>
      </c>
    </row>
    <row r="29" spans="1:7" ht="15.75" customHeight="1">
      <c r="G29" s="59" t="s">
        <v>717</v>
      </c>
    </row>
  </sheetData>
  <mergeCells count="4">
    <mergeCell ref="A2:F2"/>
    <mergeCell ref="A3:F3"/>
    <mergeCell ref="A5:C5"/>
    <mergeCell ref="A27:B27"/>
  </mergeCells>
  <phoneticPr fontId="48" type="noConversion"/>
  <hyperlinks>
    <hyperlink ref="A1" location="索引目录!A1" display="返回索引目录" xr:uid="{00000000-0004-0000-0C00-000000000000}"/>
  </hyperlinks>
  <printOptions horizontalCentered="1"/>
  <pageMargins left="0.98402777777777795" right="0.98402777777777795" top="0.98402777777777795" bottom="0.98402777777777795" header="0.47152777777777799" footer="0.35416666666666702"/>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pageSetUpPr fitToPage="1"/>
  </sheetPr>
  <dimension ref="A1:M29"/>
  <sheetViews>
    <sheetView showGridLines="0" zoomScale="96" zoomScaleNormal="96" workbookViewId="0">
      <selection activeCell="J23" sqref="J23"/>
    </sheetView>
  </sheetViews>
  <sheetFormatPr defaultColWidth="9" defaultRowHeight="15.75" customHeight="1"/>
  <cols>
    <col min="1" max="1" width="5.625" style="25" customWidth="1"/>
    <col min="2" max="2" width="15.125" style="25" customWidth="1"/>
    <col min="3" max="4" width="9" style="25" customWidth="1"/>
    <col min="5" max="5" width="8.625" style="209" customWidth="1"/>
    <col min="6" max="6" width="7.625" style="25" customWidth="1"/>
    <col min="7" max="7" width="8.125" style="25" customWidth="1"/>
    <col min="8" max="8" width="18.125" style="25" customWidth="1"/>
    <col min="9" max="10" width="15.625" style="25" customWidth="1"/>
    <col min="11" max="11" width="12.625" style="25" customWidth="1"/>
    <col min="12" max="12" width="9" style="25" customWidth="1"/>
    <col min="13" max="13" width="9" style="24" customWidth="1"/>
    <col min="14" max="15" width="9" style="25" customWidth="1"/>
    <col min="16" max="16384" width="9" style="25"/>
  </cols>
  <sheetData>
    <row r="1" spans="1:13" ht="15.75" customHeight="1">
      <c r="A1" s="26" t="s">
        <v>0</v>
      </c>
    </row>
    <row r="2" spans="1:13" s="23" customFormat="1" ht="30" customHeight="1">
      <c r="A2" s="798" t="s">
        <v>802</v>
      </c>
      <c r="B2" s="799"/>
      <c r="C2" s="799"/>
      <c r="D2" s="799"/>
      <c r="E2" s="799"/>
      <c r="F2" s="799"/>
      <c r="G2" s="799"/>
      <c r="H2" s="799"/>
      <c r="I2" s="799"/>
      <c r="J2" s="799"/>
      <c r="K2" s="799"/>
      <c r="L2" s="799"/>
      <c r="M2" s="27"/>
    </row>
    <row r="3" spans="1:13" ht="15.75" customHeight="1">
      <c r="A3" s="800" t="e">
        <f>"评估基准日："&amp;TEXT(#REF!,"yyyy年mm月dd日")</f>
        <v>#REF!</v>
      </c>
      <c r="B3" s="801"/>
      <c r="C3" s="801"/>
      <c r="D3" s="801"/>
      <c r="E3" s="807"/>
      <c r="F3" s="801"/>
      <c r="G3" s="801"/>
      <c r="H3" s="801"/>
      <c r="I3" s="801"/>
      <c r="J3" s="801"/>
      <c r="K3" s="801"/>
      <c r="L3" s="801"/>
    </row>
    <row r="4" spans="1:13" ht="14.25" customHeight="1">
      <c r="A4" s="24"/>
      <c r="B4" s="24"/>
      <c r="C4" s="24"/>
      <c r="D4" s="24"/>
      <c r="E4" s="269"/>
      <c r="F4" s="24"/>
      <c r="G4" s="24"/>
      <c r="H4" s="24"/>
      <c r="I4" s="24"/>
      <c r="J4" s="24"/>
      <c r="K4" s="802" t="s">
        <v>803</v>
      </c>
      <c r="L4" s="801"/>
    </row>
    <row r="5" spans="1:13" ht="15.75" customHeight="1">
      <c r="A5" s="25" t="e">
        <f>#REF!&amp;"："&amp;#REF!</f>
        <v>#REF!</v>
      </c>
      <c r="K5" s="808" t="s">
        <v>720</v>
      </c>
      <c r="L5" s="809"/>
    </row>
    <row r="6" spans="1:13" s="24" customFormat="1" ht="15.75" customHeight="1">
      <c r="A6" s="30" t="s">
        <v>4</v>
      </c>
      <c r="B6" s="30" t="s">
        <v>666</v>
      </c>
      <c r="C6" s="30" t="s">
        <v>804</v>
      </c>
      <c r="D6" s="30" t="s">
        <v>805</v>
      </c>
      <c r="E6" s="258" t="s">
        <v>667</v>
      </c>
      <c r="F6" s="30" t="s">
        <v>806</v>
      </c>
      <c r="G6" s="30" t="s">
        <v>807</v>
      </c>
      <c r="H6" s="30" t="s">
        <v>808</v>
      </c>
      <c r="I6" s="30" t="s">
        <v>6</v>
      </c>
      <c r="J6" s="30" t="s">
        <v>7</v>
      </c>
      <c r="K6" s="30" t="s">
        <v>616</v>
      </c>
      <c r="L6" s="30" t="s">
        <v>176</v>
      </c>
      <c r="M6" s="195" t="s">
        <v>725</v>
      </c>
    </row>
    <row r="7" spans="1:13" ht="12.75" customHeight="1">
      <c r="A7" s="32" t="str">
        <f t="shared" ref="A7" si="0">IF(C7="","",ROW()-6)</f>
        <v/>
      </c>
      <c r="B7" s="33"/>
      <c r="C7" s="33"/>
      <c r="D7" s="32"/>
      <c r="E7" s="34"/>
      <c r="F7" s="66"/>
      <c r="G7" s="35"/>
      <c r="H7" s="35"/>
      <c r="I7" s="273"/>
      <c r="J7" s="35"/>
      <c r="K7" s="35" t="str">
        <f t="shared" ref="K7" si="1">IF(I7=0,"",(J7-I7)/I7*100)</f>
        <v/>
      </c>
      <c r="L7" s="33"/>
      <c r="M7" s="24" t="s">
        <v>809</v>
      </c>
    </row>
    <row r="8" spans="1:13" ht="12.75" customHeight="1">
      <c r="A8" s="32" t="str">
        <f t="shared" ref="A8:A26" si="2">IF(C8="","",ROW()-6)</f>
        <v/>
      </c>
      <c r="B8" s="33"/>
      <c r="C8" s="33"/>
      <c r="D8" s="32"/>
      <c r="E8" s="34"/>
      <c r="F8" s="66"/>
      <c r="G8" s="35"/>
      <c r="H8" s="35"/>
      <c r="I8" s="273"/>
      <c r="J8" s="35"/>
      <c r="K8" s="35" t="str">
        <f t="shared" ref="K8:K27" si="3">IF(I8=0,"",(J8-I8)/I8*100)</f>
        <v/>
      </c>
      <c r="L8" s="33"/>
      <c r="M8" s="24" t="s">
        <v>810</v>
      </c>
    </row>
    <row r="9" spans="1:13" ht="12.75" customHeight="1">
      <c r="A9" s="32" t="str">
        <f t="shared" si="2"/>
        <v/>
      </c>
      <c r="B9" s="33"/>
      <c r="C9" s="33"/>
      <c r="D9" s="32"/>
      <c r="E9" s="34"/>
      <c r="F9" s="66"/>
      <c r="G9" s="35"/>
      <c r="H9" s="35"/>
      <c r="I9" s="273"/>
      <c r="J9" s="35"/>
      <c r="K9" s="35" t="str">
        <f t="shared" si="3"/>
        <v/>
      </c>
      <c r="L9" s="33"/>
      <c r="M9" s="24" t="s">
        <v>811</v>
      </c>
    </row>
    <row r="10" spans="1:13" ht="12.75" customHeight="1">
      <c r="A10" s="32" t="str">
        <f t="shared" si="2"/>
        <v/>
      </c>
      <c r="B10" s="33"/>
      <c r="C10" s="33"/>
      <c r="D10" s="32"/>
      <c r="E10" s="34"/>
      <c r="F10" s="66"/>
      <c r="G10" s="35"/>
      <c r="H10" s="35"/>
      <c r="I10" s="273"/>
      <c r="J10" s="35"/>
      <c r="K10" s="35" t="str">
        <f t="shared" si="3"/>
        <v/>
      </c>
      <c r="L10" s="33"/>
      <c r="M10" s="24" t="s">
        <v>812</v>
      </c>
    </row>
    <row r="11" spans="1:13" ht="12.75" customHeight="1">
      <c r="A11" s="32" t="str">
        <f t="shared" si="2"/>
        <v/>
      </c>
      <c r="B11" s="33"/>
      <c r="C11" s="33"/>
      <c r="D11" s="32"/>
      <c r="E11" s="34"/>
      <c r="F11" s="66"/>
      <c r="G11" s="35"/>
      <c r="H11" s="35"/>
      <c r="I11" s="273"/>
      <c r="J11" s="35"/>
      <c r="K11" s="35" t="str">
        <f t="shared" si="3"/>
        <v/>
      </c>
      <c r="L11" s="33"/>
      <c r="M11" s="24" t="s">
        <v>813</v>
      </c>
    </row>
    <row r="12" spans="1:13" ht="12.75" customHeight="1">
      <c r="A12" s="32" t="str">
        <f t="shared" si="2"/>
        <v/>
      </c>
      <c r="B12" s="33"/>
      <c r="C12" s="33"/>
      <c r="D12" s="32"/>
      <c r="E12" s="34"/>
      <c r="F12" s="66"/>
      <c r="G12" s="35"/>
      <c r="H12" s="35"/>
      <c r="I12" s="273"/>
      <c r="J12" s="35"/>
      <c r="K12" s="35" t="str">
        <f t="shared" si="3"/>
        <v/>
      </c>
      <c r="L12" s="33"/>
      <c r="M12" s="24" t="s">
        <v>814</v>
      </c>
    </row>
    <row r="13" spans="1:13" ht="12.75" customHeight="1">
      <c r="A13" s="32" t="str">
        <f t="shared" si="2"/>
        <v/>
      </c>
      <c r="B13" s="33"/>
      <c r="C13" s="33"/>
      <c r="D13" s="32"/>
      <c r="E13" s="34"/>
      <c r="F13" s="66"/>
      <c r="G13" s="35"/>
      <c r="H13" s="35"/>
      <c r="I13" s="273"/>
      <c r="J13" s="35"/>
      <c r="K13" s="35" t="str">
        <f t="shared" si="3"/>
        <v/>
      </c>
      <c r="L13" s="33"/>
      <c r="M13" s="24" t="s">
        <v>815</v>
      </c>
    </row>
    <row r="14" spans="1:13" ht="12.75" customHeight="1">
      <c r="A14" s="32" t="str">
        <f t="shared" si="2"/>
        <v/>
      </c>
      <c r="B14" s="33"/>
      <c r="C14" s="33"/>
      <c r="D14" s="32"/>
      <c r="E14" s="34"/>
      <c r="F14" s="66"/>
      <c r="G14" s="35"/>
      <c r="H14" s="35"/>
      <c r="I14" s="273"/>
      <c r="J14" s="35"/>
      <c r="K14" s="35" t="str">
        <f t="shared" si="3"/>
        <v/>
      </c>
      <c r="L14" s="33"/>
      <c r="M14" s="24" t="s">
        <v>816</v>
      </c>
    </row>
    <row r="15" spans="1:13" ht="12.75" customHeight="1">
      <c r="A15" s="32" t="str">
        <f t="shared" si="2"/>
        <v/>
      </c>
      <c r="B15" s="33"/>
      <c r="C15" s="33"/>
      <c r="D15" s="32"/>
      <c r="E15" s="34"/>
      <c r="F15" s="66"/>
      <c r="G15" s="35"/>
      <c r="H15" s="35"/>
      <c r="I15" s="273"/>
      <c r="J15" s="35"/>
      <c r="K15" s="35" t="str">
        <f t="shared" si="3"/>
        <v/>
      </c>
      <c r="L15" s="33"/>
      <c r="M15" s="24" t="s">
        <v>817</v>
      </c>
    </row>
    <row r="16" spans="1:13" ht="12.75" customHeight="1">
      <c r="A16" s="32" t="str">
        <f t="shared" si="2"/>
        <v/>
      </c>
      <c r="B16" s="33"/>
      <c r="C16" s="33"/>
      <c r="D16" s="32"/>
      <c r="E16" s="34"/>
      <c r="F16" s="66"/>
      <c r="G16" s="35"/>
      <c r="H16" s="35"/>
      <c r="I16" s="273"/>
      <c r="J16" s="35"/>
      <c r="K16" s="35" t="str">
        <f t="shared" si="3"/>
        <v/>
      </c>
      <c r="L16" s="33"/>
      <c r="M16" s="24" t="s">
        <v>818</v>
      </c>
    </row>
    <row r="17" spans="1:13" ht="12.75" customHeight="1">
      <c r="A17" s="32" t="str">
        <f t="shared" si="2"/>
        <v/>
      </c>
      <c r="B17" s="33"/>
      <c r="C17" s="33"/>
      <c r="D17" s="32"/>
      <c r="E17" s="34"/>
      <c r="F17" s="66"/>
      <c r="G17" s="35"/>
      <c r="H17" s="35"/>
      <c r="I17" s="273"/>
      <c r="J17" s="35"/>
      <c r="K17" s="35" t="str">
        <f t="shared" si="3"/>
        <v/>
      </c>
      <c r="L17" s="33"/>
      <c r="M17" s="24" t="s">
        <v>819</v>
      </c>
    </row>
    <row r="18" spans="1:13" ht="12.75" customHeight="1">
      <c r="A18" s="32" t="str">
        <f t="shared" si="2"/>
        <v/>
      </c>
      <c r="B18" s="33"/>
      <c r="C18" s="33"/>
      <c r="D18" s="32"/>
      <c r="E18" s="34"/>
      <c r="F18" s="66"/>
      <c r="G18" s="35"/>
      <c r="H18" s="35"/>
      <c r="I18" s="273"/>
      <c r="J18" s="35"/>
      <c r="K18" s="35" t="str">
        <f t="shared" si="3"/>
        <v/>
      </c>
      <c r="L18" s="33"/>
      <c r="M18" s="24" t="s">
        <v>820</v>
      </c>
    </row>
    <row r="19" spans="1:13" ht="12.75" customHeight="1">
      <c r="A19" s="32" t="str">
        <f t="shared" si="2"/>
        <v/>
      </c>
      <c r="B19" s="33"/>
      <c r="C19" s="33"/>
      <c r="D19" s="32"/>
      <c r="E19" s="34"/>
      <c r="F19" s="66"/>
      <c r="G19" s="35"/>
      <c r="H19" s="35"/>
      <c r="I19" s="273"/>
      <c r="J19" s="35"/>
      <c r="K19" s="35" t="str">
        <f t="shared" si="3"/>
        <v/>
      </c>
      <c r="L19" s="33"/>
      <c r="M19" s="24" t="s">
        <v>821</v>
      </c>
    </row>
    <row r="20" spans="1:13" ht="12.75" customHeight="1">
      <c r="A20" s="32" t="str">
        <f t="shared" si="2"/>
        <v/>
      </c>
      <c r="B20" s="33"/>
      <c r="C20" s="33"/>
      <c r="D20" s="32"/>
      <c r="E20" s="34"/>
      <c r="F20" s="66"/>
      <c r="G20" s="35"/>
      <c r="H20" s="35"/>
      <c r="I20" s="273"/>
      <c r="J20" s="35"/>
      <c r="K20" s="35" t="str">
        <f t="shared" si="3"/>
        <v/>
      </c>
      <c r="L20" s="33"/>
      <c r="M20" s="24" t="s">
        <v>822</v>
      </c>
    </row>
    <row r="21" spans="1:13" ht="12.75" customHeight="1">
      <c r="A21" s="32" t="str">
        <f t="shared" si="2"/>
        <v/>
      </c>
      <c r="B21" s="33"/>
      <c r="C21" s="33"/>
      <c r="D21" s="32"/>
      <c r="E21" s="34"/>
      <c r="F21" s="66"/>
      <c r="G21" s="35"/>
      <c r="H21" s="35"/>
      <c r="I21" s="273"/>
      <c r="J21" s="35"/>
      <c r="K21" s="35" t="str">
        <f t="shared" si="3"/>
        <v/>
      </c>
      <c r="L21" s="33"/>
      <c r="M21" s="24" t="s">
        <v>823</v>
      </c>
    </row>
    <row r="22" spans="1:13" ht="12.75" customHeight="1">
      <c r="A22" s="32" t="str">
        <f t="shared" si="2"/>
        <v/>
      </c>
      <c r="B22" s="33"/>
      <c r="C22" s="33"/>
      <c r="D22" s="32"/>
      <c r="E22" s="34"/>
      <c r="F22" s="66"/>
      <c r="G22" s="35"/>
      <c r="H22" s="35"/>
      <c r="I22" s="273"/>
      <c r="J22" s="35"/>
      <c r="K22" s="35" t="str">
        <f t="shared" si="3"/>
        <v/>
      </c>
      <c r="L22" s="33"/>
      <c r="M22" s="24" t="s">
        <v>824</v>
      </c>
    </row>
    <row r="23" spans="1:13" ht="12.75" customHeight="1">
      <c r="A23" s="32" t="str">
        <f t="shared" si="2"/>
        <v/>
      </c>
      <c r="B23" s="33"/>
      <c r="C23" s="33"/>
      <c r="D23" s="32"/>
      <c r="E23" s="34"/>
      <c r="F23" s="66"/>
      <c r="G23" s="35"/>
      <c r="H23" s="35"/>
      <c r="I23" s="273"/>
      <c r="J23" s="35"/>
      <c r="K23" s="35" t="str">
        <f t="shared" si="3"/>
        <v/>
      </c>
      <c r="L23" s="33"/>
      <c r="M23" s="24" t="s">
        <v>825</v>
      </c>
    </row>
    <row r="24" spans="1:13" ht="12.75" customHeight="1">
      <c r="A24" s="32" t="str">
        <f t="shared" si="2"/>
        <v/>
      </c>
      <c r="B24" s="33"/>
      <c r="C24" s="33"/>
      <c r="D24" s="32"/>
      <c r="E24" s="34"/>
      <c r="F24" s="66"/>
      <c r="G24" s="35"/>
      <c r="H24" s="35"/>
      <c r="I24" s="273"/>
      <c r="J24" s="35"/>
      <c r="K24" s="35" t="str">
        <f t="shared" si="3"/>
        <v/>
      </c>
      <c r="L24" s="33"/>
      <c r="M24" s="24" t="s">
        <v>826</v>
      </c>
    </row>
    <row r="25" spans="1:13" ht="12.75" customHeight="1">
      <c r="A25" s="32" t="str">
        <f t="shared" si="2"/>
        <v/>
      </c>
      <c r="B25" s="33"/>
      <c r="C25" s="33"/>
      <c r="D25" s="32"/>
      <c r="E25" s="34"/>
      <c r="F25" s="66"/>
      <c r="G25" s="35"/>
      <c r="H25" s="35"/>
      <c r="I25" s="273"/>
      <c r="J25" s="35"/>
      <c r="K25" s="35" t="str">
        <f t="shared" si="3"/>
        <v/>
      </c>
      <c r="L25" s="33"/>
      <c r="M25" s="24" t="s">
        <v>827</v>
      </c>
    </row>
    <row r="26" spans="1:13" ht="12.75" customHeight="1">
      <c r="A26" s="32" t="str">
        <f t="shared" si="2"/>
        <v/>
      </c>
      <c r="B26" s="33"/>
      <c r="C26" s="33"/>
      <c r="D26" s="32"/>
      <c r="E26" s="34"/>
      <c r="F26" s="66"/>
      <c r="G26" s="35"/>
      <c r="H26" s="35"/>
      <c r="I26" s="273"/>
      <c r="J26" s="35"/>
      <c r="K26" s="35" t="str">
        <f t="shared" si="3"/>
        <v/>
      </c>
      <c r="L26" s="33"/>
      <c r="M26" s="24" t="s">
        <v>828</v>
      </c>
    </row>
    <row r="27" spans="1:13" ht="15.75" customHeight="1">
      <c r="A27" s="803" t="s">
        <v>829</v>
      </c>
      <c r="B27" s="804"/>
      <c r="C27" s="38"/>
      <c r="D27" s="38"/>
      <c r="E27" s="272"/>
      <c r="F27" s="38"/>
      <c r="G27" s="38"/>
      <c r="H27" s="42"/>
      <c r="I27" s="42">
        <f>SUM(I7:I26)</f>
        <v>0</v>
      </c>
      <c r="J27" s="42">
        <f>SUM(J7:J26)</f>
        <v>0</v>
      </c>
      <c r="K27" s="35" t="str">
        <f t="shared" si="3"/>
        <v/>
      </c>
      <c r="L27" s="38"/>
    </row>
    <row r="28" spans="1:13" ht="15.75" customHeight="1">
      <c r="A28" s="25" t="e">
        <f>#REF!&amp;"填表人："&amp;#REF!</f>
        <v>#REF!</v>
      </c>
      <c r="J28" s="25" t="e">
        <f>"评估人员："&amp;#REF!</f>
        <v>#REF!</v>
      </c>
      <c r="M28" s="195" t="s">
        <v>717</v>
      </c>
    </row>
    <row r="29" spans="1:13" ht="15.75" customHeight="1">
      <c r="A29" s="25" t="e">
        <f>"填表日期："&amp;YEAR(#REF!)&amp;"年"&amp;MONTH(#REF!)&amp;"月"&amp;DAY(#REF!)&amp;"日"</f>
        <v>#REF!</v>
      </c>
    </row>
  </sheetData>
  <mergeCells count="5">
    <mergeCell ref="A2:L2"/>
    <mergeCell ref="A3:L3"/>
    <mergeCell ref="K4:L4"/>
    <mergeCell ref="K5:L5"/>
    <mergeCell ref="A27:B27"/>
  </mergeCells>
  <phoneticPr fontId="48" type="noConversion"/>
  <hyperlinks>
    <hyperlink ref="A1" location="索引目录!A1" display="返回索引目录" xr:uid="{00000000-0004-0000-0D00-000000000000}"/>
  </hyperlinks>
  <printOptions horizontalCentered="1"/>
  <pageMargins left="0.98402777777777795" right="0.98402777777777795" top="0.98402777777777795" bottom="0.98402777777777795" header="0.47152777777777799" footer="0.35416666666666702"/>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M29"/>
  <sheetViews>
    <sheetView showGridLines="0" zoomScale="96" zoomScaleNormal="96" workbookViewId="0">
      <selection activeCell="J23" sqref="J23"/>
    </sheetView>
  </sheetViews>
  <sheetFormatPr defaultColWidth="9" defaultRowHeight="15.75" customHeight="1"/>
  <cols>
    <col min="1" max="1" width="5.5" style="25" customWidth="1"/>
    <col min="2" max="2" width="18.125" style="25" customWidth="1"/>
    <col min="3" max="4" width="9" style="25" customWidth="1"/>
    <col min="5" max="6" width="8.125" style="209" customWidth="1"/>
    <col min="7" max="7" width="9" style="25" customWidth="1"/>
    <col min="8" max="8" width="7.125" style="25" customWidth="1"/>
    <col min="9" max="10" width="15.625" style="25" customWidth="1"/>
    <col min="11" max="11" width="12.625" style="25" customWidth="1"/>
    <col min="12" max="12" width="7.625" style="25" customWidth="1"/>
    <col min="13" max="13" width="9" style="24" customWidth="1"/>
    <col min="14" max="15" width="9" style="25" customWidth="1"/>
    <col min="16" max="16384" width="9" style="25"/>
  </cols>
  <sheetData>
    <row r="1" spans="1:13" ht="15.75" customHeight="1">
      <c r="A1" s="26" t="s">
        <v>0</v>
      </c>
    </row>
    <row r="2" spans="1:13" s="23" customFormat="1" ht="30" customHeight="1">
      <c r="A2" s="798" t="s">
        <v>830</v>
      </c>
      <c r="B2" s="799"/>
      <c r="C2" s="799"/>
      <c r="D2" s="799"/>
      <c r="E2" s="799"/>
      <c r="F2" s="799"/>
      <c r="G2" s="799"/>
      <c r="H2" s="799"/>
      <c r="I2" s="799"/>
      <c r="J2" s="799"/>
      <c r="K2" s="799"/>
      <c r="M2" s="27"/>
    </row>
    <row r="3" spans="1:13" ht="15.75" customHeight="1">
      <c r="A3" s="800" t="e">
        <f>"评估基准日："&amp;TEXT(#REF!,"yyyy年mm月dd日")</f>
        <v>#REF!</v>
      </c>
      <c r="B3" s="801"/>
      <c r="C3" s="801"/>
      <c r="D3" s="801"/>
      <c r="E3" s="807"/>
      <c r="F3" s="807"/>
      <c r="G3" s="801"/>
      <c r="H3" s="801"/>
      <c r="I3" s="801"/>
      <c r="J3" s="801"/>
      <c r="K3" s="801"/>
    </row>
    <row r="4" spans="1:13" ht="14.25" customHeight="1">
      <c r="A4" s="24"/>
      <c r="B4" s="24"/>
      <c r="C4" s="24"/>
      <c r="D4" s="24"/>
      <c r="E4" s="269"/>
      <c r="F4" s="269"/>
      <c r="G4" s="24"/>
      <c r="H4" s="24"/>
      <c r="I4" s="24"/>
      <c r="J4" s="24"/>
      <c r="K4" s="802" t="s">
        <v>831</v>
      </c>
      <c r="L4" s="802"/>
    </row>
    <row r="5" spans="1:13" ht="15.75" customHeight="1">
      <c r="A5" s="25" t="e">
        <f>#REF!&amp;"："&amp;#REF!</f>
        <v>#REF!</v>
      </c>
      <c r="K5" s="808" t="s">
        <v>720</v>
      </c>
      <c r="L5" s="809"/>
    </row>
    <row r="6" spans="1:13" s="24" customFormat="1" ht="12.75" customHeight="1">
      <c r="A6" s="30" t="s">
        <v>4</v>
      </c>
      <c r="B6" s="30" t="s">
        <v>666</v>
      </c>
      <c r="C6" s="30" t="s">
        <v>832</v>
      </c>
      <c r="D6" s="30" t="s">
        <v>833</v>
      </c>
      <c r="E6" s="258" t="s">
        <v>834</v>
      </c>
      <c r="F6" s="258" t="s">
        <v>667</v>
      </c>
      <c r="G6" s="30" t="s">
        <v>835</v>
      </c>
      <c r="H6" s="30" t="s">
        <v>836</v>
      </c>
      <c r="I6" s="30" t="s">
        <v>6</v>
      </c>
      <c r="J6" s="30" t="s">
        <v>7</v>
      </c>
      <c r="K6" s="30" t="s">
        <v>616</v>
      </c>
      <c r="L6" s="30" t="s">
        <v>176</v>
      </c>
      <c r="M6" s="195" t="s">
        <v>725</v>
      </c>
    </row>
    <row r="7" spans="1:13" s="24" customFormat="1" ht="12.75" customHeight="1">
      <c r="A7" s="30" t="str">
        <f t="shared" ref="A7" si="0">IF(C7="","",ROW()-6)</f>
        <v/>
      </c>
      <c r="B7" s="30"/>
      <c r="C7" s="30"/>
      <c r="D7" s="30"/>
      <c r="E7" s="260"/>
      <c r="F7" s="260"/>
      <c r="G7" s="259"/>
      <c r="H7" s="30"/>
      <c r="I7" s="30"/>
      <c r="J7" s="35"/>
      <c r="K7" s="30" t="str">
        <f t="shared" ref="K7" si="1">IF(I7=0,"",(J7-I7)/I7*100)</f>
        <v/>
      </c>
      <c r="L7" s="30"/>
      <c r="M7" s="24" t="s">
        <v>837</v>
      </c>
    </row>
    <row r="8" spans="1:13" s="24" customFormat="1" ht="12.75" customHeight="1">
      <c r="A8" s="30" t="str">
        <f t="shared" ref="A8:A26" si="2">IF(C8="","",ROW()-6)</f>
        <v/>
      </c>
      <c r="B8" s="30"/>
      <c r="C8" s="30"/>
      <c r="D8" s="30"/>
      <c r="E8" s="260"/>
      <c r="F8" s="260"/>
      <c r="G8" s="259"/>
      <c r="H8" s="30"/>
      <c r="I8" s="30"/>
      <c r="J8" s="35"/>
      <c r="K8" s="30" t="str">
        <f t="shared" ref="K8:K27" si="3">IF(I8=0,"",(J8-I8)/I8*100)</f>
        <v/>
      </c>
      <c r="L8" s="30"/>
      <c r="M8" s="24" t="s">
        <v>838</v>
      </c>
    </row>
    <row r="9" spans="1:13" s="24" customFormat="1" ht="12.75" customHeight="1">
      <c r="A9" s="30" t="str">
        <f t="shared" si="2"/>
        <v/>
      </c>
      <c r="B9" s="30"/>
      <c r="C9" s="30"/>
      <c r="D9" s="30"/>
      <c r="E9" s="260"/>
      <c r="F9" s="260"/>
      <c r="G9" s="259"/>
      <c r="H9" s="30"/>
      <c r="I9" s="30"/>
      <c r="J9" s="35"/>
      <c r="K9" s="30" t="str">
        <f t="shared" si="3"/>
        <v/>
      </c>
      <c r="L9" s="30"/>
      <c r="M9" s="24" t="s">
        <v>839</v>
      </c>
    </row>
    <row r="10" spans="1:13" s="24" customFormat="1" ht="12.75" customHeight="1">
      <c r="A10" s="30" t="str">
        <f t="shared" si="2"/>
        <v/>
      </c>
      <c r="B10" s="30"/>
      <c r="C10" s="30"/>
      <c r="D10" s="30"/>
      <c r="E10" s="260"/>
      <c r="F10" s="260"/>
      <c r="G10" s="259"/>
      <c r="H10" s="30"/>
      <c r="I10" s="30"/>
      <c r="J10" s="35"/>
      <c r="K10" s="30" t="str">
        <f t="shared" si="3"/>
        <v/>
      </c>
      <c r="L10" s="30"/>
      <c r="M10" s="24" t="s">
        <v>840</v>
      </c>
    </row>
    <row r="11" spans="1:13" s="24" customFormat="1" ht="12.75" customHeight="1">
      <c r="A11" s="30" t="str">
        <f t="shared" si="2"/>
        <v/>
      </c>
      <c r="B11" s="30"/>
      <c r="C11" s="30"/>
      <c r="D11" s="30"/>
      <c r="E11" s="260"/>
      <c r="F11" s="260"/>
      <c r="G11" s="259"/>
      <c r="H11" s="30"/>
      <c r="I11" s="30"/>
      <c r="J11" s="35"/>
      <c r="K11" s="30" t="str">
        <f t="shared" si="3"/>
        <v/>
      </c>
      <c r="L11" s="30"/>
      <c r="M11" s="24" t="s">
        <v>841</v>
      </c>
    </row>
    <row r="12" spans="1:13" s="24" customFormat="1" ht="12.75" customHeight="1">
      <c r="A12" s="30" t="str">
        <f t="shared" si="2"/>
        <v/>
      </c>
      <c r="B12" s="30"/>
      <c r="C12" s="30"/>
      <c r="D12" s="30"/>
      <c r="E12" s="260"/>
      <c r="F12" s="260"/>
      <c r="G12" s="259"/>
      <c r="H12" s="30"/>
      <c r="I12" s="30"/>
      <c r="J12" s="35"/>
      <c r="K12" s="30" t="str">
        <f t="shared" si="3"/>
        <v/>
      </c>
      <c r="L12" s="30"/>
      <c r="M12" s="24" t="s">
        <v>842</v>
      </c>
    </row>
    <row r="13" spans="1:13" s="24" customFormat="1" ht="12.75" customHeight="1">
      <c r="A13" s="30" t="str">
        <f t="shared" si="2"/>
        <v/>
      </c>
      <c r="B13" s="30"/>
      <c r="C13" s="30"/>
      <c r="D13" s="30"/>
      <c r="E13" s="260"/>
      <c r="F13" s="260"/>
      <c r="G13" s="259"/>
      <c r="H13" s="30"/>
      <c r="I13" s="30"/>
      <c r="J13" s="35"/>
      <c r="K13" s="30" t="str">
        <f t="shared" si="3"/>
        <v/>
      </c>
      <c r="L13" s="30"/>
      <c r="M13" s="24" t="s">
        <v>843</v>
      </c>
    </row>
    <row r="14" spans="1:13" s="24" customFormat="1" ht="12.75" customHeight="1">
      <c r="A14" s="30" t="str">
        <f t="shared" si="2"/>
        <v/>
      </c>
      <c r="B14" s="30"/>
      <c r="C14" s="30"/>
      <c r="D14" s="30"/>
      <c r="E14" s="260"/>
      <c r="F14" s="260"/>
      <c r="G14" s="259"/>
      <c r="H14" s="30"/>
      <c r="I14" s="30"/>
      <c r="J14" s="35"/>
      <c r="K14" s="30" t="str">
        <f t="shared" si="3"/>
        <v/>
      </c>
      <c r="L14" s="30"/>
      <c r="M14" s="24" t="s">
        <v>844</v>
      </c>
    </row>
    <row r="15" spans="1:13" s="24" customFormat="1" ht="12.75" customHeight="1">
      <c r="A15" s="30" t="str">
        <f t="shared" si="2"/>
        <v/>
      </c>
      <c r="B15" s="30"/>
      <c r="C15" s="30"/>
      <c r="D15" s="30"/>
      <c r="E15" s="260"/>
      <c r="F15" s="260"/>
      <c r="G15" s="259"/>
      <c r="H15" s="30"/>
      <c r="I15" s="30"/>
      <c r="J15" s="35"/>
      <c r="K15" s="30" t="str">
        <f t="shared" si="3"/>
        <v/>
      </c>
      <c r="L15" s="30"/>
      <c r="M15" s="24" t="s">
        <v>845</v>
      </c>
    </row>
    <row r="16" spans="1:13" s="24" customFormat="1" ht="12.75" customHeight="1">
      <c r="A16" s="30" t="str">
        <f t="shared" si="2"/>
        <v/>
      </c>
      <c r="B16" s="30"/>
      <c r="C16" s="30"/>
      <c r="D16" s="30"/>
      <c r="E16" s="260"/>
      <c r="F16" s="260"/>
      <c r="G16" s="259"/>
      <c r="H16" s="30"/>
      <c r="I16" s="30"/>
      <c r="J16" s="35"/>
      <c r="K16" s="30" t="str">
        <f t="shared" si="3"/>
        <v/>
      </c>
      <c r="L16" s="30"/>
      <c r="M16" s="24" t="s">
        <v>846</v>
      </c>
    </row>
    <row r="17" spans="1:13" s="24" customFormat="1" ht="12.75" customHeight="1">
      <c r="A17" s="30" t="str">
        <f t="shared" si="2"/>
        <v/>
      </c>
      <c r="B17" s="30"/>
      <c r="C17" s="30"/>
      <c r="D17" s="30"/>
      <c r="E17" s="260"/>
      <c r="F17" s="260"/>
      <c r="G17" s="259"/>
      <c r="H17" s="30"/>
      <c r="I17" s="30"/>
      <c r="J17" s="35"/>
      <c r="K17" s="30" t="str">
        <f t="shared" si="3"/>
        <v/>
      </c>
      <c r="L17" s="30"/>
      <c r="M17" s="24" t="s">
        <v>847</v>
      </c>
    </row>
    <row r="18" spans="1:13" s="24" customFormat="1" ht="12.75" customHeight="1">
      <c r="A18" s="30" t="str">
        <f t="shared" si="2"/>
        <v/>
      </c>
      <c r="B18" s="30"/>
      <c r="C18" s="30"/>
      <c r="D18" s="30"/>
      <c r="E18" s="260"/>
      <c r="F18" s="260"/>
      <c r="G18" s="259"/>
      <c r="H18" s="30"/>
      <c r="I18" s="30"/>
      <c r="J18" s="35"/>
      <c r="K18" s="30" t="str">
        <f t="shared" si="3"/>
        <v/>
      </c>
      <c r="L18" s="30"/>
      <c r="M18" s="24" t="s">
        <v>848</v>
      </c>
    </row>
    <row r="19" spans="1:13" s="24" customFormat="1" ht="12.75" customHeight="1">
      <c r="A19" s="30" t="str">
        <f t="shared" si="2"/>
        <v/>
      </c>
      <c r="B19" s="30"/>
      <c r="C19" s="30"/>
      <c r="D19" s="30"/>
      <c r="E19" s="260"/>
      <c r="F19" s="260"/>
      <c r="G19" s="259"/>
      <c r="H19" s="30"/>
      <c r="I19" s="30"/>
      <c r="J19" s="35"/>
      <c r="K19" s="30" t="str">
        <f t="shared" si="3"/>
        <v/>
      </c>
      <c r="L19" s="30"/>
      <c r="M19" s="24" t="s">
        <v>849</v>
      </c>
    </row>
    <row r="20" spans="1:13" s="24" customFormat="1" ht="12.75" customHeight="1">
      <c r="A20" s="30" t="str">
        <f t="shared" si="2"/>
        <v/>
      </c>
      <c r="B20" s="30"/>
      <c r="C20" s="30"/>
      <c r="D20" s="30"/>
      <c r="E20" s="260"/>
      <c r="F20" s="260"/>
      <c r="G20" s="259"/>
      <c r="H20" s="30"/>
      <c r="I20" s="30"/>
      <c r="J20" s="35"/>
      <c r="K20" s="30" t="str">
        <f t="shared" si="3"/>
        <v/>
      </c>
      <c r="L20" s="30"/>
      <c r="M20" s="24" t="s">
        <v>850</v>
      </c>
    </row>
    <row r="21" spans="1:13" s="24" customFormat="1" ht="12.75" customHeight="1">
      <c r="A21" s="30" t="str">
        <f t="shared" si="2"/>
        <v/>
      </c>
      <c r="B21" s="30"/>
      <c r="C21" s="30"/>
      <c r="D21" s="30"/>
      <c r="E21" s="260"/>
      <c r="F21" s="260"/>
      <c r="G21" s="259"/>
      <c r="H21" s="30"/>
      <c r="I21" s="30"/>
      <c r="J21" s="35"/>
      <c r="K21" s="30" t="str">
        <f t="shared" si="3"/>
        <v/>
      </c>
      <c r="L21" s="30"/>
      <c r="M21" s="24" t="s">
        <v>851</v>
      </c>
    </row>
    <row r="22" spans="1:13" s="24" customFormat="1" ht="12.75" customHeight="1">
      <c r="A22" s="30" t="str">
        <f t="shared" si="2"/>
        <v/>
      </c>
      <c r="B22" s="30"/>
      <c r="C22" s="30"/>
      <c r="D22" s="30"/>
      <c r="E22" s="260"/>
      <c r="F22" s="260"/>
      <c r="G22" s="259"/>
      <c r="H22" s="30"/>
      <c r="I22" s="30"/>
      <c r="J22" s="35"/>
      <c r="K22" s="30" t="str">
        <f t="shared" si="3"/>
        <v/>
      </c>
      <c r="L22" s="30"/>
      <c r="M22" s="24" t="s">
        <v>852</v>
      </c>
    </row>
    <row r="23" spans="1:13" s="24" customFormat="1" ht="12.75" customHeight="1">
      <c r="A23" s="30" t="str">
        <f t="shared" si="2"/>
        <v/>
      </c>
      <c r="B23" s="30"/>
      <c r="C23" s="30"/>
      <c r="D23" s="30"/>
      <c r="E23" s="260"/>
      <c r="F23" s="260"/>
      <c r="G23" s="259"/>
      <c r="H23" s="30"/>
      <c r="I23" s="30"/>
      <c r="J23" s="35"/>
      <c r="K23" s="30" t="str">
        <f t="shared" si="3"/>
        <v/>
      </c>
      <c r="L23" s="30"/>
      <c r="M23" s="24" t="s">
        <v>853</v>
      </c>
    </row>
    <row r="24" spans="1:13" s="24" customFormat="1" ht="12.75" customHeight="1">
      <c r="A24" s="30" t="str">
        <f t="shared" si="2"/>
        <v/>
      </c>
      <c r="B24" s="30"/>
      <c r="C24" s="30"/>
      <c r="D24" s="30"/>
      <c r="E24" s="260"/>
      <c r="F24" s="260"/>
      <c r="G24" s="259"/>
      <c r="H24" s="30"/>
      <c r="I24" s="30"/>
      <c r="J24" s="35"/>
      <c r="K24" s="30" t="str">
        <f t="shared" si="3"/>
        <v/>
      </c>
      <c r="L24" s="30"/>
      <c r="M24" s="24" t="s">
        <v>854</v>
      </c>
    </row>
    <row r="25" spans="1:13" s="24" customFormat="1" ht="12.75" customHeight="1">
      <c r="A25" s="30" t="str">
        <f t="shared" si="2"/>
        <v/>
      </c>
      <c r="B25" s="30"/>
      <c r="C25" s="30"/>
      <c r="D25" s="30"/>
      <c r="E25" s="260"/>
      <c r="F25" s="260"/>
      <c r="G25" s="259"/>
      <c r="H25" s="30"/>
      <c r="I25" s="30"/>
      <c r="J25" s="35"/>
      <c r="K25" s="30" t="str">
        <f t="shared" si="3"/>
        <v/>
      </c>
      <c r="L25" s="30"/>
      <c r="M25" s="24" t="s">
        <v>855</v>
      </c>
    </row>
    <row r="26" spans="1:13" s="24" customFormat="1" ht="12.75" customHeight="1">
      <c r="A26" s="30" t="str">
        <f t="shared" si="2"/>
        <v/>
      </c>
      <c r="B26" s="30"/>
      <c r="C26" s="30"/>
      <c r="D26" s="30"/>
      <c r="E26" s="260"/>
      <c r="F26" s="260"/>
      <c r="G26" s="259"/>
      <c r="H26" s="30"/>
      <c r="I26" s="30"/>
      <c r="J26" s="35"/>
      <c r="K26" s="30" t="str">
        <f t="shared" si="3"/>
        <v/>
      </c>
      <c r="L26" s="30"/>
      <c r="M26" s="24" t="s">
        <v>856</v>
      </c>
    </row>
    <row r="27" spans="1:13" ht="12.75" customHeight="1">
      <c r="A27" s="810" t="s">
        <v>829</v>
      </c>
      <c r="B27" s="811"/>
      <c r="C27" s="33"/>
      <c r="D27" s="32"/>
      <c r="E27" s="64"/>
      <c r="F27" s="64"/>
      <c r="G27" s="254"/>
      <c r="H27" s="35"/>
      <c r="I27" s="35">
        <f>SUM(I7:I26)</f>
        <v>0</v>
      </c>
      <c r="J27" s="393">
        <f>SUM(J7:J26)</f>
        <v>0</v>
      </c>
      <c r="K27" s="44" t="str">
        <f t="shared" si="3"/>
        <v/>
      </c>
      <c r="L27" s="394"/>
    </row>
    <row r="28" spans="1:13" ht="15.75" customHeight="1">
      <c r="A28" s="25" t="e">
        <f>#REF!&amp;"填表人："&amp;#REF!</f>
        <v>#REF!</v>
      </c>
      <c r="F28" s="25"/>
      <c r="J28" s="25" t="e">
        <f>"评估人员："&amp;#REF!</f>
        <v>#REF!</v>
      </c>
      <c r="M28" s="195" t="s">
        <v>717</v>
      </c>
    </row>
    <row r="29" spans="1:13" ht="15.75" customHeight="1">
      <c r="A29" s="25" t="e">
        <f>"填表日期："&amp;YEAR(#REF!)&amp;"年"&amp;MONTH(#REF!)&amp;"月"&amp;DAY(#REF!)&amp;"日"</f>
        <v>#REF!</v>
      </c>
      <c r="F29" s="25"/>
    </row>
  </sheetData>
  <mergeCells count="5">
    <mergeCell ref="A2:K2"/>
    <mergeCell ref="A3:K3"/>
    <mergeCell ref="K4:L4"/>
    <mergeCell ref="K5:L5"/>
    <mergeCell ref="A27:B27"/>
  </mergeCells>
  <phoneticPr fontId="48" type="noConversion"/>
  <hyperlinks>
    <hyperlink ref="A1" location="索引目录!A1" display="返回索引目录" xr:uid="{00000000-0004-0000-0E00-000000000000}"/>
  </hyperlinks>
  <printOptions horizontalCentered="1"/>
  <pageMargins left="0.98402777777777795" right="0.98402777777777795" top="0.98402777777777795" bottom="0.98402777777777795" header="0.47152777777777799" footer="0.35416666666666702"/>
  <pageSetup paperSize="9" scale="8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M29"/>
  <sheetViews>
    <sheetView showGridLines="0" zoomScale="96" zoomScaleNormal="96" workbookViewId="0">
      <selection activeCell="J23" sqref="J23"/>
    </sheetView>
  </sheetViews>
  <sheetFormatPr defaultColWidth="9" defaultRowHeight="15.75" customHeight="1"/>
  <cols>
    <col min="1" max="1" width="4.125" style="25" customWidth="1"/>
    <col min="2" max="2" width="16.625" style="25" customWidth="1"/>
    <col min="3" max="3" width="10.625" style="25" customWidth="1"/>
    <col min="4" max="5" width="7.125" style="25" customWidth="1"/>
    <col min="6" max="6" width="7.125" style="209" customWidth="1"/>
    <col min="7" max="7" width="9.125" style="25" customWidth="1"/>
    <col min="8" max="8" width="11.625" style="25" customWidth="1"/>
    <col min="9" max="10" width="14.625" style="25" customWidth="1"/>
    <col min="11" max="11" width="12.625" style="25" customWidth="1"/>
    <col min="12" max="12" width="9" style="25" customWidth="1"/>
    <col min="13" max="13" width="9" style="24" customWidth="1"/>
    <col min="14" max="15" width="9" style="25" customWidth="1"/>
    <col min="16" max="16384" width="9" style="25"/>
  </cols>
  <sheetData>
    <row r="1" spans="1:13" ht="15.75" customHeight="1">
      <c r="A1" s="26" t="s">
        <v>0</v>
      </c>
    </row>
    <row r="2" spans="1:13" s="23" customFormat="1" ht="30" customHeight="1">
      <c r="A2" s="798" t="s">
        <v>857</v>
      </c>
      <c r="B2" s="799"/>
      <c r="C2" s="799"/>
      <c r="D2" s="799"/>
      <c r="E2" s="799"/>
      <c r="F2" s="799"/>
      <c r="G2" s="799"/>
      <c r="H2" s="799"/>
      <c r="I2" s="799"/>
      <c r="J2" s="799"/>
      <c r="K2" s="799"/>
      <c r="L2" s="799"/>
      <c r="M2" s="27"/>
    </row>
    <row r="3" spans="1:13" ht="15.75" customHeight="1">
      <c r="A3" s="800" t="e">
        <f>"评估基准日："&amp;TEXT(#REF!,"yyyy年mm月dd日")</f>
        <v>#REF!</v>
      </c>
      <c r="B3" s="801"/>
      <c r="C3" s="801"/>
      <c r="D3" s="801"/>
      <c r="E3" s="801"/>
      <c r="F3" s="807"/>
      <c r="G3" s="801"/>
      <c r="H3" s="801"/>
      <c r="I3" s="801"/>
      <c r="J3" s="801"/>
      <c r="K3" s="801"/>
      <c r="L3" s="801"/>
    </row>
    <row r="4" spans="1:13" ht="14.25" customHeight="1">
      <c r="A4" s="24"/>
      <c r="B4" s="24"/>
      <c r="C4" s="24"/>
      <c r="D4" s="24"/>
      <c r="E4" s="24"/>
      <c r="F4" s="269"/>
      <c r="G4" s="24"/>
      <c r="H4" s="24"/>
      <c r="I4" s="24"/>
      <c r="J4" s="24"/>
      <c r="K4" s="802" t="s">
        <v>858</v>
      </c>
      <c r="L4" s="801"/>
    </row>
    <row r="5" spans="1:13" ht="15.75" customHeight="1">
      <c r="A5" s="25" t="e">
        <f>#REF!&amp;"："&amp;#REF!</f>
        <v>#REF!</v>
      </c>
      <c r="K5" s="808" t="s">
        <v>720</v>
      </c>
      <c r="L5" s="809"/>
    </row>
    <row r="6" spans="1:13" s="24" customFormat="1" ht="15.75" customHeight="1">
      <c r="A6" s="30" t="s">
        <v>4</v>
      </c>
      <c r="B6" s="30" t="s">
        <v>859</v>
      </c>
      <c r="C6" s="30" t="s">
        <v>860</v>
      </c>
      <c r="D6" s="30" t="s">
        <v>861</v>
      </c>
      <c r="E6" s="30" t="s">
        <v>862</v>
      </c>
      <c r="F6" s="258" t="s">
        <v>667</v>
      </c>
      <c r="G6" s="30" t="s">
        <v>836</v>
      </c>
      <c r="H6" s="30" t="s">
        <v>863</v>
      </c>
      <c r="I6" s="30" t="s">
        <v>6</v>
      </c>
      <c r="J6" s="30" t="s">
        <v>7</v>
      </c>
      <c r="K6" s="30" t="s">
        <v>616</v>
      </c>
      <c r="L6" s="30" t="s">
        <v>176</v>
      </c>
      <c r="M6" s="195" t="s">
        <v>725</v>
      </c>
    </row>
    <row r="7" spans="1:13" ht="12.75" customHeight="1">
      <c r="A7" s="32" t="str">
        <f t="shared" ref="A7" si="0">IF(C7="","",ROW()-6)</f>
        <v/>
      </c>
      <c r="B7" s="33"/>
      <c r="C7" s="33"/>
      <c r="D7" s="33"/>
      <c r="E7" s="32"/>
      <c r="F7" s="34"/>
      <c r="G7" s="35"/>
      <c r="H7" s="35"/>
      <c r="I7" s="273"/>
      <c r="J7" s="35"/>
      <c r="K7" s="35" t="str">
        <f t="shared" ref="K7" si="1">IF(I7=0,"",(J7-I7)/I7*100)</f>
        <v/>
      </c>
      <c r="L7" s="33"/>
      <c r="M7" s="24" t="s">
        <v>864</v>
      </c>
    </row>
    <row r="8" spans="1:13" ht="12.75" customHeight="1">
      <c r="A8" s="32" t="str">
        <f t="shared" ref="A8:A26" si="2">IF(C8="","",ROW()-6)</f>
        <v/>
      </c>
      <c r="B8" s="33"/>
      <c r="C8" s="33"/>
      <c r="D8" s="33"/>
      <c r="E8" s="32"/>
      <c r="F8" s="34"/>
      <c r="G8" s="35"/>
      <c r="H8" s="35"/>
      <c r="I8" s="273"/>
      <c r="J8" s="35"/>
      <c r="K8" s="35" t="str">
        <f t="shared" ref="K8:K27" si="3">IF(I8=0,"",(J8-I8)/I8*100)</f>
        <v/>
      </c>
      <c r="L8" s="33"/>
      <c r="M8" s="24" t="s">
        <v>865</v>
      </c>
    </row>
    <row r="9" spans="1:13" ht="12.75" customHeight="1">
      <c r="A9" s="32" t="str">
        <f t="shared" si="2"/>
        <v/>
      </c>
      <c r="B9" s="33"/>
      <c r="C9" s="33"/>
      <c r="D9" s="33"/>
      <c r="E9" s="32"/>
      <c r="F9" s="34"/>
      <c r="G9" s="35"/>
      <c r="H9" s="35"/>
      <c r="I9" s="273"/>
      <c r="J9" s="35"/>
      <c r="K9" s="35" t="str">
        <f t="shared" si="3"/>
        <v/>
      </c>
      <c r="L9" s="33"/>
      <c r="M9" s="24" t="s">
        <v>866</v>
      </c>
    </row>
    <row r="10" spans="1:13" ht="12.75" customHeight="1">
      <c r="A10" s="32" t="str">
        <f t="shared" si="2"/>
        <v/>
      </c>
      <c r="B10" s="33"/>
      <c r="C10" s="33"/>
      <c r="D10" s="33"/>
      <c r="E10" s="32"/>
      <c r="F10" s="34"/>
      <c r="G10" s="35"/>
      <c r="H10" s="35"/>
      <c r="I10" s="273"/>
      <c r="J10" s="35"/>
      <c r="K10" s="35" t="str">
        <f t="shared" si="3"/>
        <v/>
      </c>
      <c r="L10" s="33"/>
      <c r="M10" s="24" t="s">
        <v>867</v>
      </c>
    </row>
    <row r="11" spans="1:13" ht="12.75" customHeight="1">
      <c r="A11" s="32" t="str">
        <f t="shared" si="2"/>
        <v/>
      </c>
      <c r="B11" s="33"/>
      <c r="C11" s="33"/>
      <c r="D11" s="33"/>
      <c r="E11" s="32"/>
      <c r="F11" s="34"/>
      <c r="G11" s="35"/>
      <c r="H11" s="35"/>
      <c r="I11" s="273"/>
      <c r="J11" s="35"/>
      <c r="K11" s="35" t="str">
        <f t="shared" si="3"/>
        <v/>
      </c>
      <c r="L11" s="33"/>
      <c r="M11" s="24" t="s">
        <v>868</v>
      </c>
    </row>
    <row r="12" spans="1:13" ht="12.75" customHeight="1">
      <c r="A12" s="32" t="str">
        <f t="shared" si="2"/>
        <v/>
      </c>
      <c r="B12" s="33"/>
      <c r="C12" s="33"/>
      <c r="D12" s="33"/>
      <c r="E12" s="32"/>
      <c r="F12" s="34"/>
      <c r="G12" s="35"/>
      <c r="H12" s="35"/>
      <c r="I12" s="273"/>
      <c r="J12" s="35"/>
      <c r="K12" s="35" t="str">
        <f t="shared" si="3"/>
        <v/>
      </c>
      <c r="L12" s="33"/>
      <c r="M12" s="24" t="s">
        <v>869</v>
      </c>
    </row>
    <row r="13" spans="1:13" ht="12.75" customHeight="1">
      <c r="A13" s="32" t="str">
        <f t="shared" si="2"/>
        <v/>
      </c>
      <c r="B13" s="33"/>
      <c r="C13" s="33"/>
      <c r="D13" s="33"/>
      <c r="E13" s="32"/>
      <c r="F13" s="34"/>
      <c r="G13" s="35"/>
      <c r="H13" s="35"/>
      <c r="I13" s="273"/>
      <c r="J13" s="35"/>
      <c r="K13" s="35" t="str">
        <f t="shared" si="3"/>
        <v/>
      </c>
      <c r="L13" s="33"/>
      <c r="M13" s="24" t="s">
        <v>870</v>
      </c>
    </row>
    <row r="14" spans="1:13" ht="12.75" customHeight="1">
      <c r="A14" s="32" t="str">
        <f t="shared" si="2"/>
        <v/>
      </c>
      <c r="B14" s="33"/>
      <c r="C14" s="33"/>
      <c r="D14" s="33"/>
      <c r="E14" s="32"/>
      <c r="F14" s="34"/>
      <c r="G14" s="35"/>
      <c r="H14" s="35"/>
      <c r="I14" s="273"/>
      <c r="J14" s="35"/>
      <c r="K14" s="35" t="str">
        <f t="shared" si="3"/>
        <v/>
      </c>
      <c r="L14" s="33"/>
      <c r="M14" s="24" t="s">
        <v>871</v>
      </c>
    </row>
    <row r="15" spans="1:13" ht="12.75" customHeight="1">
      <c r="A15" s="32" t="str">
        <f t="shared" si="2"/>
        <v/>
      </c>
      <c r="B15" s="33"/>
      <c r="C15" s="33"/>
      <c r="D15" s="33"/>
      <c r="E15" s="32"/>
      <c r="F15" s="34"/>
      <c r="G15" s="35"/>
      <c r="H15" s="35"/>
      <c r="I15" s="273"/>
      <c r="J15" s="35"/>
      <c r="K15" s="35" t="str">
        <f t="shared" si="3"/>
        <v/>
      </c>
      <c r="L15" s="33"/>
      <c r="M15" s="24" t="s">
        <v>872</v>
      </c>
    </row>
    <row r="16" spans="1:13" ht="12.75" customHeight="1">
      <c r="A16" s="32" t="str">
        <f t="shared" si="2"/>
        <v/>
      </c>
      <c r="B16" s="33"/>
      <c r="C16" s="33"/>
      <c r="D16" s="33"/>
      <c r="E16" s="32"/>
      <c r="F16" s="34"/>
      <c r="G16" s="35"/>
      <c r="H16" s="35"/>
      <c r="I16" s="273"/>
      <c r="J16" s="35"/>
      <c r="K16" s="35" t="str">
        <f t="shared" si="3"/>
        <v/>
      </c>
      <c r="L16" s="33"/>
      <c r="M16" s="24" t="s">
        <v>873</v>
      </c>
    </row>
    <row r="17" spans="1:13" ht="12.75" customHeight="1">
      <c r="A17" s="32" t="str">
        <f t="shared" si="2"/>
        <v/>
      </c>
      <c r="B17" s="33"/>
      <c r="C17" s="33"/>
      <c r="D17" s="33"/>
      <c r="E17" s="32"/>
      <c r="F17" s="34"/>
      <c r="G17" s="35"/>
      <c r="H17" s="35"/>
      <c r="I17" s="273"/>
      <c r="J17" s="35"/>
      <c r="K17" s="35" t="str">
        <f t="shared" si="3"/>
        <v/>
      </c>
      <c r="L17" s="33"/>
      <c r="M17" s="24" t="s">
        <v>874</v>
      </c>
    </row>
    <row r="18" spans="1:13" ht="12.75" customHeight="1">
      <c r="A18" s="32" t="str">
        <f t="shared" si="2"/>
        <v/>
      </c>
      <c r="B18" s="33"/>
      <c r="C18" s="33"/>
      <c r="D18" s="33"/>
      <c r="E18" s="32"/>
      <c r="F18" s="34"/>
      <c r="G18" s="35"/>
      <c r="H18" s="35"/>
      <c r="I18" s="273"/>
      <c r="J18" s="35"/>
      <c r="K18" s="35" t="str">
        <f t="shared" si="3"/>
        <v/>
      </c>
      <c r="L18" s="33"/>
      <c r="M18" s="24" t="s">
        <v>875</v>
      </c>
    </row>
    <row r="19" spans="1:13" ht="12.75" customHeight="1">
      <c r="A19" s="32" t="str">
        <f t="shared" si="2"/>
        <v/>
      </c>
      <c r="B19" s="33"/>
      <c r="C19" s="33"/>
      <c r="D19" s="33"/>
      <c r="E19" s="32"/>
      <c r="F19" s="34"/>
      <c r="G19" s="35"/>
      <c r="H19" s="35"/>
      <c r="I19" s="273"/>
      <c r="J19" s="35"/>
      <c r="K19" s="35" t="str">
        <f t="shared" si="3"/>
        <v/>
      </c>
      <c r="L19" s="33"/>
      <c r="M19" s="24" t="s">
        <v>876</v>
      </c>
    </row>
    <row r="20" spans="1:13" ht="12.75" customHeight="1">
      <c r="A20" s="32" t="str">
        <f t="shared" si="2"/>
        <v/>
      </c>
      <c r="B20" s="33"/>
      <c r="C20" s="33"/>
      <c r="D20" s="33"/>
      <c r="E20" s="32"/>
      <c r="F20" s="34"/>
      <c r="G20" s="35"/>
      <c r="H20" s="35"/>
      <c r="I20" s="273"/>
      <c r="J20" s="35"/>
      <c r="K20" s="35" t="str">
        <f t="shared" si="3"/>
        <v/>
      </c>
      <c r="L20" s="33"/>
      <c r="M20" s="24" t="s">
        <v>877</v>
      </c>
    </row>
    <row r="21" spans="1:13" ht="12.75" customHeight="1">
      <c r="A21" s="32" t="str">
        <f t="shared" si="2"/>
        <v/>
      </c>
      <c r="B21" s="33"/>
      <c r="C21" s="33"/>
      <c r="D21" s="33"/>
      <c r="E21" s="32"/>
      <c r="F21" s="34"/>
      <c r="G21" s="35"/>
      <c r="H21" s="35"/>
      <c r="I21" s="273"/>
      <c r="J21" s="35"/>
      <c r="K21" s="35" t="str">
        <f t="shared" si="3"/>
        <v/>
      </c>
      <c r="L21" s="33"/>
      <c r="M21" s="24" t="s">
        <v>878</v>
      </c>
    </row>
    <row r="22" spans="1:13" ht="12.75" customHeight="1">
      <c r="A22" s="32" t="str">
        <f t="shared" si="2"/>
        <v/>
      </c>
      <c r="B22" s="33"/>
      <c r="C22" s="33"/>
      <c r="D22" s="33"/>
      <c r="E22" s="32"/>
      <c r="F22" s="34"/>
      <c r="G22" s="35"/>
      <c r="H22" s="35"/>
      <c r="I22" s="273"/>
      <c r="J22" s="35"/>
      <c r="K22" s="35" t="str">
        <f t="shared" si="3"/>
        <v/>
      </c>
      <c r="L22" s="33"/>
      <c r="M22" s="24" t="s">
        <v>879</v>
      </c>
    </row>
    <row r="23" spans="1:13" ht="12.75" customHeight="1">
      <c r="A23" s="32" t="str">
        <f t="shared" si="2"/>
        <v/>
      </c>
      <c r="B23" s="33"/>
      <c r="C23" s="33"/>
      <c r="D23" s="33"/>
      <c r="E23" s="32"/>
      <c r="F23" s="34"/>
      <c r="G23" s="35"/>
      <c r="H23" s="35"/>
      <c r="I23" s="273"/>
      <c r="J23" s="35"/>
      <c r="K23" s="35" t="str">
        <f t="shared" si="3"/>
        <v/>
      </c>
      <c r="L23" s="33"/>
      <c r="M23" s="24" t="s">
        <v>880</v>
      </c>
    </row>
    <row r="24" spans="1:13" ht="12.75" customHeight="1">
      <c r="A24" s="32" t="str">
        <f t="shared" si="2"/>
        <v/>
      </c>
      <c r="B24" s="33"/>
      <c r="C24" s="33"/>
      <c r="D24" s="33"/>
      <c r="E24" s="32"/>
      <c r="F24" s="34"/>
      <c r="G24" s="35"/>
      <c r="H24" s="35"/>
      <c r="I24" s="273"/>
      <c r="J24" s="35"/>
      <c r="K24" s="35" t="str">
        <f t="shared" si="3"/>
        <v/>
      </c>
      <c r="L24" s="33"/>
      <c r="M24" s="24" t="s">
        <v>881</v>
      </c>
    </row>
    <row r="25" spans="1:13" ht="12.75" customHeight="1">
      <c r="A25" s="32" t="str">
        <f t="shared" si="2"/>
        <v/>
      </c>
      <c r="B25" s="33"/>
      <c r="C25" s="33"/>
      <c r="D25" s="33"/>
      <c r="E25" s="32"/>
      <c r="F25" s="34"/>
      <c r="G25" s="35"/>
      <c r="H25" s="35"/>
      <c r="I25" s="273"/>
      <c r="J25" s="35"/>
      <c r="K25" s="35" t="str">
        <f t="shared" si="3"/>
        <v/>
      </c>
      <c r="L25" s="33"/>
      <c r="M25" s="24" t="s">
        <v>882</v>
      </c>
    </row>
    <row r="26" spans="1:13" ht="12.75" customHeight="1">
      <c r="A26" s="32" t="str">
        <f t="shared" si="2"/>
        <v/>
      </c>
      <c r="B26" s="33"/>
      <c r="C26" s="33"/>
      <c r="D26" s="33"/>
      <c r="E26" s="32"/>
      <c r="F26" s="34"/>
      <c r="G26" s="35"/>
      <c r="H26" s="35"/>
      <c r="I26" s="273"/>
      <c r="J26" s="35"/>
      <c r="K26" s="35" t="str">
        <f t="shared" si="3"/>
        <v/>
      </c>
      <c r="L26" s="33"/>
      <c r="M26" s="24" t="s">
        <v>883</v>
      </c>
    </row>
    <row r="27" spans="1:13" ht="15.75" customHeight="1">
      <c r="A27" s="803" t="s">
        <v>829</v>
      </c>
      <c r="B27" s="804"/>
      <c r="C27" s="38"/>
      <c r="D27" s="36"/>
      <c r="E27" s="36"/>
      <c r="F27" s="383"/>
      <c r="G27" s="38"/>
      <c r="H27" s="42"/>
      <c r="I27" s="42">
        <f>SUM(I7:I26)</f>
        <v>0</v>
      </c>
      <c r="J27" s="42">
        <f>SUM(J7:J26)</f>
        <v>0</v>
      </c>
      <c r="K27" s="35" t="str">
        <f t="shared" si="3"/>
        <v/>
      </c>
      <c r="L27" s="38"/>
    </row>
    <row r="28" spans="1:13" ht="15.75" customHeight="1">
      <c r="A28" s="25" t="e">
        <f>#REF!&amp;"填表人："&amp;#REF!</f>
        <v>#REF!</v>
      </c>
      <c r="J28" s="25" t="e">
        <f>"评估人员："&amp;#REF!</f>
        <v>#REF!</v>
      </c>
      <c r="M28" s="195" t="s">
        <v>717</v>
      </c>
    </row>
    <row r="29" spans="1:13" ht="15.75" customHeight="1">
      <c r="A29" s="25" t="e">
        <f>"填表日期："&amp;YEAR(#REF!)&amp;"年"&amp;MONTH(#REF!)&amp;"月"&amp;DAY(#REF!)&amp;"日"</f>
        <v>#REF!</v>
      </c>
    </row>
  </sheetData>
  <mergeCells count="5">
    <mergeCell ref="A2:L2"/>
    <mergeCell ref="A3:L3"/>
    <mergeCell ref="K4:L4"/>
    <mergeCell ref="K5:L5"/>
    <mergeCell ref="A27:B27"/>
  </mergeCells>
  <phoneticPr fontId="48" type="noConversion"/>
  <hyperlinks>
    <hyperlink ref="A1" location="索引目录!A1" display="返回索引目录" xr:uid="{00000000-0004-0000-0F00-000000000000}"/>
  </hyperlinks>
  <printOptions horizontalCentered="1"/>
  <pageMargins left="0.98402777777777795" right="0.98402777777777795" top="0.98402777777777795" bottom="0.98402777777777795" header="0.47152777777777799" footer="0.35416666666666702"/>
  <pageSetup paperSize="9" scale="9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1">
    <pageSetUpPr fitToPage="1"/>
  </sheetPr>
  <dimension ref="A1:M29"/>
  <sheetViews>
    <sheetView workbookViewId="0">
      <selection activeCell="J23" sqref="J23"/>
    </sheetView>
  </sheetViews>
  <sheetFormatPr defaultColWidth="9" defaultRowHeight="15.75" customHeight="1"/>
  <cols>
    <col min="1" max="1" width="4.125" style="25" customWidth="1"/>
    <col min="2" max="2" width="16.625" style="25" customWidth="1"/>
    <col min="3" max="3" width="10.625" style="25" customWidth="1"/>
    <col min="4" max="4" width="7.125" style="25" customWidth="1"/>
    <col min="5" max="6" width="7.125" style="209" customWidth="1"/>
    <col min="7" max="7" width="9.125" style="25" customWidth="1"/>
    <col min="8" max="8" width="11.625" style="25" customWidth="1"/>
    <col min="9" max="10" width="14.625" style="25" customWidth="1"/>
    <col min="11" max="11" width="8.125" style="25" customWidth="1"/>
    <col min="12" max="12" width="9" style="25"/>
    <col min="13" max="13" width="9" style="24"/>
    <col min="14" max="16384" width="9" style="25"/>
  </cols>
  <sheetData>
    <row r="1" spans="1:13" ht="15.75" customHeight="1">
      <c r="A1" s="26" t="s">
        <v>0</v>
      </c>
    </row>
    <row r="2" spans="1:13" s="23" customFormat="1" ht="30" customHeight="1">
      <c r="A2" s="798" t="s">
        <v>884</v>
      </c>
      <c r="B2" s="799"/>
      <c r="C2" s="799"/>
      <c r="D2" s="799"/>
      <c r="E2" s="799"/>
      <c r="F2" s="799"/>
      <c r="G2" s="799"/>
      <c r="H2" s="799"/>
      <c r="I2" s="799"/>
      <c r="J2" s="799"/>
      <c r="K2" s="799"/>
      <c r="L2" s="799"/>
      <c r="M2" s="27"/>
    </row>
    <row r="3" spans="1:13" ht="15.75" customHeight="1">
      <c r="A3" s="800" t="e">
        <f>"评估基准日："&amp;TEXT(#REF!,"yyyy年mm月dd日")</f>
        <v>#REF!</v>
      </c>
      <c r="B3" s="801"/>
      <c r="C3" s="801"/>
      <c r="D3" s="801"/>
      <c r="E3" s="807"/>
      <c r="F3" s="807"/>
      <c r="G3" s="801"/>
      <c r="H3" s="801"/>
      <c r="I3" s="801"/>
      <c r="J3" s="801"/>
      <c r="K3" s="801"/>
      <c r="L3" s="801"/>
    </row>
    <row r="4" spans="1:13" ht="14.25" customHeight="1">
      <c r="A4" s="24"/>
      <c r="B4" s="24"/>
      <c r="C4" s="24"/>
      <c r="D4" s="24"/>
      <c r="E4" s="269"/>
      <c r="F4" s="269"/>
      <c r="G4" s="24"/>
      <c r="H4" s="24"/>
      <c r="I4" s="24"/>
      <c r="J4" s="24"/>
      <c r="K4" s="802" t="s">
        <v>885</v>
      </c>
      <c r="L4" s="801"/>
    </row>
    <row r="5" spans="1:13" ht="15.75" customHeight="1">
      <c r="A5" s="25" t="e">
        <f>#REF!&amp;"："&amp;#REF!</f>
        <v>#REF!</v>
      </c>
      <c r="K5" s="808" t="s">
        <v>720</v>
      </c>
      <c r="L5" s="809"/>
    </row>
    <row r="6" spans="1:13" s="24" customFormat="1" ht="15.75" customHeight="1">
      <c r="A6" s="30" t="s">
        <v>4</v>
      </c>
      <c r="B6" s="266" t="s">
        <v>886</v>
      </c>
      <c r="C6" s="266" t="s">
        <v>887</v>
      </c>
      <c r="D6" s="266" t="s">
        <v>888</v>
      </c>
      <c r="E6" s="258" t="s">
        <v>667</v>
      </c>
      <c r="F6" s="392" t="s">
        <v>889</v>
      </c>
      <c r="G6" s="30" t="s">
        <v>836</v>
      </c>
      <c r="H6" s="266" t="s">
        <v>890</v>
      </c>
      <c r="I6" s="30" t="s">
        <v>6</v>
      </c>
      <c r="J6" s="30" t="s">
        <v>7</v>
      </c>
      <c r="K6" s="30" t="s">
        <v>616</v>
      </c>
      <c r="L6" s="30" t="s">
        <v>176</v>
      </c>
      <c r="M6" s="195" t="s">
        <v>725</v>
      </c>
    </row>
    <row r="7" spans="1:13" ht="12.75" customHeight="1">
      <c r="A7" s="32" t="str">
        <f t="shared" ref="A7" si="0">IF(C7="","",ROW()-6)</f>
        <v/>
      </c>
      <c r="B7" s="33"/>
      <c r="C7" s="33"/>
      <c r="D7" s="33"/>
      <c r="E7" s="34"/>
      <c r="F7" s="66"/>
      <c r="G7" s="35"/>
      <c r="H7" s="35"/>
      <c r="I7" s="273"/>
      <c r="J7" s="35"/>
      <c r="K7" s="35" t="str">
        <f t="shared" ref="K7" si="1">IF(I7=0,"",(J7-I7)/I7*100)</f>
        <v/>
      </c>
      <c r="L7" s="33"/>
      <c r="M7" s="24" t="s">
        <v>891</v>
      </c>
    </row>
    <row r="8" spans="1:13" ht="12.75" customHeight="1">
      <c r="A8" s="32" t="str">
        <f t="shared" ref="A8:A26" si="2">IF(C8="","",ROW()-6)</f>
        <v/>
      </c>
      <c r="B8" s="33"/>
      <c r="C8" s="33"/>
      <c r="D8" s="33"/>
      <c r="E8" s="34"/>
      <c r="F8" s="66"/>
      <c r="G8" s="35"/>
      <c r="H8" s="35"/>
      <c r="I8" s="273"/>
      <c r="J8" s="35"/>
      <c r="K8" s="35" t="str">
        <f t="shared" ref="K8:K27" si="3">IF(I8=0,"",(J8-I8)/I8*100)</f>
        <v/>
      </c>
      <c r="L8" s="33"/>
      <c r="M8" s="24" t="s">
        <v>892</v>
      </c>
    </row>
    <row r="9" spans="1:13" ht="12.75" customHeight="1">
      <c r="A9" s="32" t="str">
        <f t="shared" si="2"/>
        <v/>
      </c>
      <c r="B9" s="33"/>
      <c r="C9" s="33"/>
      <c r="D9" s="33"/>
      <c r="E9" s="34"/>
      <c r="F9" s="66"/>
      <c r="G9" s="35"/>
      <c r="H9" s="35"/>
      <c r="I9" s="273"/>
      <c r="J9" s="35"/>
      <c r="K9" s="35" t="str">
        <f t="shared" si="3"/>
        <v/>
      </c>
      <c r="L9" s="33"/>
      <c r="M9" s="24" t="s">
        <v>893</v>
      </c>
    </row>
    <row r="10" spans="1:13" ht="12.75" customHeight="1">
      <c r="A10" s="32" t="str">
        <f t="shared" si="2"/>
        <v/>
      </c>
      <c r="B10" s="33"/>
      <c r="C10" s="33"/>
      <c r="D10" s="33"/>
      <c r="E10" s="34"/>
      <c r="F10" s="66"/>
      <c r="G10" s="35"/>
      <c r="H10" s="35"/>
      <c r="I10" s="273"/>
      <c r="J10" s="35"/>
      <c r="K10" s="35" t="str">
        <f t="shared" si="3"/>
        <v/>
      </c>
      <c r="L10" s="33"/>
      <c r="M10" s="24" t="s">
        <v>894</v>
      </c>
    </row>
    <row r="11" spans="1:13" ht="12.75" customHeight="1">
      <c r="A11" s="32" t="str">
        <f t="shared" si="2"/>
        <v/>
      </c>
      <c r="B11" s="33"/>
      <c r="C11" s="33"/>
      <c r="D11" s="33"/>
      <c r="E11" s="34"/>
      <c r="F11" s="66"/>
      <c r="G11" s="35"/>
      <c r="H11" s="35"/>
      <c r="I11" s="273"/>
      <c r="J11" s="35"/>
      <c r="K11" s="35" t="str">
        <f t="shared" si="3"/>
        <v/>
      </c>
      <c r="L11" s="33"/>
      <c r="M11" s="24" t="s">
        <v>895</v>
      </c>
    </row>
    <row r="12" spans="1:13" ht="12.75" customHeight="1">
      <c r="A12" s="32" t="str">
        <f t="shared" si="2"/>
        <v/>
      </c>
      <c r="B12" s="33"/>
      <c r="C12" s="33"/>
      <c r="D12" s="33"/>
      <c r="E12" s="34"/>
      <c r="F12" s="66"/>
      <c r="G12" s="35"/>
      <c r="H12" s="35"/>
      <c r="I12" s="273"/>
      <c r="J12" s="35"/>
      <c r="K12" s="35" t="str">
        <f t="shared" si="3"/>
        <v/>
      </c>
      <c r="L12" s="33"/>
      <c r="M12" s="24" t="s">
        <v>896</v>
      </c>
    </row>
    <row r="13" spans="1:13" ht="12.75" customHeight="1">
      <c r="A13" s="32" t="str">
        <f t="shared" si="2"/>
        <v/>
      </c>
      <c r="B13" s="33"/>
      <c r="C13" s="33"/>
      <c r="D13" s="33"/>
      <c r="E13" s="34"/>
      <c r="F13" s="66"/>
      <c r="G13" s="35"/>
      <c r="H13" s="35"/>
      <c r="I13" s="273"/>
      <c r="J13" s="35"/>
      <c r="K13" s="35" t="str">
        <f t="shared" si="3"/>
        <v/>
      </c>
      <c r="L13" s="33"/>
      <c r="M13" s="24" t="s">
        <v>897</v>
      </c>
    </row>
    <row r="14" spans="1:13" ht="12.75" customHeight="1">
      <c r="A14" s="32" t="str">
        <f t="shared" si="2"/>
        <v/>
      </c>
      <c r="B14" s="33"/>
      <c r="C14" s="33"/>
      <c r="D14" s="33"/>
      <c r="E14" s="34"/>
      <c r="F14" s="66"/>
      <c r="G14" s="35"/>
      <c r="H14" s="35"/>
      <c r="I14" s="273"/>
      <c r="J14" s="35"/>
      <c r="K14" s="35" t="str">
        <f t="shared" si="3"/>
        <v/>
      </c>
      <c r="L14" s="33"/>
      <c r="M14" s="24" t="s">
        <v>898</v>
      </c>
    </row>
    <row r="15" spans="1:13" ht="12.75" customHeight="1">
      <c r="A15" s="32" t="str">
        <f t="shared" si="2"/>
        <v/>
      </c>
      <c r="B15" s="33"/>
      <c r="C15" s="33"/>
      <c r="D15" s="33"/>
      <c r="E15" s="34"/>
      <c r="F15" s="66"/>
      <c r="G15" s="35"/>
      <c r="H15" s="35"/>
      <c r="I15" s="273"/>
      <c r="J15" s="35"/>
      <c r="K15" s="35" t="str">
        <f t="shared" si="3"/>
        <v/>
      </c>
      <c r="L15" s="33"/>
      <c r="M15" s="24" t="s">
        <v>899</v>
      </c>
    </row>
    <row r="16" spans="1:13" ht="12.75" customHeight="1">
      <c r="A16" s="32" t="str">
        <f t="shared" si="2"/>
        <v/>
      </c>
      <c r="B16" s="33"/>
      <c r="C16" s="33"/>
      <c r="D16" s="33"/>
      <c r="E16" s="34"/>
      <c r="F16" s="66"/>
      <c r="G16" s="35"/>
      <c r="H16" s="35"/>
      <c r="I16" s="273"/>
      <c r="J16" s="35"/>
      <c r="K16" s="35" t="str">
        <f t="shared" si="3"/>
        <v/>
      </c>
      <c r="L16" s="33"/>
      <c r="M16" s="24" t="s">
        <v>900</v>
      </c>
    </row>
    <row r="17" spans="1:13" ht="12.75" customHeight="1">
      <c r="A17" s="32" t="str">
        <f t="shared" si="2"/>
        <v/>
      </c>
      <c r="B17" s="33"/>
      <c r="C17" s="33"/>
      <c r="D17" s="33"/>
      <c r="E17" s="34"/>
      <c r="F17" s="66"/>
      <c r="G17" s="35"/>
      <c r="H17" s="35"/>
      <c r="I17" s="273"/>
      <c r="J17" s="35"/>
      <c r="K17" s="35" t="str">
        <f t="shared" si="3"/>
        <v/>
      </c>
      <c r="L17" s="33"/>
      <c r="M17" s="24" t="s">
        <v>901</v>
      </c>
    </row>
    <row r="18" spans="1:13" ht="12.75" customHeight="1">
      <c r="A18" s="32" t="str">
        <f t="shared" si="2"/>
        <v/>
      </c>
      <c r="B18" s="33"/>
      <c r="C18" s="33"/>
      <c r="D18" s="33"/>
      <c r="E18" s="34"/>
      <c r="F18" s="66"/>
      <c r="G18" s="35"/>
      <c r="H18" s="35"/>
      <c r="I18" s="273"/>
      <c r="J18" s="35"/>
      <c r="K18" s="35" t="str">
        <f t="shared" si="3"/>
        <v/>
      </c>
      <c r="L18" s="33"/>
      <c r="M18" s="24" t="s">
        <v>902</v>
      </c>
    </row>
    <row r="19" spans="1:13" ht="12.75" customHeight="1">
      <c r="A19" s="32" t="str">
        <f t="shared" si="2"/>
        <v/>
      </c>
      <c r="B19" s="33"/>
      <c r="C19" s="33"/>
      <c r="D19" s="33"/>
      <c r="E19" s="34"/>
      <c r="F19" s="66"/>
      <c r="G19" s="35"/>
      <c r="H19" s="35"/>
      <c r="I19" s="273"/>
      <c r="J19" s="35"/>
      <c r="K19" s="35" t="str">
        <f t="shared" si="3"/>
        <v/>
      </c>
      <c r="L19" s="33"/>
      <c r="M19" s="24" t="s">
        <v>903</v>
      </c>
    </row>
    <row r="20" spans="1:13" ht="12.75" customHeight="1">
      <c r="A20" s="32" t="str">
        <f t="shared" si="2"/>
        <v/>
      </c>
      <c r="B20" s="33"/>
      <c r="C20" s="33"/>
      <c r="D20" s="33"/>
      <c r="E20" s="34"/>
      <c r="F20" s="66"/>
      <c r="G20" s="35"/>
      <c r="H20" s="35"/>
      <c r="I20" s="273"/>
      <c r="J20" s="35"/>
      <c r="K20" s="35" t="str">
        <f t="shared" si="3"/>
        <v/>
      </c>
      <c r="L20" s="33"/>
      <c r="M20" s="24" t="s">
        <v>904</v>
      </c>
    </row>
    <row r="21" spans="1:13" ht="12.75" customHeight="1">
      <c r="A21" s="32" t="str">
        <f t="shared" si="2"/>
        <v/>
      </c>
      <c r="B21" s="33"/>
      <c r="C21" s="33"/>
      <c r="D21" s="33"/>
      <c r="E21" s="34"/>
      <c r="F21" s="66"/>
      <c r="G21" s="35"/>
      <c r="H21" s="35"/>
      <c r="I21" s="273"/>
      <c r="J21" s="35"/>
      <c r="K21" s="35" t="str">
        <f t="shared" si="3"/>
        <v/>
      </c>
      <c r="L21" s="33"/>
      <c r="M21" s="24" t="s">
        <v>905</v>
      </c>
    </row>
    <row r="22" spans="1:13" ht="12.75" customHeight="1">
      <c r="A22" s="32" t="str">
        <f t="shared" si="2"/>
        <v/>
      </c>
      <c r="B22" s="33"/>
      <c r="C22" s="33"/>
      <c r="D22" s="33"/>
      <c r="E22" s="34"/>
      <c r="F22" s="66"/>
      <c r="G22" s="35"/>
      <c r="H22" s="35"/>
      <c r="I22" s="273"/>
      <c r="J22" s="35"/>
      <c r="K22" s="35" t="str">
        <f t="shared" si="3"/>
        <v/>
      </c>
      <c r="L22" s="33"/>
      <c r="M22" s="24" t="s">
        <v>906</v>
      </c>
    </row>
    <row r="23" spans="1:13" ht="12.75" customHeight="1">
      <c r="A23" s="32" t="str">
        <f t="shared" si="2"/>
        <v/>
      </c>
      <c r="B23" s="33"/>
      <c r="C23" s="33"/>
      <c r="D23" s="33"/>
      <c r="E23" s="34"/>
      <c r="F23" s="66"/>
      <c r="G23" s="35"/>
      <c r="H23" s="35"/>
      <c r="I23" s="273"/>
      <c r="J23" s="35"/>
      <c r="K23" s="35" t="str">
        <f t="shared" si="3"/>
        <v/>
      </c>
      <c r="L23" s="33"/>
      <c r="M23" s="24" t="s">
        <v>907</v>
      </c>
    </row>
    <row r="24" spans="1:13" ht="12.75" customHeight="1">
      <c r="A24" s="32" t="str">
        <f t="shared" si="2"/>
        <v/>
      </c>
      <c r="B24" s="33"/>
      <c r="C24" s="33"/>
      <c r="D24" s="33"/>
      <c r="E24" s="34"/>
      <c r="F24" s="66"/>
      <c r="G24" s="35"/>
      <c r="H24" s="35"/>
      <c r="I24" s="273"/>
      <c r="J24" s="35"/>
      <c r="K24" s="35" t="str">
        <f t="shared" si="3"/>
        <v/>
      </c>
      <c r="L24" s="33"/>
      <c r="M24" s="24" t="s">
        <v>908</v>
      </c>
    </row>
    <row r="25" spans="1:13" ht="12.75" customHeight="1">
      <c r="A25" s="32" t="str">
        <f t="shared" si="2"/>
        <v/>
      </c>
      <c r="B25" s="33"/>
      <c r="C25" s="33"/>
      <c r="D25" s="33"/>
      <c r="E25" s="34"/>
      <c r="F25" s="66"/>
      <c r="G25" s="35"/>
      <c r="H25" s="35"/>
      <c r="I25" s="273"/>
      <c r="J25" s="35"/>
      <c r="K25" s="35" t="str">
        <f t="shared" si="3"/>
        <v/>
      </c>
      <c r="L25" s="33"/>
      <c r="M25" s="24" t="s">
        <v>909</v>
      </c>
    </row>
    <row r="26" spans="1:13" ht="12.75" customHeight="1">
      <c r="A26" s="32" t="str">
        <f t="shared" si="2"/>
        <v/>
      </c>
      <c r="B26" s="33"/>
      <c r="C26" s="33"/>
      <c r="D26" s="33"/>
      <c r="E26" s="34"/>
      <c r="F26" s="66"/>
      <c r="G26" s="35"/>
      <c r="H26" s="35"/>
      <c r="I26" s="273"/>
      <c r="J26" s="35"/>
      <c r="K26" s="35" t="str">
        <f t="shared" si="3"/>
        <v/>
      </c>
      <c r="L26" s="33"/>
      <c r="M26" s="24" t="s">
        <v>910</v>
      </c>
    </row>
    <row r="27" spans="1:13" ht="15.75" customHeight="1">
      <c r="A27" s="803" t="s">
        <v>829</v>
      </c>
      <c r="B27" s="804"/>
      <c r="C27" s="38"/>
      <c r="D27" s="36"/>
      <c r="E27" s="383"/>
      <c r="F27" s="38"/>
      <c r="G27" s="38"/>
      <c r="H27" s="42"/>
      <c r="I27" s="42">
        <f>SUM(I7:I26)</f>
        <v>0</v>
      </c>
      <c r="J27" s="42">
        <f>SUM(J7:J26)</f>
        <v>0</v>
      </c>
      <c r="K27" s="35" t="str">
        <f t="shared" si="3"/>
        <v/>
      </c>
      <c r="L27" s="38"/>
    </row>
    <row r="28" spans="1:13" ht="15.75" customHeight="1">
      <c r="A28" s="25" t="e">
        <f>#REF!&amp;"填表人："&amp;#REF!</f>
        <v>#REF!</v>
      </c>
      <c r="J28" s="25" t="e">
        <f>"评估人员："&amp;#REF!</f>
        <v>#REF!</v>
      </c>
      <c r="M28" s="195" t="s">
        <v>717</v>
      </c>
    </row>
    <row r="29" spans="1:13" ht="15.75" customHeight="1">
      <c r="A29" s="25" t="e">
        <f>"填表日期："&amp;YEAR(#REF!)&amp;"年"&amp;MONTH(#REF!)&amp;"月"&amp;DAY(#REF!)&amp;"日"</f>
        <v>#REF!</v>
      </c>
    </row>
  </sheetData>
  <mergeCells count="5">
    <mergeCell ref="A2:L2"/>
    <mergeCell ref="A3:L3"/>
    <mergeCell ref="K4:L4"/>
    <mergeCell ref="K5:L5"/>
    <mergeCell ref="A27:B27"/>
  </mergeCells>
  <phoneticPr fontId="48" type="noConversion"/>
  <hyperlinks>
    <hyperlink ref="A1" location="索引目录!A1" display="返回索引目录" xr:uid="{00000000-0004-0000-1000-000000000000}"/>
  </hyperlinks>
  <printOptions horizontalCentered="1"/>
  <pageMargins left="0.98402777777777795" right="0.98402777777777795" top="0.98402777777777795" bottom="0.98402777777777795" header="0.47152777777777799" footer="0.35416666666666702"/>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pageSetUpPr fitToPage="1"/>
  </sheetPr>
  <dimension ref="A1:M29"/>
  <sheetViews>
    <sheetView topLeftCell="A4" workbookViewId="0">
      <selection activeCell="J23" sqref="J23"/>
    </sheetView>
  </sheetViews>
  <sheetFormatPr defaultColWidth="9" defaultRowHeight="15.75" customHeight="1"/>
  <cols>
    <col min="1" max="1" width="5.125" style="25" customWidth="1"/>
    <col min="2" max="2" width="11.625" style="25" customWidth="1"/>
    <col min="3" max="4" width="8.125" style="25" customWidth="1"/>
    <col min="5" max="5" width="6.625" style="25" customWidth="1"/>
    <col min="6" max="6" width="15.5" style="25" customWidth="1"/>
    <col min="7" max="7" width="11.125" style="25" customWidth="1"/>
    <col min="8" max="8" width="16.625" style="209" customWidth="1"/>
    <col min="9" max="10" width="11.625" style="25" customWidth="1"/>
    <col min="11" max="11" width="7.625" style="25" customWidth="1"/>
    <col min="12" max="12" width="16.625" style="25" customWidth="1"/>
    <col min="13" max="13" width="8.625" style="25" customWidth="1"/>
    <col min="14" max="16384" width="9" style="25"/>
  </cols>
  <sheetData>
    <row r="1" spans="1:13" ht="15.75" customHeight="1">
      <c r="A1" s="26" t="s">
        <v>0</v>
      </c>
    </row>
    <row r="2" spans="1:13" s="23" customFormat="1" ht="30" customHeight="1">
      <c r="A2" s="798" t="s">
        <v>911</v>
      </c>
      <c r="B2" s="799"/>
      <c r="C2" s="799"/>
      <c r="D2" s="799"/>
      <c r="E2" s="799"/>
      <c r="F2" s="799"/>
      <c r="G2" s="799"/>
      <c r="H2" s="799"/>
      <c r="I2" s="799"/>
      <c r="J2" s="799"/>
      <c r="K2" s="799"/>
      <c r="L2" s="799"/>
    </row>
    <row r="3" spans="1:13" ht="15.75" customHeight="1">
      <c r="A3" s="800" t="e">
        <f>"评估基准日："&amp;TEXT(#REF!,"yyyy年mm月dd日")</f>
        <v>#REF!</v>
      </c>
      <c r="B3" s="801"/>
      <c r="C3" s="801"/>
      <c r="D3" s="801"/>
      <c r="E3" s="801"/>
      <c r="F3" s="801"/>
      <c r="G3" s="801"/>
      <c r="H3" s="807"/>
      <c r="I3" s="801"/>
      <c r="J3" s="801"/>
      <c r="K3" s="801"/>
      <c r="L3" s="801"/>
    </row>
    <row r="4" spans="1:13" ht="14.25" customHeight="1">
      <c r="A4" s="24"/>
      <c r="B4" s="24"/>
      <c r="C4" s="24"/>
      <c r="D4" s="24"/>
      <c r="E4" s="24"/>
      <c r="F4" s="24"/>
      <c r="G4" s="24"/>
      <c r="H4" s="269"/>
      <c r="I4" s="24"/>
      <c r="J4" s="24"/>
      <c r="K4" s="24"/>
      <c r="L4" s="28" t="s">
        <v>912</v>
      </c>
    </row>
    <row r="5" spans="1:13" ht="15.75" customHeight="1">
      <c r="A5" s="25" t="e">
        <f>#REF!&amp;"："&amp;#REF!</f>
        <v>#REF!</v>
      </c>
      <c r="I5" s="86"/>
      <c r="L5" s="194" t="s">
        <v>720</v>
      </c>
    </row>
    <row r="6" spans="1:13" s="24" customFormat="1" ht="15.75" customHeight="1">
      <c r="A6" s="810" t="s">
        <v>4</v>
      </c>
      <c r="B6" s="814" t="s">
        <v>913</v>
      </c>
      <c r="C6" s="815" t="s">
        <v>914</v>
      </c>
      <c r="D6" s="815" t="s">
        <v>667</v>
      </c>
      <c r="E6" s="815" t="s">
        <v>915</v>
      </c>
      <c r="F6" s="817" t="s">
        <v>916</v>
      </c>
      <c r="G6" s="819" t="s">
        <v>917</v>
      </c>
      <c r="H6" s="819" t="s">
        <v>918</v>
      </c>
      <c r="I6" s="814" t="s">
        <v>6</v>
      </c>
      <c r="J6" s="810" t="s">
        <v>7</v>
      </c>
      <c r="K6" s="810" t="s">
        <v>616</v>
      </c>
      <c r="L6" s="810" t="s">
        <v>176</v>
      </c>
    </row>
    <row r="7" spans="1:13" ht="15.75" customHeight="1">
      <c r="A7" s="810"/>
      <c r="B7" s="810"/>
      <c r="C7" s="816"/>
      <c r="D7" s="816"/>
      <c r="E7" s="816"/>
      <c r="F7" s="818"/>
      <c r="G7" s="820"/>
      <c r="H7" s="820"/>
      <c r="I7" s="813"/>
      <c r="J7" s="813"/>
      <c r="K7" s="813"/>
      <c r="L7" s="813"/>
      <c r="M7" s="195" t="s">
        <v>725</v>
      </c>
    </row>
    <row r="8" spans="1:13" ht="12.75" customHeight="1">
      <c r="A8" s="32" t="str">
        <f t="shared" ref="A8" si="0">IF(B8="","",ROW()-7)</f>
        <v/>
      </c>
      <c r="B8" s="33"/>
      <c r="C8" s="33"/>
      <c r="D8" s="45"/>
      <c r="E8" s="69"/>
      <c r="F8" s="69"/>
      <c r="G8" s="389"/>
      <c r="H8" s="389"/>
      <c r="I8" s="273"/>
      <c r="J8" s="273"/>
      <c r="K8" s="35" t="str">
        <f>IF(I8=0,"",(J8-I8)/(I8)*100)</f>
        <v/>
      </c>
      <c r="L8" s="33"/>
      <c r="M8" s="24" t="s">
        <v>919</v>
      </c>
    </row>
    <row r="9" spans="1:13" ht="12.75" customHeight="1">
      <c r="A9" s="32" t="str">
        <f t="shared" ref="A9:A26" si="1">IF(B9="","",ROW()-7)</f>
        <v/>
      </c>
      <c r="B9" s="33"/>
      <c r="C9" s="33"/>
      <c r="D9" s="45"/>
      <c r="E9" s="69"/>
      <c r="F9" s="69"/>
      <c r="G9" s="389"/>
      <c r="H9" s="389"/>
      <c r="I9" s="273"/>
      <c r="J9" s="273"/>
      <c r="K9" s="35" t="str">
        <f t="shared" ref="K9:K27" si="2">IF(I9=0,"",(J9-I9)/(I9)*100)</f>
        <v/>
      </c>
      <c r="L9" s="33"/>
      <c r="M9" s="24" t="s">
        <v>920</v>
      </c>
    </row>
    <row r="10" spans="1:13" ht="12.75" customHeight="1">
      <c r="A10" s="32" t="str">
        <f t="shared" si="1"/>
        <v/>
      </c>
      <c r="B10" s="33"/>
      <c r="C10" s="33"/>
      <c r="D10" s="45"/>
      <c r="E10" s="69"/>
      <c r="F10" s="69"/>
      <c r="G10" s="389"/>
      <c r="H10" s="389"/>
      <c r="I10" s="273"/>
      <c r="J10" s="273"/>
      <c r="K10" s="35" t="str">
        <f t="shared" si="2"/>
        <v/>
      </c>
      <c r="L10" s="33"/>
      <c r="M10" s="24" t="s">
        <v>921</v>
      </c>
    </row>
    <row r="11" spans="1:13" ht="12.75" customHeight="1">
      <c r="A11" s="32" t="str">
        <f t="shared" si="1"/>
        <v/>
      </c>
      <c r="B11" s="33"/>
      <c r="C11" s="33"/>
      <c r="D11" s="45"/>
      <c r="E11" s="69"/>
      <c r="F11" s="69"/>
      <c r="G11" s="389"/>
      <c r="H11" s="389"/>
      <c r="I11" s="273"/>
      <c r="J11" s="273"/>
      <c r="K11" s="35" t="str">
        <f t="shared" si="2"/>
        <v/>
      </c>
      <c r="L11" s="33"/>
      <c r="M11" s="24" t="s">
        <v>922</v>
      </c>
    </row>
    <row r="12" spans="1:13" ht="12.75" customHeight="1">
      <c r="A12" s="32" t="str">
        <f t="shared" si="1"/>
        <v/>
      </c>
      <c r="B12" s="33"/>
      <c r="C12" s="33"/>
      <c r="D12" s="45"/>
      <c r="E12" s="69"/>
      <c r="F12" s="69"/>
      <c r="G12" s="389"/>
      <c r="H12" s="389"/>
      <c r="I12" s="273"/>
      <c r="J12" s="273"/>
      <c r="K12" s="35" t="str">
        <f t="shared" si="2"/>
        <v/>
      </c>
      <c r="L12" s="33"/>
      <c r="M12" s="24" t="s">
        <v>923</v>
      </c>
    </row>
    <row r="13" spans="1:13" ht="12.75" customHeight="1">
      <c r="A13" s="32" t="str">
        <f t="shared" si="1"/>
        <v/>
      </c>
      <c r="B13" s="33"/>
      <c r="C13" s="33"/>
      <c r="D13" s="45"/>
      <c r="E13" s="69"/>
      <c r="F13" s="69"/>
      <c r="G13" s="389"/>
      <c r="H13" s="389"/>
      <c r="I13" s="273"/>
      <c r="J13" s="273"/>
      <c r="K13" s="35" t="str">
        <f t="shared" si="2"/>
        <v/>
      </c>
      <c r="L13" s="33"/>
      <c r="M13" s="24" t="s">
        <v>924</v>
      </c>
    </row>
    <row r="14" spans="1:13" ht="12.75" customHeight="1">
      <c r="A14" s="32" t="str">
        <f t="shared" si="1"/>
        <v/>
      </c>
      <c r="B14" s="33"/>
      <c r="C14" s="33"/>
      <c r="D14" s="45"/>
      <c r="E14" s="69"/>
      <c r="F14" s="69"/>
      <c r="G14" s="389"/>
      <c r="H14" s="389"/>
      <c r="I14" s="273"/>
      <c r="J14" s="273"/>
      <c r="K14" s="35" t="str">
        <f t="shared" si="2"/>
        <v/>
      </c>
      <c r="L14" s="33"/>
      <c r="M14" s="24" t="s">
        <v>925</v>
      </c>
    </row>
    <row r="15" spans="1:13" ht="12.75" customHeight="1">
      <c r="A15" s="32" t="str">
        <f t="shared" si="1"/>
        <v/>
      </c>
      <c r="B15" s="33"/>
      <c r="C15" s="33"/>
      <c r="D15" s="45"/>
      <c r="E15" s="69"/>
      <c r="F15" s="69"/>
      <c r="G15" s="389"/>
      <c r="H15" s="389"/>
      <c r="I15" s="273"/>
      <c r="J15" s="273"/>
      <c r="K15" s="35" t="str">
        <f t="shared" si="2"/>
        <v/>
      </c>
      <c r="L15" s="33"/>
      <c r="M15" s="24" t="s">
        <v>926</v>
      </c>
    </row>
    <row r="16" spans="1:13" ht="12.75" customHeight="1">
      <c r="A16" s="32" t="str">
        <f t="shared" si="1"/>
        <v/>
      </c>
      <c r="B16" s="33"/>
      <c r="C16" s="33"/>
      <c r="D16" s="45"/>
      <c r="E16" s="69"/>
      <c r="F16" s="69"/>
      <c r="G16" s="389"/>
      <c r="H16" s="389"/>
      <c r="I16" s="273"/>
      <c r="J16" s="273"/>
      <c r="K16" s="35" t="str">
        <f t="shared" si="2"/>
        <v/>
      </c>
      <c r="L16" s="33"/>
      <c r="M16" s="24" t="s">
        <v>927</v>
      </c>
    </row>
    <row r="17" spans="1:13" ht="12.75" customHeight="1">
      <c r="A17" s="32" t="str">
        <f t="shared" si="1"/>
        <v/>
      </c>
      <c r="B17" s="33"/>
      <c r="C17" s="33"/>
      <c r="D17" s="45"/>
      <c r="E17" s="69"/>
      <c r="F17" s="69"/>
      <c r="G17" s="389"/>
      <c r="H17" s="389"/>
      <c r="I17" s="273"/>
      <c r="J17" s="273"/>
      <c r="K17" s="35" t="str">
        <f t="shared" si="2"/>
        <v/>
      </c>
      <c r="L17" s="33"/>
      <c r="M17" s="24" t="s">
        <v>928</v>
      </c>
    </row>
    <row r="18" spans="1:13" ht="12.75" customHeight="1">
      <c r="A18" s="32" t="str">
        <f t="shared" si="1"/>
        <v/>
      </c>
      <c r="B18" s="33"/>
      <c r="C18" s="33"/>
      <c r="D18" s="45"/>
      <c r="E18" s="69"/>
      <c r="F18" s="69"/>
      <c r="G18" s="389"/>
      <c r="H18" s="389"/>
      <c r="I18" s="273"/>
      <c r="J18" s="273"/>
      <c r="K18" s="35" t="str">
        <f t="shared" si="2"/>
        <v/>
      </c>
      <c r="L18" s="33"/>
      <c r="M18" s="24" t="s">
        <v>929</v>
      </c>
    </row>
    <row r="19" spans="1:13" ht="12.75" customHeight="1">
      <c r="A19" s="32" t="str">
        <f t="shared" si="1"/>
        <v/>
      </c>
      <c r="B19" s="33"/>
      <c r="C19" s="33"/>
      <c r="D19" s="45"/>
      <c r="E19" s="69"/>
      <c r="F19" s="69"/>
      <c r="G19" s="389"/>
      <c r="H19" s="389"/>
      <c r="I19" s="273"/>
      <c r="J19" s="273"/>
      <c r="K19" s="35" t="str">
        <f t="shared" si="2"/>
        <v/>
      </c>
      <c r="L19" s="33"/>
      <c r="M19" s="24" t="s">
        <v>930</v>
      </c>
    </row>
    <row r="20" spans="1:13" ht="12.75" customHeight="1">
      <c r="A20" s="32" t="str">
        <f t="shared" si="1"/>
        <v/>
      </c>
      <c r="B20" s="33"/>
      <c r="C20" s="33"/>
      <c r="D20" s="45"/>
      <c r="E20" s="69"/>
      <c r="F20" s="69"/>
      <c r="G20" s="389"/>
      <c r="H20" s="389"/>
      <c r="I20" s="273"/>
      <c r="J20" s="273"/>
      <c r="K20" s="35" t="str">
        <f t="shared" si="2"/>
        <v/>
      </c>
      <c r="L20" s="33"/>
      <c r="M20" s="24" t="s">
        <v>931</v>
      </c>
    </row>
    <row r="21" spans="1:13" ht="12.75" customHeight="1">
      <c r="A21" s="32" t="str">
        <f t="shared" si="1"/>
        <v/>
      </c>
      <c r="B21" s="33"/>
      <c r="C21" s="33"/>
      <c r="D21" s="45"/>
      <c r="E21" s="69"/>
      <c r="F21" s="69"/>
      <c r="G21" s="389"/>
      <c r="H21" s="389"/>
      <c r="I21" s="273"/>
      <c r="J21" s="273"/>
      <c r="K21" s="35" t="str">
        <f t="shared" si="2"/>
        <v/>
      </c>
      <c r="L21" s="33"/>
      <c r="M21" s="24" t="s">
        <v>932</v>
      </c>
    </row>
    <row r="22" spans="1:13" ht="12.75" customHeight="1">
      <c r="A22" s="32" t="str">
        <f t="shared" si="1"/>
        <v/>
      </c>
      <c r="B22" s="33"/>
      <c r="C22" s="33"/>
      <c r="D22" s="45"/>
      <c r="E22" s="69"/>
      <c r="F22" s="69"/>
      <c r="G22" s="389"/>
      <c r="H22" s="389"/>
      <c r="I22" s="273"/>
      <c r="J22" s="273"/>
      <c r="K22" s="35" t="str">
        <f t="shared" si="2"/>
        <v/>
      </c>
      <c r="L22" s="33"/>
      <c r="M22" s="24" t="s">
        <v>933</v>
      </c>
    </row>
    <row r="23" spans="1:13" ht="12.75" customHeight="1">
      <c r="A23" s="32" t="str">
        <f t="shared" si="1"/>
        <v/>
      </c>
      <c r="B23" s="33"/>
      <c r="C23" s="33"/>
      <c r="D23" s="45"/>
      <c r="E23" s="69"/>
      <c r="F23" s="69"/>
      <c r="G23" s="389"/>
      <c r="H23" s="389"/>
      <c r="I23" s="273"/>
      <c r="J23" s="273"/>
      <c r="K23" s="35" t="str">
        <f t="shared" si="2"/>
        <v/>
      </c>
      <c r="L23" s="33"/>
      <c r="M23" s="24" t="s">
        <v>934</v>
      </c>
    </row>
    <row r="24" spans="1:13" ht="12.75" customHeight="1">
      <c r="A24" s="32" t="str">
        <f t="shared" si="1"/>
        <v/>
      </c>
      <c r="B24" s="33"/>
      <c r="C24" s="33"/>
      <c r="D24" s="45"/>
      <c r="E24" s="69"/>
      <c r="F24" s="69"/>
      <c r="G24" s="389"/>
      <c r="H24" s="389"/>
      <c r="I24" s="273"/>
      <c r="J24" s="273"/>
      <c r="K24" s="35" t="str">
        <f t="shared" si="2"/>
        <v/>
      </c>
      <c r="L24" s="33"/>
      <c r="M24" s="24" t="s">
        <v>935</v>
      </c>
    </row>
    <row r="25" spans="1:13" ht="12.75" customHeight="1">
      <c r="A25" s="32" t="str">
        <f t="shared" si="1"/>
        <v/>
      </c>
      <c r="B25" s="33"/>
      <c r="C25" s="33"/>
      <c r="D25" s="45"/>
      <c r="E25" s="69"/>
      <c r="F25" s="69"/>
      <c r="G25" s="389"/>
      <c r="H25" s="389"/>
      <c r="I25" s="273"/>
      <c r="J25" s="273"/>
      <c r="K25" s="35" t="str">
        <f t="shared" si="2"/>
        <v/>
      </c>
      <c r="L25" s="33"/>
      <c r="M25" s="24" t="s">
        <v>936</v>
      </c>
    </row>
    <row r="26" spans="1:13" ht="12.75" customHeight="1">
      <c r="A26" s="32" t="str">
        <f t="shared" si="1"/>
        <v/>
      </c>
      <c r="B26" s="33"/>
      <c r="C26" s="33"/>
      <c r="D26" s="45"/>
      <c r="E26" s="69"/>
      <c r="F26" s="69"/>
      <c r="G26" s="389"/>
      <c r="H26" s="389"/>
      <c r="I26" s="273"/>
      <c r="J26" s="273"/>
      <c r="K26" s="35" t="str">
        <f t="shared" si="2"/>
        <v/>
      </c>
      <c r="L26" s="33"/>
      <c r="M26" s="24" t="s">
        <v>937</v>
      </c>
    </row>
    <row r="27" spans="1:13" ht="15.75" customHeight="1">
      <c r="A27" s="812" t="s">
        <v>334</v>
      </c>
      <c r="B27" s="813"/>
      <c r="C27" s="70"/>
      <c r="D27" s="70"/>
      <c r="E27" s="390"/>
      <c r="F27" s="390"/>
      <c r="G27" s="387"/>
      <c r="H27" s="389"/>
      <c r="I27" s="391">
        <f>SUM(I8:I26)</f>
        <v>0</v>
      </c>
      <c r="J27" s="391">
        <f>SUM(J8:J26)</f>
        <v>0</v>
      </c>
      <c r="K27" s="35" t="str">
        <f t="shared" si="2"/>
        <v/>
      </c>
      <c r="L27" s="73"/>
    </row>
    <row r="28" spans="1:13" ht="15.75" customHeight="1">
      <c r="A28" s="25" t="e">
        <f>#REF!&amp;"填表人："&amp;#REF!</f>
        <v>#REF!</v>
      </c>
      <c r="J28" s="25" t="e">
        <f>"评估人员："&amp;#REF!</f>
        <v>#REF!</v>
      </c>
      <c r="M28" s="65" t="s">
        <v>717</v>
      </c>
    </row>
    <row r="29" spans="1:13" ht="15.75" customHeight="1">
      <c r="A29" s="25" t="e">
        <f>"填表日期："&amp;YEAR(#REF!)&amp;"年"&amp;MONTH(#REF!)&amp;"月"&amp;DAY(#REF!)&amp;"日"</f>
        <v>#REF!</v>
      </c>
    </row>
  </sheetData>
  <mergeCells count="15">
    <mergeCell ref="A2:L2"/>
    <mergeCell ref="A3:L3"/>
    <mergeCell ref="A27:B27"/>
    <mergeCell ref="A6:A7"/>
    <mergeCell ref="B6:B7"/>
    <mergeCell ref="C6:C7"/>
    <mergeCell ref="D6:D7"/>
    <mergeCell ref="E6:E7"/>
    <mergeCell ref="F6:F7"/>
    <mergeCell ref="G6:G7"/>
    <mergeCell ref="H6:H7"/>
    <mergeCell ref="I6:I7"/>
    <mergeCell ref="J6:J7"/>
    <mergeCell ref="K6:K7"/>
    <mergeCell ref="L6:L7"/>
  </mergeCells>
  <phoneticPr fontId="48" type="noConversion"/>
  <hyperlinks>
    <hyperlink ref="A1" location="索引目录!A1" display="返回索引目录" xr:uid="{00000000-0004-0000-1100-000000000000}"/>
  </hyperlinks>
  <printOptions horizontalCentered="1"/>
  <pageMargins left="0.98402777777777795" right="0.98402777777777795" top="0.98402777777777795" bottom="0.98402777777777795" header="0.47152777777777799" footer="0.35416666666666702"/>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pageSetUpPr fitToPage="1"/>
  </sheetPr>
  <dimension ref="A1:K30"/>
  <sheetViews>
    <sheetView showGridLines="0" zoomScale="96" zoomScaleNormal="96" workbookViewId="0">
      <selection activeCell="J23" sqref="J23"/>
    </sheetView>
  </sheetViews>
  <sheetFormatPr defaultColWidth="9" defaultRowHeight="15.75" customHeight="1"/>
  <cols>
    <col min="1" max="1" width="5.125" style="25" customWidth="1"/>
    <col min="2" max="2" width="30.5" style="25" customWidth="1"/>
    <col min="3" max="4" width="8" style="209" customWidth="1"/>
    <col min="5" max="5" width="9.125" style="25" customWidth="1"/>
    <col min="6" max="6" width="12.1875" style="25" customWidth="1"/>
    <col min="7" max="8" width="12.125" style="25" customWidth="1"/>
    <col min="9" max="9" width="9.6875" style="25" customWidth="1"/>
    <col min="10" max="10" width="16.625" style="25" customWidth="1"/>
    <col min="11" max="11" width="8.625" style="24" customWidth="1"/>
    <col min="12" max="13" width="9" style="25" customWidth="1"/>
    <col min="14" max="16384" width="9" style="25"/>
  </cols>
  <sheetData>
    <row r="1" spans="1:11" ht="15.75" customHeight="1">
      <c r="A1" s="26" t="s">
        <v>0</v>
      </c>
    </row>
    <row r="2" spans="1:11" s="23" customFormat="1" ht="30" customHeight="1">
      <c r="A2" s="798" t="s">
        <v>12</v>
      </c>
      <c r="B2" s="799"/>
      <c r="C2" s="799"/>
      <c r="D2" s="799"/>
      <c r="E2" s="799"/>
      <c r="F2" s="799"/>
      <c r="G2" s="799"/>
      <c r="H2" s="799"/>
      <c r="I2" s="799"/>
      <c r="J2" s="799"/>
      <c r="K2" s="27"/>
    </row>
    <row r="3" spans="1:11" ht="15.75" customHeight="1">
      <c r="A3" s="800" t="e">
        <f>"评估基准日："&amp;TEXT(#REF!,"yyyy年mm月dd日")</f>
        <v>#REF!</v>
      </c>
      <c r="B3" s="801"/>
      <c r="C3" s="807"/>
      <c r="D3" s="807"/>
      <c r="E3" s="801"/>
      <c r="F3" s="801"/>
      <c r="G3" s="801"/>
      <c r="H3" s="801"/>
      <c r="I3" s="801"/>
      <c r="J3" s="801"/>
    </row>
    <row r="4" spans="1:11" ht="14.25" customHeight="1">
      <c r="A4" s="24"/>
      <c r="B4" s="24"/>
      <c r="C4" s="269"/>
      <c r="D4" s="269"/>
      <c r="E4" s="24"/>
      <c r="F4" s="24"/>
      <c r="G4" s="24"/>
      <c r="H4" s="24"/>
      <c r="I4" s="24"/>
      <c r="J4" s="28" t="s">
        <v>938</v>
      </c>
    </row>
    <row r="5" spans="1:11" ht="15.75" customHeight="1">
      <c r="A5" s="25" t="e">
        <f>#REF!&amp;"："&amp;#REF!</f>
        <v>#REF!</v>
      </c>
      <c r="J5" s="194" t="s">
        <v>720</v>
      </c>
    </row>
    <row r="6" spans="1:11" s="24" customFormat="1" ht="15.75" customHeight="1">
      <c r="A6" s="821" t="s">
        <v>4</v>
      </c>
      <c r="B6" s="821" t="s">
        <v>939</v>
      </c>
      <c r="C6" s="823" t="s">
        <v>940</v>
      </c>
      <c r="D6" s="823" t="s">
        <v>941</v>
      </c>
      <c r="E6" s="821" t="s">
        <v>835</v>
      </c>
      <c r="F6" s="814" t="s">
        <v>653</v>
      </c>
      <c r="G6" s="811"/>
      <c r="H6" s="821" t="s">
        <v>7</v>
      </c>
      <c r="I6" s="821" t="s">
        <v>616</v>
      </c>
      <c r="J6" s="821" t="s">
        <v>176</v>
      </c>
    </row>
    <row r="7" spans="1:11" ht="15.75" customHeight="1">
      <c r="A7" s="822"/>
      <c r="B7" s="822"/>
      <c r="C7" s="822"/>
      <c r="D7" s="822"/>
      <c r="E7" s="822"/>
      <c r="F7" s="294" t="s">
        <v>6</v>
      </c>
      <c r="G7" s="294" t="s">
        <v>942</v>
      </c>
      <c r="H7" s="822"/>
      <c r="I7" s="822"/>
      <c r="J7" s="822"/>
      <c r="K7" s="195" t="s">
        <v>725</v>
      </c>
    </row>
    <row r="8" spans="1:11" ht="12.75" customHeight="1">
      <c r="A8" s="32" t="str">
        <f t="shared" ref="A8" si="0">IF(B8="","",ROW()-7)</f>
        <v/>
      </c>
      <c r="B8" s="33"/>
      <c r="C8" s="34"/>
      <c r="D8" s="34"/>
      <c r="E8" s="254"/>
      <c r="F8" s="273"/>
      <c r="G8" s="273"/>
      <c r="H8" s="35"/>
      <c r="I8" s="35" t="str">
        <f t="shared" ref="I8" si="1">IF(F8=0,"",(H8-F8)/F8*100)</f>
        <v/>
      </c>
      <c r="J8" s="33"/>
      <c r="K8" s="24" t="s">
        <v>943</v>
      </c>
    </row>
    <row r="9" spans="1:11" ht="12.75" customHeight="1">
      <c r="A9" s="32" t="str">
        <f t="shared" ref="A9:A25" si="2">IF(B9="","",ROW()-7)</f>
        <v/>
      </c>
      <c r="B9" s="33"/>
      <c r="C9" s="34"/>
      <c r="D9" s="34"/>
      <c r="E9" s="254"/>
      <c r="F9" s="273"/>
      <c r="G9" s="273"/>
      <c r="H9" s="35"/>
      <c r="I9" s="35" t="str">
        <f t="shared" ref="I9:I28" si="3">IF(F9=0,"",(H9-F9)/F9*100)</f>
        <v/>
      </c>
      <c r="J9" s="33"/>
      <c r="K9" s="24" t="s">
        <v>944</v>
      </c>
    </row>
    <row r="10" spans="1:11" ht="12.75" customHeight="1">
      <c r="A10" s="32" t="str">
        <f t="shared" si="2"/>
        <v/>
      </c>
      <c r="B10" s="33"/>
      <c r="C10" s="34"/>
      <c r="D10" s="34"/>
      <c r="E10" s="254"/>
      <c r="F10" s="273"/>
      <c r="G10" s="273"/>
      <c r="H10" s="35"/>
      <c r="I10" s="35" t="str">
        <f t="shared" si="3"/>
        <v/>
      </c>
      <c r="J10" s="33"/>
      <c r="K10" s="24" t="s">
        <v>945</v>
      </c>
    </row>
    <row r="11" spans="1:11" ht="12.75" customHeight="1">
      <c r="A11" s="32" t="str">
        <f t="shared" si="2"/>
        <v/>
      </c>
      <c r="B11" s="33"/>
      <c r="C11" s="34"/>
      <c r="D11" s="34"/>
      <c r="E11" s="254"/>
      <c r="F11" s="273"/>
      <c r="G11" s="273"/>
      <c r="H11" s="35"/>
      <c r="I11" s="35" t="str">
        <f t="shared" si="3"/>
        <v/>
      </c>
      <c r="J11" s="33"/>
      <c r="K11" s="24" t="s">
        <v>946</v>
      </c>
    </row>
    <row r="12" spans="1:11" ht="12.75" customHeight="1">
      <c r="A12" s="32" t="str">
        <f t="shared" si="2"/>
        <v/>
      </c>
      <c r="B12" s="33"/>
      <c r="C12" s="34"/>
      <c r="D12" s="34"/>
      <c r="E12" s="254"/>
      <c r="F12" s="273"/>
      <c r="G12" s="273"/>
      <c r="H12" s="35"/>
      <c r="I12" s="35" t="str">
        <f t="shared" si="3"/>
        <v/>
      </c>
      <c r="J12" s="33"/>
      <c r="K12" s="24" t="s">
        <v>947</v>
      </c>
    </row>
    <row r="13" spans="1:11" ht="12.75" customHeight="1">
      <c r="A13" s="32" t="str">
        <f t="shared" si="2"/>
        <v/>
      </c>
      <c r="B13" s="33"/>
      <c r="C13" s="34"/>
      <c r="D13" s="34"/>
      <c r="E13" s="254"/>
      <c r="F13" s="273"/>
      <c r="G13" s="273"/>
      <c r="H13" s="35"/>
      <c r="I13" s="35" t="str">
        <f t="shared" si="3"/>
        <v/>
      </c>
      <c r="J13" s="33"/>
      <c r="K13" s="24" t="s">
        <v>948</v>
      </c>
    </row>
    <row r="14" spans="1:11" ht="12.75" customHeight="1">
      <c r="A14" s="32" t="str">
        <f t="shared" si="2"/>
        <v/>
      </c>
      <c r="B14" s="33"/>
      <c r="C14" s="34"/>
      <c r="D14" s="34"/>
      <c r="E14" s="254"/>
      <c r="F14" s="273"/>
      <c r="G14" s="273"/>
      <c r="H14" s="35"/>
      <c r="I14" s="35" t="str">
        <f t="shared" si="3"/>
        <v/>
      </c>
      <c r="J14" s="33"/>
      <c r="K14" s="24" t="s">
        <v>949</v>
      </c>
    </row>
    <row r="15" spans="1:11" ht="12.75" customHeight="1">
      <c r="A15" s="32" t="str">
        <f t="shared" si="2"/>
        <v/>
      </c>
      <c r="B15" s="33"/>
      <c r="C15" s="34"/>
      <c r="D15" s="34"/>
      <c r="E15" s="254"/>
      <c r="F15" s="273"/>
      <c r="G15" s="273"/>
      <c r="H15" s="35"/>
      <c r="I15" s="35" t="str">
        <f t="shared" si="3"/>
        <v/>
      </c>
      <c r="J15" s="33"/>
      <c r="K15" s="24" t="s">
        <v>950</v>
      </c>
    </row>
    <row r="16" spans="1:11" ht="12.75" customHeight="1">
      <c r="A16" s="32" t="str">
        <f t="shared" si="2"/>
        <v/>
      </c>
      <c r="B16" s="33"/>
      <c r="C16" s="34"/>
      <c r="D16" s="34"/>
      <c r="E16" s="254"/>
      <c r="F16" s="273"/>
      <c r="G16" s="273"/>
      <c r="H16" s="35"/>
      <c r="I16" s="35" t="str">
        <f t="shared" si="3"/>
        <v/>
      </c>
      <c r="J16" s="33"/>
      <c r="K16" s="24" t="s">
        <v>951</v>
      </c>
    </row>
    <row r="17" spans="1:11" ht="12.75" customHeight="1">
      <c r="A17" s="32" t="str">
        <f t="shared" si="2"/>
        <v/>
      </c>
      <c r="B17" s="33"/>
      <c r="C17" s="34"/>
      <c r="D17" s="34"/>
      <c r="E17" s="254"/>
      <c r="F17" s="273"/>
      <c r="G17" s="273"/>
      <c r="H17" s="35"/>
      <c r="I17" s="35" t="str">
        <f t="shared" si="3"/>
        <v/>
      </c>
      <c r="J17" s="33"/>
      <c r="K17" s="24" t="s">
        <v>952</v>
      </c>
    </row>
    <row r="18" spans="1:11" ht="12.75" customHeight="1">
      <c r="A18" s="32" t="str">
        <f t="shared" si="2"/>
        <v/>
      </c>
      <c r="B18" s="33"/>
      <c r="C18" s="34"/>
      <c r="D18" s="34"/>
      <c r="E18" s="254"/>
      <c r="F18" s="273"/>
      <c r="G18" s="273"/>
      <c r="H18" s="35"/>
      <c r="I18" s="35" t="str">
        <f t="shared" si="3"/>
        <v/>
      </c>
      <c r="J18" s="33"/>
      <c r="K18" s="24" t="s">
        <v>953</v>
      </c>
    </row>
    <row r="19" spans="1:11" ht="12.75" customHeight="1">
      <c r="A19" s="32" t="str">
        <f t="shared" si="2"/>
        <v/>
      </c>
      <c r="B19" s="33"/>
      <c r="C19" s="34"/>
      <c r="D19" s="34"/>
      <c r="E19" s="254"/>
      <c r="F19" s="273"/>
      <c r="G19" s="273"/>
      <c r="H19" s="35"/>
      <c r="I19" s="35" t="str">
        <f t="shared" si="3"/>
        <v/>
      </c>
      <c r="J19" s="33"/>
      <c r="K19" s="24" t="s">
        <v>954</v>
      </c>
    </row>
    <row r="20" spans="1:11" ht="12.75" customHeight="1">
      <c r="A20" s="32" t="str">
        <f t="shared" si="2"/>
        <v/>
      </c>
      <c r="B20" s="33"/>
      <c r="C20" s="34"/>
      <c r="D20" s="34"/>
      <c r="E20" s="254"/>
      <c r="F20" s="273"/>
      <c r="G20" s="273"/>
      <c r="H20" s="35"/>
      <c r="I20" s="35" t="str">
        <f t="shared" si="3"/>
        <v/>
      </c>
      <c r="J20" s="33"/>
      <c r="K20" s="24" t="s">
        <v>955</v>
      </c>
    </row>
    <row r="21" spans="1:11" ht="12.75" customHeight="1">
      <c r="A21" s="32" t="str">
        <f t="shared" si="2"/>
        <v/>
      </c>
      <c r="B21" s="33"/>
      <c r="C21" s="34"/>
      <c r="D21" s="34"/>
      <c r="E21" s="254"/>
      <c r="F21" s="273"/>
      <c r="G21" s="273"/>
      <c r="H21" s="35"/>
      <c r="I21" s="35" t="str">
        <f t="shared" si="3"/>
        <v/>
      </c>
      <c r="J21" s="33"/>
      <c r="K21" s="24" t="s">
        <v>956</v>
      </c>
    </row>
    <row r="22" spans="1:11" ht="12.75" customHeight="1">
      <c r="A22" s="32" t="str">
        <f t="shared" si="2"/>
        <v/>
      </c>
      <c r="B22" s="33"/>
      <c r="C22" s="34"/>
      <c r="D22" s="34"/>
      <c r="E22" s="254"/>
      <c r="F22" s="273"/>
      <c r="G22" s="273"/>
      <c r="H22" s="35"/>
      <c r="I22" s="35" t="str">
        <f t="shared" si="3"/>
        <v/>
      </c>
      <c r="J22" s="33"/>
      <c r="K22" s="24" t="s">
        <v>957</v>
      </c>
    </row>
    <row r="23" spans="1:11" ht="12.75" customHeight="1">
      <c r="A23" s="32" t="str">
        <f t="shared" si="2"/>
        <v/>
      </c>
      <c r="B23" s="33"/>
      <c r="C23" s="34"/>
      <c r="D23" s="34"/>
      <c r="E23" s="254"/>
      <c r="F23" s="273"/>
      <c r="G23" s="273"/>
      <c r="H23" s="35"/>
      <c r="I23" s="35" t="str">
        <f t="shared" si="3"/>
        <v/>
      </c>
      <c r="J23" s="33"/>
      <c r="K23" s="24" t="s">
        <v>958</v>
      </c>
    </row>
    <row r="24" spans="1:11" ht="12.75" customHeight="1">
      <c r="A24" s="32" t="str">
        <f t="shared" si="2"/>
        <v/>
      </c>
      <c r="B24" s="33"/>
      <c r="C24" s="34"/>
      <c r="D24" s="34"/>
      <c r="E24" s="254"/>
      <c r="F24" s="273"/>
      <c r="G24" s="273"/>
      <c r="H24" s="35"/>
      <c r="I24" s="35" t="str">
        <f t="shared" si="3"/>
        <v/>
      </c>
      <c r="J24" s="33"/>
      <c r="K24" s="24" t="s">
        <v>959</v>
      </c>
    </row>
    <row r="25" spans="1:11" ht="12.75" customHeight="1">
      <c r="A25" s="32" t="str">
        <f t="shared" si="2"/>
        <v/>
      </c>
      <c r="B25" s="33"/>
      <c r="C25" s="34"/>
      <c r="D25" s="34"/>
      <c r="E25" s="254"/>
      <c r="F25" s="273"/>
      <c r="G25" s="273"/>
      <c r="H25" s="35"/>
      <c r="I25" s="35" t="str">
        <f t="shared" si="3"/>
        <v/>
      </c>
      <c r="J25" s="33"/>
      <c r="K25" s="24" t="s">
        <v>960</v>
      </c>
    </row>
    <row r="26" spans="1:11" ht="12.75" customHeight="1">
      <c r="A26" s="824" t="s">
        <v>961</v>
      </c>
      <c r="B26" s="811"/>
      <c r="C26" s="64"/>
      <c r="D26" s="64"/>
      <c r="E26" s="254"/>
      <c r="F26" s="35">
        <f>SUM(F8:F25)</f>
        <v>0</v>
      </c>
      <c r="G26" s="35">
        <f>SUM(G8:G25)</f>
        <v>0</v>
      </c>
      <c r="H26" s="35">
        <f>SUM(H8:H25)</f>
        <v>0</v>
      </c>
      <c r="I26" s="35" t="str">
        <f t="shared" si="3"/>
        <v/>
      </c>
      <c r="J26" s="33"/>
    </row>
    <row r="27" spans="1:11" ht="12.75" customHeight="1">
      <c r="A27" s="824" t="s">
        <v>962</v>
      </c>
      <c r="B27" s="811"/>
      <c r="C27" s="64"/>
      <c r="D27" s="64"/>
      <c r="E27" s="254"/>
      <c r="F27" s="35">
        <f>G26</f>
        <v>0</v>
      </c>
      <c r="G27" s="35"/>
      <c r="H27" s="35"/>
      <c r="I27" s="35"/>
      <c r="J27" s="33"/>
    </row>
    <row r="28" spans="1:11" ht="15.75" customHeight="1">
      <c r="A28" s="803" t="s">
        <v>963</v>
      </c>
      <c r="B28" s="804"/>
      <c r="C28" s="383"/>
      <c r="D28" s="383"/>
      <c r="E28" s="62"/>
      <c r="F28" s="42">
        <f>F26-F27</f>
        <v>0</v>
      </c>
      <c r="G28" s="42"/>
      <c r="H28" s="42">
        <f>H26</f>
        <v>0</v>
      </c>
      <c r="I28" s="35" t="str">
        <f t="shared" si="3"/>
        <v/>
      </c>
      <c r="J28" s="38"/>
    </row>
    <row r="29" spans="1:11" ht="15.75" customHeight="1">
      <c r="A29" s="25" t="e">
        <f>#REF!&amp;"填表人："&amp;#REF!</f>
        <v>#REF!</v>
      </c>
      <c r="H29" s="25" t="e">
        <f>"评估人员："&amp;#REF!</f>
        <v>#REF!</v>
      </c>
      <c r="K29" s="195" t="s">
        <v>717</v>
      </c>
    </row>
    <row r="30" spans="1:11" ht="15.75" customHeight="1">
      <c r="A30" s="25" t="e">
        <f>"填表日期："&amp;YEAR(#REF!)&amp;"年"&amp;MONTH(#REF!)&amp;"月"&amp;DAY(#REF!)&amp;"日"</f>
        <v>#REF!</v>
      </c>
    </row>
  </sheetData>
  <mergeCells count="14">
    <mergeCell ref="A2:J2"/>
    <mergeCell ref="A3:J3"/>
    <mergeCell ref="F6:G6"/>
    <mergeCell ref="A26:B26"/>
    <mergeCell ref="A27:B27"/>
    <mergeCell ref="E6:E7"/>
    <mergeCell ref="H6:H7"/>
    <mergeCell ref="I6:I7"/>
    <mergeCell ref="J6:J7"/>
    <mergeCell ref="A28:B28"/>
    <mergeCell ref="A6:A7"/>
    <mergeCell ref="B6:B7"/>
    <mergeCell ref="C6:C7"/>
    <mergeCell ref="D6:D7"/>
  </mergeCells>
  <phoneticPr fontId="48" type="noConversion"/>
  <hyperlinks>
    <hyperlink ref="A1" location="索引目录!A1" display="返回索引目录" xr:uid="{00000000-0004-0000-1200-000000000000}"/>
  </hyperlinks>
  <printOptions horizontalCentered="1"/>
  <pageMargins left="0.98402777777777795" right="0.98402777777777795" top="0.98402777777777795" bottom="0.98402777777777795" header="0.47152777777777799" footer="0.35416666666666702"/>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28"/>
  <sheetViews>
    <sheetView topLeftCell="A12" workbookViewId="0">
      <selection activeCell="C8" sqref="C8"/>
    </sheetView>
  </sheetViews>
  <sheetFormatPr defaultColWidth="8.625" defaultRowHeight="12.75"/>
  <cols>
    <col min="1" max="1" width="9.625" style="682" customWidth="1"/>
    <col min="2" max="11" width="8.625" style="682"/>
    <col min="12" max="12" width="13.125" style="682" customWidth="1"/>
    <col min="13" max="13" width="7.125" style="682" customWidth="1"/>
    <col min="14" max="14" width="13.125" style="682" customWidth="1"/>
    <col min="15" max="16" width="8.625" style="682"/>
    <col min="17" max="17" width="13.125" style="682" customWidth="1"/>
    <col min="18" max="16384" width="8.625" style="682"/>
  </cols>
  <sheetData>
    <row r="1" spans="1:17">
      <c r="A1" s="683" t="s">
        <v>0</v>
      </c>
      <c r="B1" s="684"/>
      <c r="C1" s="684"/>
      <c r="D1" s="684"/>
      <c r="E1" s="684"/>
      <c r="F1" s="684"/>
      <c r="G1" s="684"/>
    </row>
    <row r="2" spans="1:17">
      <c r="A2" s="743" t="s">
        <v>160</v>
      </c>
      <c r="B2" s="743"/>
      <c r="C2" s="743"/>
      <c r="D2" s="743"/>
      <c r="E2" s="743"/>
      <c r="F2" s="743"/>
      <c r="G2" s="743"/>
    </row>
    <row r="3" spans="1:17">
      <c r="A3" s="744" t="e">
        <f>#REF!</f>
        <v>#REF!</v>
      </c>
      <c r="B3" s="744"/>
      <c r="C3" s="744"/>
      <c r="D3" s="744"/>
      <c r="E3" s="744"/>
      <c r="F3" s="744"/>
      <c r="G3" s="744"/>
    </row>
    <row r="4" spans="1:17">
      <c r="A4" s="685"/>
      <c r="B4" s="685"/>
      <c r="C4" s="685"/>
      <c r="D4" s="685"/>
      <c r="E4" s="685"/>
      <c r="F4" s="685"/>
      <c r="G4" s="685"/>
    </row>
    <row r="5" spans="1:17">
      <c r="A5" s="685"/>
      <c r="B5" s="685"/>
      <c r="C5" s="685"/>
      <c r="D5" s="685"/>
      <c r="E5" s="685"/>
      <c r="F5" s="685"/>
      <c r="G5" s="686"/>
    </row>
    <row r="6" spans="1:17">
      <c r="A6" s="745" t="e">
        <f>#REF!</f>
        <v>#REF!</v>
      </c>
      <c r="B6" s="745"/>
      <c r="C6" s="745"/>
      <c r="D6" s="745"/>
      <c r="E6" s="684"/>
      <c r="F6" s="684"/>
      <c r="G6" s="686"/>
    </row>
    <row r="7" spans="1:17" s="681" customFormat="1" ht="29.25" customHeight="1">
      <c r="A7" s="687" t="s">
        <v>4</v>
      </c>
      <c r="B7" s="687" t="s">
        <v>161</v>
      </c>
      <c r="C7" s="687" t="s">
        <v>162</v>
      </c>
      <c r="D7" s="687" t="s">
        <v>163</v>
      </c>
      <c r="E7" s="687" t="s">
        <v>164</v>
      </c>
      <c r="F7" s="687" t="s">
        <v>165</v>
      </c>
      <c r="G7" s="688" t="s">
        <v>166</v>
      </c>
      <c r="H7" s="689" t="s">
        <v>167</v>
      </c>
      <c r="I7" s="689" t="s">
        <v>168</v>
      </c>
      <c r="J7" s="689" t="s">
        <v>169</v>
      </c>
      <c r="K7" s="689" t="s">
        <v>170</v>
      </c>
      <c r="L7" s="689" t="s">
        <v>171</v>
      </c>
      <c r="M7" s="689" t="s">
        <v>172</v>
      </c>
      <c r="N7" s="689" t="s">
        <v>173</v>
      </c>
      <c r="O7" s="689" t="s">
        <v>174</v>
      </c>
      <c r="P7" s="689" t="s">
        <v>175</v>
      </c>
      <c r="Q7" s="689" t="s">
        <v>176</v>
      </c>
    </row>
    <row r="8" spans="1:17">
      <c r="A8" s="690" t="str">
        <f>IF(B8="","",ROW()-6)</f>
        <v/>
      </c>
      <c r="B8" s="691"/>
      <c r="C8" s="692"/>
      <c r="D8" s="691"/>
      <c r="E8" s="693"/>
      <c r="F8" s="694"/>
      <c r="G8" s="695"/>
      <c r="H8" s="696"/>
      <c r="I8" s="696"/>
      <c r="J8" s="697"/>
      <c r="K8" s="697"/>
      <c r="L8" s="698"/>
      <c r="M8" s="698"/>
      <c r="N8" s="698"/>
      <c r="O8" s="697"/>
      <c r="P8" s="697"/>
      <c r="Q8" s="689" t="s">
        <v>177</v>
      </c>
    </row>
    <row r="9" spans="1:17">
      <c r="A9" s="690" t="str">
        <f t="shared" ref="A9:A27" si="0">IF(B9="","",ROW()-6)</f>
        <v/>
      </c>
      <c r="B9" s="691"/>
      <c r="C9" s="692"/>
      <c r="D9" s="691"/>
      <c r="E9" s="693"/>
      <c r="F9" s="694"/>
      <c r="G9" s="695"/>
      <c r="H9" s="696"/>
      <c r="I9" s="696"/>
      <c r="J9" s="697"/>
      <c r="K9" s="697"/>
      <c r="L9" s="698"/>
      <c r="M9" s="698"/>
      <c r="N9" s="698"/>
      <c r="O9" s="697"/>
      <c r="P9" s="697"/>
      <c r="Q9" s="689" t="s">
        <v>178</v>
      </c>
    </row>
    <row r="10" spans="1:17">
      <c r="A10" s="690" t="str">
        <f t="shared" si="0"/>
        <v/>
      </c>
      <c r="B10" s="691"/>
      <c r="C10" s="692"/>
      <c r="D10" s="691"/>
      <c r="E10" s="693"/>
      <c r="F10" s="694"/>
      <c r="G10" s="695"/>
      <c r="H10" s="696"/>
      <c r="I10" s="696"/>
      <c r="J10" s="697"/>
      <c r="K10" s="697"/>
      <c r="L10" s="698"/>
      <c r="M10" s="698"/>
      <c r="N10" s="698"/>
      <c r="O10" s="697"/>
      <c r="P10" s="697"/>
      <c r="Q10" s="689" t="s">
        <v>179</v>
      </c>
    </row>
    <row r="11" spans="1:17">
      <c r="A11" s="690" t="str">
        <f t="shared" si="0"/>
        <v/>
      </c>
      <c r="B11" s="691"/>
      <c r="C11" s="692"/>
      <c r="D11" s="691"/>
      <c r="E11" s="693"/>
      <c r="F11" s="694"/>
      <c r="G11" s="695"/>
      <c r="H11" s="696"/>
      <c r="I11" s="696"/>
      <c r="J11" s="697"/>
      <c r="K11" s="697"/>
      <c r="L11" s="698"/>
      <c r="M11" s="698"/>
      <c r="N11" s="698"/>
      <c r="O11" s="697"/>
      <c r="P11" s="697"/>
      <c r="Q11" s="689" t="s">
        <v>180</v>
      </c>
    </row>
    <row r="12" spans="1:17">
      <c r="A12" s="690" t="str">
        <f t="shared" si="0"/>
        <v/>
      </c>
      <c r="B12" s="691"/>
      <c r="C12" s="692"/>
      <c r="D12" s="691"/>
      <c r="E12" s="693"/>
      <c r="F12" s="694"/>
      <c r="G12" s="695"/>
      <c r="H12" s="696"/>
      <c r="I12" s="696"/>
      <c r="J12" s="697"/>
      <c r="K12" s="697"/>
      <c r="L12" s="697"/>
      <c r="M12" s="697"/>
      <c r="N12" s="697"/>
      <c r="O12" s="697"/>
      <c r="P12" s="697"/>
      <c r="Q12" s="696"/>
    </row>
    <row r="13" spans="1:17">
      <c r="A13" s="690" t="str">
        <f t="shared" si="0"/>
        <v/>
      </c>
      <c r="B13" s="691"/>
      <c r="C13" s="692"/>
      <c r="D13" s="691"/>
      <c r="E13" s="693"/>
      <c r="F13" s="694"/>
      <c r="G13" s="695"/>
      <c r="H13" s="696"/>
      <c r="I13" s="696"/>
      <c r="J13" s="697"/>
      <c r="K13" s="697"/>
      <c r="L13" s="697"/>
      <c r="M13" s="697"/>
      <c r="N13" s="697"/>
      <c r="O13" s="697"/>
      <c r="P13" s="697"/>
      <c r="Q13" s="696"/>
    </row>
    <row r="14" spans="1:17">
      <c r="A14" s="690" t="str">
        <f t="shared" si="0"/>
        <v/>
      </c>
      <c r="B14" s="691"/>
      <c r="C14" s="692"/>
      <c r="D14" s="691"/>
      <c r="E14" s="693"/>
      <c r="F14" s="694"/>
      <c r="G14" s="695"/>
      <c r="H14" s="696"/>
      <c r="I14" s="696"/>
      <c r="J14" s="697"/>
      <c r="K14" s="697"/>
      <c r="L14" s="697"/>
      <c r="M14" s="697"/>
      <c r="N14" s="697"/>
      <c r="O14" s="697"/>
      <c r="P14" s="697"/>
      <c r="Q14" s="696"/>
    </row>
    <row r="15" spans="1:17">
      <c r="A15" s="690" t="str">
        <f t="shared" si="0"/>
        <v/>
      </c>
      <c r="B15" s="691"/>
      <c r="C15" s="692"/>
      <c r="D15" s="691"/>
      <c r="E15" s="693"/>
      <c r="F15" s="694"/>
      <c r="G15" s="695"/>
      <c r="H15" s="696"/>
      <c r="I15" s="696"/>
      <c r="J15" s="697"/>
      <c r="K15" s="697"/>
      <c r="L15" s="697"/>
      <c r="M15" s="697"/>
      <c r="N15" s="697"/>
      <c r="O15" s="697"/>
      <c r="P15" s="697"/>
      <c r="Q15" s="696"/>
    </row>
    <row r="16" spans="1:17">
      <c r="A16" s="690" t="str">
        <f t="shared" si="0"/>
        <v/>
      </c>
      <c r="B16" s="691"/>
      <c r="C16" s="692"/>
      <c r="D16" s="691"/>
      <c r="E16" s="693"/>
      <c r="F16" s="694"/>
      <c r="G16" s="695"/>
      <c r="H16" s="696"/>
      <c r="I16" s="696"/>
      <c r="J16" s="697"/>
      <c r="K16" s="697"/>
      <c r="L16" s="697"/>
      <c r="M16" s="697"/>
      <c r="N16" s="697"/>
      <c r="O16" s="697"/>
      <c r="P16" s="697"/>
      <c r="Q16" s="696"/>
    </row>
    <row r="17" spans="1:18">
      <c r="A17" s="690" t="str">
        <f t="shared" si="0"/>
        <v/>
      </c>
      <c r="B17" s="691"/>
      <c r="C17" s="692"/>
      <c r="D17" s="691"/>
      <c r="E17" s="693"/>
      <c r="F17" s="694"/>
      <c r="G17" s="695"/>
      <c r="H17" s="696"/>
      <c r="I17" s="696"/>
      <c r="J17" s="697"/>
      <c r="K17" s="697"/>
      <c r="L17" s="697"/>
      <c r="M17" s="697"/>
      <c r="N17" s="697"/>
      <c r="O17" s="697"/>
      <c r="P17" s="697"/>
      <c r="Q17" s="696"/>
    </row>
    <row r="18" spans="1:18">
      <c r="A18" s="690" t="str">
        <f t="shared" si="0"/>
        <v/>
      </c>
      <c r="B18" s="691"/>
      <c r="C18" s="692"/>
      <c r="D18" s="691"/>
      <c r="E18" s="693"/>
      <c r="F18" s="694"/>
      <c r="G18" s="695"/>
      <c r="H18" s="696"/>
      <c r="I18" s="696"/>
      <c r="J18" s="697"/>
      <c r="K18" s="697"/>
      <c r="L18" s="697"/>
      <c r="M18" s="697"/>
      <c r="N18" s="697"/>
      <c r="O18" s="697"/>
      <c r="P18" s="697"/>
      <c r="Q18" s="696"/>
    </row>
    <row r="19" spans="1:18">
      <c r="A19" s="690" t="str">
        <f t="shared" si="0"/>
        <v/>
      </c>
      <c r="B19" s="691"/>
      <c r="C19" s="692"/>
      <c r="D19" s="691"/>
      <c r="E19" s="693"/>
      <c r="F19" s="694"/>
      <c r="G19" s="695"/>
      <c r="H19" s="696"/>
      <c r="I19" s="696"/>
      <c r="J19" s="697"/>
      <c r="K19" s="697"/>
      <c r="L19" s="697"/>
      <c r="M19" s="697"/>
      <c r="N19" s="697"/>
      <c r="O19" s="697"/>
      <c r="P19" s="697"/>
      <c r="Q19" s="696"/>
    </row>
    <row r="20" spans="1:18">
      <c r="A20" s="690" t="str">
        <f t="shared" si="0"/>
        <v/>
      </c>
      <c r="B20" s="691"/>
      <c r="C20" s="692"/>
      <c r="D20" s="691"/>
      <c r="E20" s="693"/>
      <c r="F20" s="694"/>
      <c r="G20" s="695"/>
      <c r="H20" s="696"/>
      <c r="I20" s="696"/>
      <c r="J20" s="697"/>
      <c r="K20" s="697"/>
      <c r="L20" s="697"/>
      <c r="M20" s="697"/>
      <c r="N20" s="697"/>
      <c r="O20" s="697"/>
      <c r="P20" s="697"/>
      <c r="Q20" s="696"/>
    </row>
    <row r="21" spans="1:18">
      <c r="A21" s="690" t="str">
        <f t="shared" si="0"/>
        <v/>
      </c>
      <c r="B21" s="691"/>
      <c r="C21" s="692"/>
      <c r="D21" s="691"/>
      <c r="E21" s="693"/>
      <c r="F21" s="694"/>
      <c r="G21" s="695"/>
      <c r="H21" s="696"/>
      <c r="I21" s="696"/>
      <c r="J21" s="697"/>
      <c r="K21" s="697"/>
      <c r="L21" s="697"/>
      <c r="M21" s="697"/>
      <c r="N21" s="697"/>
      <c r="O21" s="697"/>
      <c r="P21" s="697"/>
      <c r="Q21" s="696"/>
    </row>
    <row r="22" spans="1:18">
      <c r="A22" s="690" t="str">
        <f t="shared" si="0"/>
        <v/>
      </c>
      <c r="B22" s="691"/>
      <c r="C22" s="692"/>
      <c r="D22" s="691"/>
      <c r="E22" s="693"/>
      <c r="F22" s="694"/>
      <c r="G22" s="695"/>
      <c r="H22" s="696"/>
      <c r="I22" s="696"/>
      <c r="J22" s="697"/>
      <c r="K22" s="697"/>
      <c r="L22" s="697"/>
      <c r="M22" s="697"/>
      <c r="N22" s="697"/>
      <c r="O22" s="697"/>
      <c r="P22" s="697"/>
      <c r="Q22" s="696"/>
    </row>
    <row r="23" spans="1:18">
      <c r="A23" s="690" t="str">
        <f t="shared" si="0"/>
        <v/>
      </c>
      <c r="B23" s="691"/>
      <c r="C23" s="692"/>
      <c r="D23" s="691"/>
      <c r="E23" s="693"/>
      <c r="F23" s="694"/>
      <c r="G23" s="695"/>
      <c r="H23" s="696"/>
      <c r="I23" s="696"/>
      <c r="J23" s="697"/>
      <c r="K23" s="697"/>
      <c r="L23" s="697"/>
      <c r="M23" s="697"/>
      <c r="N23" s="697"/>
      <c r="O23" s="697"/>
      <c r="P23" s="697"/>
      <c r="Q23" s="696"/>
    </row>
    <row r="24" spans="1:18">
      <c r="A24" s="690" t="str">
        <f t="shared" si="0"/>
        <v/>
      </c>
      <c r="B24" s="691"/>
      <c r="C24" s="692"/>
      <c r="D24" s="691"/>
      <c r="E24" s="693"/>
      <c r="F24" s="694"/>
      <c r="G24" s="695"/>
      <c r="H24" s="696"/>
      <c r="I24" s="696"/>
      <c r="J24" s="697"/>
      <c r="K24" s="697"/>
      <c r="L24" s="697"/>
      <c r="M24" s="697"/>
      <c r="N24" s="697"/>
      <c r="O24" s="697"/>
      <c r="P24" s="697"/>
      <c r="Q24" s="696"/>
    </row>
    <row r="25" spans="1:18">
      <c r="A25" s="690" t="str">
        <f t="shared" si="0"/>
        <v/>
      </c>
      <c r="B25" s="691"/>
      <c r="C25" s="692"/>
      <c r="D25" s="691"/>
      <c r="E25" s="693"/>
      <c r="F25" s="694"/>
      <c r="G25" s="695"/>
      <c r="H25" s="696"/>
      <c r="I25" s="696"/>
      <c r="J25" s="697"/>
      <c r="K25" s="697"/>
      <c r="L25" s="697"/>
      <c r="M25" s="697"/>
      <c r="N25" s="697"/>
      <c r="O25" s="697"/>
      <c r="P25" s="697"/>
      <c r="Q25" s="696"/>
    </row>
    <row r="26" spans="1:18">
      <c r="A26" s="690" t="str">
        <f t="shared" si="0"/>
        <v/>
      </c>
      <c r="B26" s="691"/>
      <c r="C26" s="692"/>
      <c r="D26" s="691"/>
      <c r="E26" s="693"/>
      <c r="F26" s="694"/>
      <c r="G26" s="695"/>
      <c r="H26" s="696"/>
      <c r="I26" s="696"/>
      <c r="J26" s="697"/>
      <c r="K26" s="697"/>
      <c r="L26" s="697"/>
      <c r="M26" s="697"/>
      <c r="N26" s="697"/>
      <c r="O26" s="697"/>
      <c r="P26" s="697"/>
      <c r="Q26" s="696"/>
    </row>
    <row r="27" spans="1:18">
      <c r="A27" s="690" t="str">
        <f t="shared" si="0"/>
        <v/>
      </c>
      <c r="B27" s="691"/>
      <c r="C27" s="692"/>
      <c r="D27" s="691"/>
      <c r="E27" s="693"/>
      <c r="F27" s="694"/>
      <c r="G27" s="695"/>
      <c r="H27" s="696"/>
      <c r="I27" s="696"/>
      <c r="J27" s="697"/>
      <c r="K27" s="697"/>
      <c r="L27" s="697"/>
      <c r="M27" s="697"/>
      <c r="N27" s="697"/>
      <c r="O27" s="697"/>
      <c r="P27" s="697"/>
      <c r="Q27" s="696"/>
    </row>
    <row r="28" spans="1:18">
      <c r="R28" s="699" t="s">
        <v>159</v>
      </c>
    </row>
  </sheetData>
  <mergeCells count="3">
    <mergeCell ref="A2:G2"/>
    <mergeCell ref="A3:G3"/>
    <mergeCell ref="A6:D6"/>
  </mergeCells>
  <phoneticPr fontId="48" type="noConversion"/>
  <hyperlinks>
    <hyperlink ref="A1" location="索引目录!A1" display="返回索引目录" xr:uid="{00000000-0004-0000-0100-000000000000}"/>
  </hyperlinks>
  <pageMargins left="0.69930555555555596" right="0.69930555555555596" top="0.75" bottom="0.75" header="0.3" footer="0.3"/>
  <pageSetup paperSize="9" scale="76"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pageSetUpPr fitToPage="1"/>
  </sheetPr>
  <dimension ref="A1:N30"/>
  <sheetViews>
    <sheetView showGridLines="0" topLeftCell="A4" zoomScale="96" zoomScaleNormal="96" workbookViewId="0">
      <selection activeCell="J23" sqref="J23"/>
    </sheetView>
  </sheetViews>
  <sheetFormatPr defaultColWidth="9" defaultRowHeight="15.75" customHeight="1"/>
  <cols>
    <col min="1" max="1" width="5.125" style="25" customWidth="1"/>
    <col min="2" max="2" width="21.625" style="25" customWidth="1"/>
    <col min="3" max="3" width="8" style="25" customWidth="1"/>
    <col min="4" max="4" width="7.625" style="209" customWidth="1"/>
    <col min="5" max="5" width="9.625" style="25" customWidth="1"/>
    <col min="6" max="6" width="4.625" style="25" customWidth="1"/>
    <col min="7" max="7" width="11.125" style="25" customWidth="1"/>
    <col min="8" max="8" width="13.625" style="25" customWidth="1"/>
    <col min="9" max="10" width="14.625" style="25" customWidth="1"/>
    <col min="11" max="11" width="7.625" style="25" customWidth="1"/>
    <col min="12" max="12" width="16.625" style="25" customWidth="1"/>
    <col min="13" max="13" width="8.625" style="25" customWidth="1"/>
    <col min="14" max="14" width="11.625" style="25" customWidth="1"/>
    <col min="15" max="15" width="9" style="25" customWidth="1"/>
    <col min="16" max="16384" width="9" style="25"/>
  </cols>
  <sheetData>
    <row r="1" spans="1:14" ht="15.75" customHeight="1">
      <c r="A1" s="26" t="s">
        <v>0</v>
      </c>
    </row>
    <row r="2" spans="1:14" s="23" customFormat="1" ht="30" customHeight="1">
      <c r="A2" s="798" t="s">
        <v>16</v>
      </c>
      <c r="B2" s="799"/>
      <c r="C2" s="799"/>
      <c r="D2" s="799"/>
      <c r="E2" s="799"/>
      <c r="F2" s="799"/>
      <c r="G2" s="799"/>
      <c r="H2" s="799"/>
      <c r="I2" s="799"/>
      <c r="J2" s="799"/>
      <c r="K2" s="799"/>
      <c r="L2" s="799"/>
    </row>
    <row r="3" spans="1:14" ht="15.75" customHeight="1">
      <c r="A3" s="800" t="e">
        <f>"评估基准日："&amp;TEXT(#REF!,"yyyy年mm月dd日")</f>
        <v>#REF!</v>
      </c>
      <c r="B3" s="801"/>
      <c r="C3" s="801"/>
      <c r="D3" s="807"/>
      <c r="E3" s="801"/>
      <c r="F3" s="801"/>
      <c r="G3" s="801"/>
      <c r="H3" s="801"/>
      <c r="I3" s="801"/>
      <c r="J3" s="801"/>
      <c r="K3" s="801"/>
      <c r="L3" s="801"/>
    </row>
    <row r="4" spans="1:14" ht="14.25" customHeight="1">
      <c r="A4" s="24"/>
      <c r="B4" s="24"/>
      <c r="C4" s="24"/>
      <c r="D4" s="269"/>
      <c r="E4" s="24"/>
      <c r="F4" s="24"/>
      <c r="G4" s="24"/>
      <c r="H4" s="24"/>
      <c r="I4" s="24"/>
      <c r="J4" s="24"/>
      <c r="K4" s="24"/>
      <c r="L4" s="28" t="s">
        <v>964</v>
      </c>
    </row>
    <row r="5" spans="1:14" ht="15.75" customHeight="1">
      <c r="A5" s="25" t="e">
        <f>#REF!&amp;"："&amp;#REF!</f>
        <v>#REF!</v>
      </c>
      <c r="H5" s="86"/>
      <c r="I5" s="86"/>
      <c r="L5" s="194" t="s">
        <v>720</v>
      </c>
    </row>
    <row r="6" spans="1:14" s="24" customFormat="1" ht="26.25">
      <c r="A6" s="30" t="s">
        <v>4</v>
      </c>
      <c r="B6" s="30" t="s">
        <v>965</v>
      </c>
      <c r="C6" s="30" t="s">
        <v>966</v>
      </c>
      <c r="D6" s="270" t="s">
        <v>967</v>
      </c>
      <c r="E6" s="30" t="s">
        <v>968</v>
      </c>
      <c r="F6" s="30" t="s">
        <v>722</v>
      </c>
      <c r="G6" s="99" t="s">
        <v>723</v>
      </c>
      <c r="H6" s="206" t="s">
        <v>653</v>
      </c>
      <c r="I6" s="44" t="s">
        <v>647</v>
      </c>
      <c r="J6" s="44" t="s">
        <v>7</v>
      </c>
      <c r="K6" s="30" t="s">
        <v>616</v>
      </c>
      <c r="L6" s="30" t="s">
        <v>176</v>
      </c>
    </row>
    <row r="7" spans="1:14" ht="12.75" customHeight="1">
      <c r="A7" s="32">
        <v>1</v>
      </c>
      <c r="B7" s="33"/>
      <c r="C7" s="33"/>
      <c r="D7" s="34"/>
      <c r="E7" s="92"/>
      <c r="F7" s="33"/>
      <c r="G7" s="35"/>
      <c r="H7" s="382"/>
      <c r="I7" s="273"/>
      <c r="J7" s="273"/>
      <c r="K7" s="35" t="str">
        <f t="shared" ref="K7" si="0">IF(H7=0,"",(J7-H7)/(H7)*100)</f>
        <v/>
      </c>
      <c r="L7" s="33"/>
      <c r="M7" s="24" t="s">
        <v>969</v>
      </c>
      <c r="N7" s="25">
        <f t="shared" ref="N7:N9" si="1">H7-J7</f>
        <v>0</v>
      </c>
    </row>
    <row r="8" spans="1:14" ht="12.75" customHeight="1">
      <c r="A8" s="32">
        <v>2</v>
      </c>
      <c r="B8" s="33"/>
      <c r="C8" s="33"/>
      <c r="D8" s="34"/>
      <c r="E8" s="92"/>
      <c r="F8" s="33"/>
      <c r="G8" s="35"/>
      <c r="H8" s="382"/>
      <c r="I8" s="273"/>
      <c r="J8" s="273"/>
      <c r="K8" s="35" t="str">
        <f t="shared" ref="K8:K28" si="2">IF(H8=0,"",(J8-H8)/(H8)*100)</f>
        <v/>
      </c>
      <c r="L8" s="33"/>
      <c r="M8" s="24" t="s">
        <v>970</v>
      </c>
      <c r="N8" s="25">
        <f t="shared" si="1"/>
        <v>0</v>
      </c>
    </row>
    <row r="9" spans="1:14" ht="12.75" customHeight="1">
      <c r="A9" s="32">
        <v>3</v>
      </c>
      <c r="B9" s="33"/>
      <c r="C9" s="33"/>
      <c r="D9" s="34"/>
      <c r="E9" s="92"/>
      <c r="F9" s="33"/>
      <c r="G9" s="35"/>
      <c r="H9" s="382"/>
      <c r="I9" s="388"/>
      <c r="J9" s="273"/>
      <c r="K9" s="35" t="str">
        <f t="shared" si="2"/>
        <v/>
      </c>
      <c r="L9" s="33"/>
      <c r="M9" s="24" t="s">
        <v>971</v>
      </c>
      <c r="N9" s="25">
        <f t="shared" si="1"/>
        <v>0</v>
      </c>
    </row>
    <row r="10" spans="1:14" ht="12.75" customHeight="1">
      <c r="A10" s="32">
        <v>4</v>
      </c>
      <c r="B10" s="33"/>
      <c r="C10" s="33"/>
      <c r="D10" s="34"/>
      <c r="E10" s="92"/>
      <c r="F10" s="33"/>
      <c r="G10" s="35"/>
      <c r="H10" s="382"/>
      <c r="I10" s="273"/>
      <c r="J10" s="273"/>
      <c r="K10" s="35" t="str">
        <f t="shared" si="2"/>
        <v/>
      </c>
      <c r="L10" s="33"/>
      <c r="M10" s="24" t="s">
        <v>972</v>
      </c>
      <c r="N10" s="25">
        <f t="shared" ref="N10:N12" si="3">H10-J10</f>
        <v>0</v>
      </c>
    </row>
    <row r="11" spans="1:14" ht="12.75" customHeight="1">
      <c r="A11" s="32">
        <v>5</v>
      </c>
      <c r="B11" s="33"/>
      <c r="C11" s="33"/>
      <c r="D11" s="34"/>
      <c r="E11" s="92"/>
      <c r="F11" s="33"/>
      <c r="G11" s="35"/>
      <c r="H11" s="382"/>
      <c r="I11" s="273"/>
      <c r="J11" s="273"/>
      <c r="K11" s="35" t="str">
        <f t="shared" si="2"/>
        <v/>
      </c>
      <c r="L11" s="33"/>
      <c r="M11" s="24" t="s">
        <v>973</v>
      </c>
      <c r="N11" s="25">
        <f t="shared" si="3"/>
        <v>0</v>
      </c>
    </row>
    <row r="12" spans="1:14" ht="12.75" customHeight="1">
      <c r="A12" s="32">
        <v>6</v>
      </c>
      <c r="B12" s="33"/>
      <c r="C12" s="33"/>
      <c r="D12" s="34"/>
      <c r="E12" s="92"/>
      <c r="F12" s="33"/>
      <c r="G12" s="35"/>
      <c r="H12" s="382"/>
      <c r="I12" s="273"/>
      <c r="J12" s="273"/>
      <c r="K12" s="35" t="str">
        <f t="shared" si="2"/>
        <v/>
      </c>
      <c r="L12" s="33"/>
      <c r="M12" s="24" t="s">
        <v>974</v>
      </c>
      <c r="N12" s="25">
        <f t="shared" si="3"/>
        <v>0</v>
      </c>
    </row>
    <row r="13" spans="1:14" ht="12.75" customHeight="1">
      <c r="A13" s="32">
        <v>7</v>
      </c>
      <c r="B13" s="33"/>
      <c r="C13" s="33"/>
      <c r="D13" s="34"/>
      <c r="E13" s="92"/>
      <c r="F13" s="33"/>
      <c r="G13" s="35"/>
      <c r="H13" s="382"/>
      <c r="I13" s="273"/>
      <c r="J13" s="273"/>
      <c r="K13" s="35" t="str">
        <f t="shared" si="2"/>
        <v/>
      </c>
      <c r="L13" s="33"/>
      <c r="M13" s="24" t="s">
        <v>975</v>
      </c>
    </row>
    <row r="14" spans="1:14" ht="12.75" customHeight="1">
      <c r="A14" s="32" t="str">
        <f t="shared" ref="A14:A24" si="4">IF(B14="","",ROW()-7)</f>
        <v/>
      </c>
      <c r="B14" s="33"/>
      <c r="C14" s="33"/>
      <c r="D14" s="34"/>
      <c r="E14" s="92"/>
      <c r="F14" s="33"/>
      <c r="G14" s="35"/>
      <c r="H14" s="382"/>
      <c r="I14" s="273"/>
      <c r="J14" s="273"/>
      <c r="K14" s="35" t="str">
        <f t="shared" si="2"/>
        <v/>
      </c>
      <c r="L14" s="33"/>
      <c r="M14" s="24" t="s">
        <v>976</v>
      </c>
    </row>
    <row r="15" spans="1:14" ht="12.75" customHeight="1">
      <c r="A15" s="32" t="str">
        <f t="shared" si="4"/>
        <v/>
      </c>
      <c r="B15" s="33"/>
      <c r="C15" s="33"/>
      <c r="D15" s="34"/>
      <c r="E15" s="92"/>
      <c r="F15" s="33"/>
      <c r="G15" s="35"/>
      <c r="H15" s="382"/>
      <c r="I15" s="273"/>
      <c r="J15" s="273"/>
      <c r="K15" s="35" t="str">
        <f t="shared" si="2"/>
        <v/>
      </c>
      <c r="L15" s="33"/>
      <c r="M15" s="24" t="s">
        <v>977</v>
      </c>
    </row>
    <row r="16" spans="1:14" ht="12.75" customHeight="1">
      <c r="A16" s="32" t="str">
        <f t="shared" si="4"/>
        <v/>
      </c>
      <c r="B16" s="33"/>
      <c r="C16" s="33"/>
      <c r="D16" s="34"/>
      <c r="E16" s="92"/>
      <c r="F16" s="33"/>
      <c r="G16" s="35"/>
      <c r="H16" s="382"/>
      <c r="I16" s="273"/>
      <c r="J16" s="273"/>
      <c r="K16" s="35" t="str">
        <f t="shared" si="2"/>
        <v/>
      </c>
      <c r="L16" s="33"/>
      <c r="M16" s="24" t="s">
        <v>978</v>
      </c>
    </row>
    <row r="17" spans="1:13" ht="12.75" customHeight="1">
      <c r="A17" s="32" t="str">
        <f t="shared" si="4"/>
        <v/>
      </c>
      <c r="B17" s="33"/>
      <c r="C17" s="33"/>
      <c r="D17" s="34"/>
      <c r="E17" s="92"/>
      <c r="F17" s="33"/>
      <c r="G17" s="35"/>
      <c r="H17" s="382"/>
      <c r="I17" s="273"/>
      <c r="J17" s="273"/>
      <c r="K17" s="35" t="str">
        <f t="shared" si="2"/>
        <v/>
      </c>
      <c r="L17" s="33"/>
      <c r="M17" s="24" t="s">
        <v>979</v>
      </c>
    </row>
    <row r="18" spans="1:13" ht="12.75" customHeight="1">
      <c r="A18" s="32" t="str">
        <f t="shared" si="4"/>
        <v/>
      </c>
      <c r="B18" s="33"/>
      <c r="C18" s="33"/>
      <c r="D18" s="34"/>
      <c r="E18" s="92"/>
      <c r="F18" s="33"/>
      <c r="G18" s="35"/>
      <c r="H18" s="382"/>
      <c r="I18" s="273"/>
      <c r="J18" s="273"/>
      <c r="K18" s="35" t="str">
        <f t="shared" si="2"/>
        <v/>
      </c>
      <c r="L18" s="33"/>
      <c r="M18" s="24" t="s">
        <v>980</v>
      </c>
    </row>
    <row r="19" spans="1:13" ht="12.75" customHeight="1">
      <c r="A19" s="32" t="str">
        <f t="shared" si="4"/>
        <v/>
      </c>
      <c r="B19" s="33"/>
      <c r="C19" s="33"/>
      <c r="D19" s="34"/>
      <c r="E19" s="92"/>
      <c r="F19" s="33"/>
      <c r="G19" s="35"/>
      <c r="H19" s="382"/>
      <c r="I19" s="273"/>
      <c r="J19" s="273"/>
      <c r="K19" s="35" t="str">
        <f t="shared" si="2"/>
        <v/>
      </c>
      <c r="L19" s="33"/>
      <c r="M19" s="24" t="s">
        <v>981</v>
      </c>
    </row>
    <row r="20" spans="1:13" ht="12.75" customHeight="1">
      <c r="A20" s="32" t="str">
        <f t="shared" si="4"/>
        <v/>
      </c>
      <c r="B20" s="33"/>
      <c r="C20" s="33"/>
      <c r="D20" s="34"/>
      <c r="E20" s="92"/>
      <c r="F20" s="33"/>
      <c r="G20" s="35"/>
      <c r="H20" s="382"/>
      <c r="I20" s="273"/>
      <c r="J20" s="273"/>
      <c r="K20" s="35" t="str">
        <f t="shared" si="2"/>
        <v/>
      </c>
      <c r="L20" s="33"/>
      <c r="M20" s="24" t="s">
        <v>982</v>
      </c>
    </row>
    <row r="21" spans="1:13" ht="12.75" customHeight="1">
      <c r="A21" s="32" t="str">
        <f t="shared" si="4"/>
        <v/>
      </c>
      <c r="B21" s="33"/>
      <c r="C21" s="33"/>
      <c r="D21" s="34"/>
      <c r="E21" s="92"/>
      <c r="F21" s="33"/>
      <c r="G21" s="35"/>
      <c r="H21" s="382"/>
      <c r="I21" s="273"/>
      <c r="J21" s="273"/>
      <c r="K21" s="35" t="str">
        <f t="shared" si="2"/>
        <v/>
      </c>
      <c r="L21" s="33"/>
      <c r="M21" s="24" t="s">
        <v>983</v>
      </c>
    </row>
    <row r="22" spans="1:13" ht="12.75" customHeight="1">
      <c r="A22" s="32" t="str">
        <f t="shared" si="4"/>
        <v/>
      </c>
      <c r="B22" s="33"/>
      <c r="C22" s="33"/>
      <c r="D22" s="34"/>
      <c r="E22" s="92"/>
      <c r="F22" s="33"/>
      <c r="G22" s="35"/>
      <c r="H22" s="382"/>
      <c r="I22" s="273"/>
      <c r="J22" s="273"/>
      <c r="K22" s="35" t="str">
        <f t="shared" si="2"/>
        <v/>
      </c>
      <c r="L22" s="33"/>
      <c r="M22" s="24" t="s">
        <v>984</v>
      </c>
    </row>
    <row r="23" spans="1:13" ht="12.75" customHeight="1">
      <c r="A23" s="32" t="str">
        <f t="shared" si="4"/>
        <v/>
      </c>
      <c r="B23" s="33"/>
      <c r="C23" s="33"/>
      <c r="D23" s="34"/>
      <c r="E23" s="92"/>
      <c r="F23" s="33"/>
      <c r="G23" s="35"/>
      <c r="H23" s="382"/>
      <c r="I23" s="273"/>
      <c r="J23" s="273"/>
      <c r="K23" s="35" t="str">
        <f t="shared" si="2"/>
        <v/>
      </c>
      <c r="L23" s="33"/>
      <c r="M23" s="24" t="s">
        <v>985</v>
      </c>
    </row>
    <row r="24" spans="1:13" ht="12" customHeight="1">
      <c r="A24" s="32" t="str">
        <f t="shared" si="4"/>
        <v/>
      </c>
      <c r="B24" s="33"/>
      <c r="C24" s="33"/>
      <c r="D24" s="34"/>
      <c r="E24" s="92"/>
      <c r="F24" s="33"/>
      <c r="G24" s="35"/>
      <c r="H24" s="382"/>
      <c r="I24" s="273"/>
      <c r="J24" s="273"/>
      <c r="K24" s="35" t="str">
        <f t="shared" si="2"/>
        <v/>
      </c>
      <c r="L24" s="33"/>
      <c r="M24" s="24" t="s">
        <v>986</v>
      </c>
    </row>
    <row r="25" spans="1:13" ht="12.75" customHeight="1">
      <c r="A25" s="827" t="s">
        <v>987</v>
      </c>
      <c r="B25" s="828"/>
      <c r="C25" s="33"/>
      <c r="D25" s="64"/>
      <c r="E25" s="92"/>
      <c r="F25" s="33"/>
      <c r="G25" s="35"/>
      <c r="H25" s="382">
        <f>SUM(H7:H24)</f>
        <v>0</v>
      </c>
      <c r="I25" s="382">
        <f>SUM(I7:I24)</f>
        <v>0</v>
      </c>
      <c r="J25" s="274">
        <f>SUM(J7:J24)</f>
        <v>0</v>
      </c>
      <c r="K25" s="35" t="str">
        <f t="shared" si="2"/>
        <v/>
      </c>
      <c r="L25" s="33"/>
      <c r="M25" s="24"/>
    </row>
    <row r="26" spans="1:13" ht="12.75" customHeight="1">
      <c r="A26" s="827" t="s">
        <v>988</v>
      </c>
      <c r="B26" s="828"/>
      <c r="C26" s="33"/>
      <c r="D26" s="64"/>
      <c r="E26" s="92"/>
      <c r="F26" s="33"/>
      <c r="G26" s="35"/>
      <c r="H26" s="382">
        <f>I25</f>
        <v>0</v>
      </c>
      <c r="I26" s="274"/>
      <c r="J26" s="274">
        <v>0</v>
      </c>
      <c r="K26" s="35"/>
      <c r="L26" s="33"/>
      <c r="M26" s="24"/>
    </row>
    <row r="27" spans="1:13" ht="12.75" customHeight="1">
      <c r="A27" s="827" t="s">
        <v>989</v>
      </c>
      <c r="B27" s="828"/>
      <c r="C27" s="33"/>
      <c r="D27" s="64"/>
      <c r="E27" s="92"/>
      <c r="F27" s="33"/>
      <c r="G27" s="35"/>
      <c r="H27" s="382"/>
      <c r="I27" s="274"/>
      <c r="J27" s="382">
        <f>H26</f>
        <v>0</v>
      </c>
      <c r="K27" s="35"/>
      <c r="L27" s="33"/>
      <c r="M27" s="24"/>
    </row>
    <row r="28" spans="1:13" ht="15.75" customHeight="1">
      <c r="A28" s="825" t="s">
        <v>648</v>
      </c>
      <c r="B28" s="826"/>
      <c r="C28" s="38"/>
      <c r="D28" s="272"/>
      <c r="E28" s="38"/>
      <c r="F28" s="38"/>
      <c r="G28" s="38"/>
      <c r="H28" s="382">
        <f>H25-H26</f>
        <v>0</v>
      </c>
      <c r="I28" s="275"/>
      <c r="J28" s="382">
        <f>J25-J27</f>
        <v>0</v>
      </c>
      <c r="K28" s="35" t="str">
        <f t="shared" si="2"/>
        <v/>
      </c>
      <c r="L28" s="38"/>
    </row>
    <row r="29" spans="1:13" ht="15.75" customHeight="1">
      <c r="A29" s="25" t="e">
        <f>#REF!&amp;"填表人："&amp;#REF!</f>
        <v>#REF!</v>
      </c>
      <c r="J29" s="25" t="e">
        <f>"评估人员："&amp;#REF!</f>
        <v>#REF!</v>
      </c>
      <c r="M29" s="65" t="s">
        <v>717</v>
      </c>
    </row>
    <row r="30" spans="1:13" ht="15.75" customHeight="1">
      <c r="A30" s="25" t="e">
        <f>"填表日期："&amp;YEAR(#REF!)&amp;"年"&amp;MONTH(#REF!)&amp;"月"&amp;DAY(#REF!)&amp;"日"</f>
        <v>#REF!</v>
      </c>
    </row>
  </sheetData>
  <mergeCells count="6">
    <mergeCell ref="A28:B28"/>
    <mergeCell ref="A2:L2"/>
    <mergeCell ref="A3:L3"/>
    <mergeCell ref="A25:B25"/>
    <mergeCell ref="A26:B26"/>
    <mergeCell ref="A27:B27"/>
  </mergeCells>
  <phoneticPr fontId="48" type="noConversion"/>
  <hyperlinks>
    <hyperlink ref="A1" location="索引目录!A1" display="返回索引目录" xr:uid="{00000000-0004-0000-1300-000000000000}"/>
  </hyperlinks>
  <printOptions horizontalCentered="1"/>
  <pageMargins left="0.98402777777777795" right="0.98402777777777795" top="0.98402777777777795" bottom="0.98402777777777795" header="0.47152777777777799" footer="0.35416666666666702"/>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pageSetUpPr fitToPage="1"/>
  </sheetPr>
  <dimension ref="A1:N31"/>
  <sheetViews>
    <sheetView showGridLines="0" workbookViewId="0">
      <selection activeCell="J23" sqref="J23"/>
    </sheetView>
  </sheetViews>
  <sheetFormatPr defaultColWidth="9" defaultRowHeight="15.75" customHeight="1"/>
  <cols>
    <col min="1" max="1" width="5" style="25" customWidth="1"/>
    <col min="2" max="2" width="20.125" style="25" customWidth="1"/>
    <col min="3" max="3" width="8.125" style="25" customWidth="1"/>
    <col min="4" max="4" width="15.125" style="25" customWidth="1"/>
    <col min="5" max="5" width="20.125" style="25" customWidth="1"/>
    <col min="6" max="7" width="12.625" style="25" customWidth="1"/>
    <col min="8" max="8" width="9.625" style="25" customWidth="1"/>
    <col min="9" max="11" width="12.625" style="25" customWidth="1"/>
    <col min="12" max="12" width="10.125" style="25" customWidth="1"/>
    <col min="13" max="13" width="9" style="25" customWidth="1"/>
    <col min="14" max="14" width="9" style="24" customWidth="1"/>
    <col min="15" max="16" width="9" style="25" customWidth="1"/>
    <col min="17" max="16384" width="9" style="25"/>
  </cols>
  <sheetData>
    <row r="1" spans="1:14" ht="15.75" customHeight="1">
      <c r="A1" s="26" t="s">
        <v>0</v>
      </c>
    </row>
    <row r="2" spans="1:14" s="23" customFormat="1" ht="30" customHeight="1">
      <c r="A2" s="798" t="s">
        <v>21</v>
      </c>
      <c r="B2" s="799"/>
      <c r="C2" s="799"/>
      <c r="D2" s="799"/>
      <c r="E2" s="799"/>
      <c r="F2" s="799"/>
      <c r="G2" s="799"/>
      <c r="H2" s="799"/>
      <c r="I2" s="799"/>
      <c r="J2" s="799"/>
      <c r="K2" s="799"/>
      <c r="L2" s="799"/>
      <c r="M2" s="799"/>
      <c r="N2" s="27"/>
    </row>
    <row r="3" spans="1:14" ht="15.75" customHeight="1">
      <c r="A3" s="800" t="e">
        <f>"评估基准日："&amp;TEXT(#REF!,"yyyy年mm月dd日")</f>
        <v>#REF!</v>
      </c>
      <c r="B3" s="801"/>
      <c r="C3" s="801"/>
      <c r="D3" s="801"/>
      <c r="E3" s="801"/>
      <c r="F3" s="801"/>
      <c r="G3" s="801"/>
      <c r="H3" s="801"/>
      <c r="I3" s="801"/>
      <c r="J3" s="801"/>
      <c r="K3" s="801"/>
      <c r="L3" s="801"/>
      <c r="M3" s="801"/>
    </row>
    <row r="4" spans="1:14" ht="14.25" customHeight="1">
      <c r="A4" s="24"/>
      <c r="B4" s="24"/>
      <c r="C4" s="24"/>
      <c r="D4" s="24"/>
      <c r="E4" s="24"/>
      <c r="F4" s="24"/>
      <c r="G4" s="24"/>
      <c r="H4" s="24"/>
      <c r="I4" s="24"/>
      <c r="J4" s="24"/>
      <c r="K4" s="24"/>
      <c r="L4" s="24"/>
      <c r="M4" s="28" t="s">
        <v>990</v>
      </c>
    </row>
    <row r="5" spans="1:14" ht="15.75" customHeight="1">
      <c r="A5" s="25" t="e">
        <f>#REF!&amp;"："&amp;#REF!</f>
        <v>#REF!</v>
      </c>
      <c r="M5" s="194" t="s">
        <v>720</v>
      </c>
    </row>
    <row r="6" spans="1:14" s="24" customFormat="1" ht="15.75" customHeight="1">
      <c r="A6" s="44" t="s">
        <v>4</v>
      </c>
      <c r="B6" s="384" t="s">
        <v>991</v>
      </c>
      <c r="C6" s="384" t="s">
        <v>966</v>
      </c>
      <c r="D6" s="384" t="s">
        <v>992</v>
      </c>
      <c r="E6" s="384" t="s">
        <v>993</v>
      </c>
      <c r="F6" s="206" t="s">
        <v>994</v>
      </c>
      <c r="G6" s="206" t="s">
        <v>836</v>
      </c>
      <c r="H6" s="44" t="s">
        <v>995</v>
      </c>
      <c r="I6" s="44" t="s">
        <v>6</v>
      </c>
      <c r="J6" s="73" t="s">
        <v>942</v>
      </c>
      <c r="K6" s="44" t="s">
        <v>7</v>
      </c>
      <c r="L6" s="44" t="s">
        <v>616</v>
      </c>
      <c r="M6" s="44" t="s">
        <v>176</v>
      </c>
      <c r="N6" s="195" t="s">
        <v>725</v>
      </c>
    </row>
    <row r="7" spans="1:14" ht="12.75" customHeight="1">
      <c r="A7" s="32" t="str">
        <f t="shared" ref="A7" si="0">IF(B7="","",ROW()-6)</f>
        <v/>
      </c>
      <c r="B7" s="33"/>
      <c r="C7" s="33"/>
      <c r="D7" s="45"/>
      <c r="E7" s="33"/>
      <c r="F7" s="34"/>
      <c r="G7" s="385"/>
      <c r="H7" s="254"/>
      <c r="I7" s="385"/>
      <c r="J7" s="385"/>
      <c r="K7" s="35"/>
      <c r="L7" s="35" t="str">
        <f t="shared" ref="L7" si="1">IF(I7=0,"",(K7-I7)/I7*100)</f>
        <v/>
      </c>
      <c r="M7" s="33"/>
      <c r="N7" s="24" t="s">
        <v>996</v>
      </c>
    </row>
    <row r="8" spans="1:14" ht="12.75" customHeight="1">
      <c r="A8" s="32" t="str">
        <f t="shared" ref="A8:A26" si="2">IF(B8="","",ROW()-6)</f>
        <v/>
      </c>
      <c r="B8" s="33"/>
      <c r="C8" s="33"/>
      <c r="D8" s="45"/>
      <c r="E8" s="33"/>
      <c r="F8" s="34"/>
      <c r="G8" s="385"/>
      <c r="H8" s="254"/>
      <c r="I8" s="385"/>
      <c r="J8" s="385"/>
      <c r="K8" s="35"/>
      <c r="L8" s="35" t="str">
        <f t="shared" ref="L8:L29" si="3">IF(I8=0,"",(K8-I8)/I8*100)</f>
        <v/>
      </c>
      <c r="M8" s="33"/>
      <c r="N8" s="24" t="s">
        <v>997</v>
      </c>
    </row>
    <row r="9" spans="1:14" ht="12.75" customHeight="1">
      <c r="A9" s="32" t="str">
        <f t="shared" si="2"/>
        <v/>
      </c>
      <c r="B9" s="33"/>
      <c r="C9" s="33"/>
      <c r="D9" s="45"/>
      <c r="E9" s="33"/>
      <c r="F9" s="34"/>
      <c r="G9" s="385"/>
      <c r="H9" s="254"/>
      <c r="I9" s="385"/>
      <c r="J9" s="385"/>
      <c r="K9" s="35"/>
      <c r="L9" s="35" t="str">
        <f t="shared" si="3"/>
        <v/>
      </c>
      <c r="M9" s="33"/>
      <c r="N9" s="24" t="s">
        <v>998</v>
      </c>
    </row>
    <row r="10" spans="1:14" ht="12.75" customHeight="1">
      <c r="A10" s="32" t="str">
        <f t="shared" si="2"/>
        <v/>
      </c>
      <c r="B10" s="33"/>
      <c r="C10" s="33"/>
      <c r="D10" s="45"/>
      <c r="E10" s="33"/>
      <c r="F10" s="34"/>
      <c r="G10" s="385"/>
      <c r="H10" s="254"/>
      <c r="I10" s="385"/>
      <c r="J10" s="385"/>
      <c r="K10" s="35"/>
      <c r="L10" s="35" t="str">
        <f t="shared" si="3"/>
        <v/>
      </c>
      <c r="M10" s="33"/>
      <c r="N10" s="24" t="s">
        <v>999</v>
      </c>
    </row>
    <row r="11" spans="1:14" ht="12.75" customHeight="1">
      <c r="A11" s="32" t="str">
        <f t="shared" si="2"/>
        <v/>
      </c>
      <c r="B11" s="33"/>
      <c r="C11" s="33"/>
      <c r="D11" s="45"/>
      <c r="E11" s="33"/>
      <c r="F11" s="34"/>
      <c r="G11" s="385"/>
      <c r="H11" s="254"/>
      <c r="I11" s="385"/>
      <c r="J11" s="385"/>
      <c r="K11" s="35"/>
      <c r="L11" s="35" t="str">
        <f t="shared" si="3"/>
        <v/>
      </c>
      <c r="M11" s="33"/>
      <c r="N11" s="24" t="s">
        <v>1000</v>
      </c>
    </row>
    <row r="12" spans="1:14" ht="12.75" customHeight="1">
      <c r="A12" s="32" t="str">
        <f t="shared" si="2"/>
        <v/>
      </c>
      <c r="B12" s="33"/>
      <c r="C12" s="33"/>
      <c r="D12" s="45"/>
      <c r="E12" s="33"/>
      <c r="F12" s="34"/>
      <c r="G12" s="385"/>
      <c r="H12" s="254"/>
      <c r="I12" s="385"/>
      <c r="J12" s="385"/>
      <c r="K12" s="35"/>
      <c r="L12" s="35" t="str">
        <f t="shared" si="3"/>
        <v/>
      </c>
      <c r="M12" s="33"/>
      <c r="N12" s="24" t="s">
        <v>1001</v>
      </c>
    </row>
    <row r="13" spans="1:14" ht="12.75" customHeight="1">
      <c r="A13" s="32" t="str">
        <f t="shared" si="2"/>
        <v/>
      </c>
      <c r="B13" s="33"/>
      <c r="C13" s="33"/>
      <c r="D13" s="45"/>
      <c r="E13" s="33"/>
      <c r="F13" s="34"/>
      <c r="G13" s="385"/>
      <c r="H13" s="254"/>
      <c r="I13" s="385"/>
      <c r="J13" s="385"/>
      <c r="K13" s="35"/>
      <c r="L13" s="35" t="str">
        <f t="shared" si="3"/>
        <v/>
      </c>
      <c r="M13" s="33"/>
      <c r="N13" s="24" t="s">
        <v>1002</v>
      </c>
    </row>
    <row r="14" spans="1:14" ht="12.75" customHeight="1">
      <c r="A14" s="32" t="str">
        <f t="shared" si="2"/>
        <v/>
      </c>
      <c r="B14" s="33"/>
      <c r="C14" s="33"/>
      <c r="D14" s="45"/>
      <c r="E14" s="33"/>
      <c r="F14" s="34"/>
      <c r="G14" s="385"/>
      <c r="H14" s="254"/>
      <c r="I14" s="385"/>
      <c r="J14" s="385"/>
      <c r="K14" s="35"/>
      <c r="L14" s="35" t="str">
        <f t="shared" si="3"/>
        <v/>
      </c>
      <c r="M14" s="33"/>
      <c r="N14" s="24" t="s">
        <v>1003</v>
      </c>
    </row>
    <row r="15" spans="1:14" ht="12.75" customHeight="1">
      <c r="A15" s="32" t="str">
        <f t="shared" si="2"/>
        <v/>
      </c>
      <c r="B15" s="33"/>
      <c r="C15" s="33"/>
      <c r="D15" s="45"/>
      <c r="E15" s="33"/>
      <c r="F15" s="34"/>
      <c r="G15" s="385"/>
      <c r="H15" s="254"/>
      <c r="I15" s="385"/>
      <c r="J15" s="385"/>
      <c r="K15" s="35"/>
      <c r="L15" s="35" t="str">
        <f t="shared" si="3"/>
        <v/>
      </c>
      <c r="M15" s="33"/>
      <c r="N15" s="24" t="s">
        <v>1004</v>
      </c>
    </row>
    <row r="16" spans="1:14" ht="12.75" customHeight="1">
      <c r="A16" s="32" t="str">
        <f t="shared" si="2"/>
        <v/>
      </c>
      <c r="B16" s="33"/>
      <c r="C16" s="33"/>
      <c r="D16" s="45"/>
      <c r="E16" s="33"/>
      <c r="F16" s="34"/>
      <c r="G16" s="385"/>
      <c r="H16" s="254"/>
      <c r="I16" s="385"/>
      <c r="J16" s="385"/>
      <c r="K16" s="35"/>
      <c r="L16" s="35" t="str">
        <f t="shared" si="3"/>
        <v/>
      </c>
      <c r="M16" s="33"/>
      <c r="N16" s="24" t="s">
        <v>1005</v>
      </c>
    </row>
    <row r="17" spans="1:14" ht="12.75" customHeight="1">
      <c r="A17" s="32" t="str">
        <f t="shared" si="2"/>
        <v/>
      </c>
      <c r="B17" s="33"/>
      <c r="C17" s="33"/>
      <c r="D17" s="45"/>
      <c r="E17" s="33"/>
      <c r="F17" s="34"/>
      <c r="G17" s="385"/>
      <c r="H17" s="254"/>
      <c r="I17" s="385"/>
      <c r="J17" s="385"/>
      <c r="K17" s="35"/>
      <c r="L17" s="35" t="str">
        <f t="shared" si="3"/>
        <v/>
      </c>
      <c r="M17" s="33"/>
      <c r="N17" s="24" t="s">
        <v>1006</v>
      </c>
    </row>
    <row r="18" spans="1:14" ht="12.75" customHeight="1">
      <c r="A18" s="32" t="str">
        <f t="shared" si="2"/>
        <v/>
      </c>
      <c r="B18" s="33"/>
      <c r="C18" s="33"/>
      <c r="D18" s="45"/>
      <c r="E18" s="33"/>
      <c r="F18" s="34"/>
      <c r="G18" s="385"/>
      <c r="H18" s="254"/>
      <c r="I18" s="385"/>
      <c r="J18" s="385"/>
      <c r="K18" s="35"/>
      <c r="L18" s="35" t="str">
        <f t="shared" si="3"/>
        <v/>
      </c>
      <c r="M18" s="33"/>
      <c r="N18" s="24" t="s">
        <v>1007</v>
      </c>
    </row>
    <row r="19" spans="1:14" ht="12.75" customHeight="1">
      <c r="A19" s="32" t="str">
        <f t="shared" si="2"/>
        <v/>
      </c>
      <c r="B19" s="33"/>
      <c r="C19" s="33"/>
      <c r="D19" s="45"/>
      <c r="E19" s="33"/>
      <c r="F19" s="34"/>
      <c r="G19" s="385"/>
      <c r="H19" s="254"/>
      <c r="I19" s="385"/>
      <c r="J19" s="385"/>
      <c r="K19" s="35"/>
      <c r="L19" s="35" t="str">
        <f t="shared" si="3"/>
        <v/>
      </c>
      <c r="M19" s="33"/>
      <c r="N19" s="24" t="s">
        <v>1008</v>
      </c>
    </row>
    <row r="20" spans="1:14" ht="12.75" customHeight="1">
      <c r="A20" s="32" t="str">
        <f t="shared" si="2"/>
        <v/>
      </c>
      <c r="B20" s="33"/>
      <c r="C20" s="33"/>
      <c r="D20" s="45"/>
      <c r="E20" s="33"/>
      <c r="F20" s="34"/>
      <c r="G20" s="385"/>
      <c r="H20" s="254"/>
      <c r="I20" s="385"/>
      <c r="J20" s="385"/>
      <c r="K20" s="35"/>
      <c r="L20" s="35" t="str">
        <f t="shared" si="3"/>
        <v/>
      </c>
      <c r="M20" s="33"/>
      <c r="N20" s="24" t="s">
        <v>1009</v>
      </c>
    </row>
    <row r="21" spans="1:14" ht="12.75" customHeight="1">
      <c r="A21" s="32" t="str">
        <f t="shared" si="2"/>
        <v/>
      </c>
      <c r="B21" s="33"/>
      <c r="C21" s="33"/>
      <c r="D21" s="45"/>
      <c r="E21" s="33"/>
      <c r="F21" s="34"/>
      <c r="G21" s="385"/>
      <c r="H21" s="254"/>
      <c r="I21" s="385"/>
      <c r="J21" s="385"/>
      <c r="K21" s="35"/>
      <c r="L21" s="35" t="str">
        <f t="shared" si="3"/>
        <v/>
      </c>
      <c r="M21" s="33"/>
      <c r="N21" s="24" t="s">
        <v>1010</v>
      </c>
    </row>
    <row r="22" spans="1:14" ht="12.75" customHeight="1">
      <c r="A22" s="32" t="str">
        <f t="shared" si="2"/>
        <v/>
      </c>
      <c r="B22" s="33"/>
      <c r="C22" s="33"/>
      <c r="D22" s="45"/>
      <c r="E22" s="33"/>
      <c r="F22" s="34"/>
      <c r="G22" s="385"/>
      <c r="H22" s="254"/>
      <c r="I22" s="385"/>
      <c r="J22" s="385"/>
      <c r="K22" s="35"/>
      <c r="L22" s="35" t="str">
        <f t="shared" si="3"/>
        <v/>
      </c>
      <c r="M22" s="33"/>
      <c r="N22" s="24" t="s">
        <v>1011</v>
      </c>
    </row>
    <row r="23" spans="1:14" ht="12.75" customHeight="1">
      <c r="A23" s="32" t="str">
        <f t="shared" si="2"/>
        <v/>
      </c>
      <c r="B23" s="33"/>
      <c r="C23" s="33"/>
      <c r="D23" s="45"/>
      <c r="E23" s="33"/>
      <c r="F23" s="34"/>
      <c r="G23" s="385"/>
      <c r="H23" s="254"/>
      <c r="I23" s="385"/>
      <c r="J23" s="385"/>
      <c r="K23" s="35"/>
      <c r="L23" s="35" t="str">
        <f t="shared" si="3"/>
        <v/>
      </c>
      <c r="M23" s="33"/>
      <c r="N23" s="24" t="s">
        <v>1012</v>
      </c>
    </row>
    <row r="24" spans="1:14" ht="12.75" customHeight="1">
      <c r="A24" s="32" t="str">
        <f t="shared" si="2"/>
        <v/>
      </c>
      <c r="B24" s="33"/>
      <c r="C24" s="33"/>
      <c r="D24" s="45"/>
      <c r="E24" s="33"/>
      <c r="F24" s="34"/>
      <c r="G24" s="385"/>
      <c r="H24" s="254"/>
      <c r="I24" s="385"/>
      <c r="J24" s="385"/>
      <c r="K24" s="35"/>
      <c r="L24" s="35" t="str">
        <f t="shared" si="3"/>
        <v/>
      </c>
      <c r="M24" s="33"/>
      <c r="N24" s="24" t="s">
        <v>1013</v>
      </c>
    </row>
    <row r="25" spans="1:14" ht="12.75" customHeight="1">
      <c r="A25" s="32" t="str">
        <f t="shared" si="2"/>
        <v/>
      </c>
      <c r="B25" s="33"/>
      <c r="C25" s="33"/>
      <c r="D25" s="45"/>
      <c r="E25" s="33"/>
      <c r="F25" s="34"/>
      <c r="G25" s="385"/>
      <c r="H25" s="254"/>
      <c r="I25" s="385"/>
      <c r="J25" s="385"/>
      <c r="K25" s="35"/>
      <c r="L25" s="35" t="str">
        <f t="shared" si="3"/>
        <v/>
      </c>
      <c r="M25" s="33"/>
      <c r="N25" s="24" t="s">
        <v>1014</v>
      </c>
    </row>
    <row r="26" spans="1:14" ht="12.75" customHeight="1">
      <c r="A26" s="32" t="str">
        <f t="shared" si="2"/>
        <v/>
      </c>
      <c r="B26" s="33"/>
      <c r="C26" s="33"/>
      <c r="D26" s="45"/>
      <c r="E26" s="33"/>
      <c r="F26" s="34"/>
      <c r="G26" s="385"/>
      <c r="H26" s="254"/>
      <c r="I26" s="385"/>
      <c r="J26" s="385"/>
      <c r="K26" s="35"/>
      <c r="L26" s="35" t="str">
        <f t="shared" si="3"/>
        <v/>
      </c>
      <c r="M26" s="33"/>
      <c r="N26" s="24" t="s">
        <v>1015</v>
      </c>
    </row>
    <row r="27" spans="1:14" ht="15.75" customHeight="1">
      <c r="A27" s="810" t="s">
        <v>1016</v>
      </c>
      <c r="B27" s="829"/>
      <c r="C27" s="386"/>
      <c r="D27" s="386"/>
      <c r="E27" s="386"/>
      <c r="F27" s="73"/>
      <c r="G27" s="73"/>
      <c r="H27" s="387"/>
      <c r="I27" s="76">
        <f>SUM(I7:I26)</f>
        <v>0</v>
      </c>
      <c r="J27" s="76">
        <f>SUM(J7:J26)</f>
        <v>0</v>
      </c>
      <c r="K27" s="76">
        <f>SUM(K7:K26)</f>
        <v>0</v>
      </c>
      <c r="L27" s="35" t="str">
        <f t="shared" si="3"/>
        <v/>
      </c>
      <c r="M27" s="73"/>
    </row>
    <row r="28" spans="1:14" ht="15.75" customHeight="1">
      <c r="A28" s="830" t="s">
        <v>1017</v>
      </c>
      <c r="B28" s="829"/>
      <c r="C28" s="386"/>
      <c r="D28" s="386"/>
      <c r="E28" s="386"/>
      <c r="F28" s="73"/>
      <c r="G28" s="73"/>
      <c r="H28" s="387"/>
      <c r="I28" s="76">
        <f>J27</f>
        <v>0</v>
      </c>
      <c r="J28" s="76"/>
      <c r="K28" s="76"/>
      <c r="L28" s="35"/>
      <c r="M28" s="73"/>
    </row>
    <row r="29" spans="1:14" ht="15.75" customHeight="1">
      <c r="A29" s="814" t="s">
        <v>1018</v>
      </c>
      <c r="B29" s="829"/>
      <c r="C29" s="386"/>
      <c r="D29" s="386"/>
      <c r="E29" s="386"/>
      <c r="F29" s="73"/>
      <c r="G29" s="73"/>
      <c r="H29" s="387"/>
      <c r="I29" s="76">
        <f>I27-I28</f>
        <v>0</v>
      </c>
      <c r="J29" s="76"/>
      <c r="K29" s="76">
        <f t="shared" ref="K29" si="4">K27-K28</f>
        <v>0</v>
      </c>
      <c r="L29" s="35" t="str">
        <f t="shared" si="3"/>
        <v/>
      </c>
      <c r="M29" s="73"/>
    </row>
    <row r="30" spans="1:14" ht="15.75" customHeight="1">
      <c r="A30" s="25" t="e">
        <f>#REF!&amp;"填表人："&amp;#REF!</f>
        <v>#REF!</v>
      </c>
      <c r="K30" s="25" t="e">
        <f>"评估人员："&amp;#REF!</f>
        <v>#REF!</v>
      </c>
      <c r="N30" s="195" t="s">
        <v>717</v>
      </c>
    </row>
    <row r="31" spans="1:14" ht="15.75" customHeight="1">
      <c r="A31" s="25" t="e">
        <f>"填表日期："&amp;YEAR(#REF!)&amp;"年"&amp;MONTH(#REF!)&amp;"月"&amp;DAY(#REF!)&amp;"日"</f>
        <v>#REF!</v>
      </c>
    </row>
  </sheetData>
  <mergeCells count="5">
    <mergeCell ref="A2:M2"/>
    <mergeCell ref="A3:M3"/>
    <mergeCell ref="A27:B27"/>
    <mergeCell ref="A28:B28"/>
    <mergeCell ref="A29:B29"/>
  </mergeCells>
  <phoneticPr fontId="48" type="noConversion"/>
  <hyperlinks>
    <hyperlink ref="A1" location="索引目录!A1" display="返回索引目录" xr:uid="{00000000-0004-0000-1400-000000000000}"/>
  </hyperlinks>
  <printOptions horizontalCentered="1"/>
  <pageMargins left="0.98402777777777795" right="0.98402777777777795" top="0.98402777777777795" bottom="0.98402777777777795" header="0.47152777777777799" footer="0.35416666666666702"/>
  <pageSetup paperSize="9" scale="7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pageSetUpPr fitToPage="1"/>
  </sheetPr>
  <dimension ref="A1:N31"/>
  <sheetViews>
    <sheetView showGridLines="0" topLeftCell="A5" zoomScale="96" zoomScaleNormal="96" workbookViewId="0">
      <selection activeCell="J23" sqref="J23"/>
    </sheetView>
  </sheetViews>
  <sheetFormatPr defaultColWidth="9" defaultRowHeight="15.75" customHeight="1"/>
  <cols>
    <col min="1" max="1" width="6.125" style="25" customWidth="1"/>
    <col min="2" max="2" width="22.625" style="25" customWidth="1"/>
    <col min="3" max="3" width="8" style="25" customWidth="1"/>
    <col min="4" max="4" width="8" style="209" customWidth="1"/>
    <col min="5" max="5" width="9.625" style="25" customWidth="1"/>
    <col min="6" max="6" width="4.625" style="25" customWidth="1"/>
    <col min="7" max="7" width="11.125" style="25" customWidth="1"/>
    <col min="8" max="8" width="9.625" style="25" customWidth="1"/>
    <col min="9" max="9" width="11.125" style="25" customWidth="1"/>
    <col min="10" max="10" width="11.1875" style="25" customWidth="1"/>
    <col min="11" max="11" width="12.125" style="25" customWidth="1"/>
    <col min="12" max="12" width="7.6875" style="25" customWidth="1"/>
    <col min="13" max="13" width="16.625" style="25" customWidth="1"/>
    <col min="14" max="14" width="8.125" style="24" customWidth="1"/>
    <col min="15" max="16" width="9" style="25" customWidth="1"/>
    <col min="17" max="16384" width="9" style="25"/>
  </cols>
  <sheetData>
    <row r="1" spans="1:14" ht="15.75" customHeight="1">
      <c r="A1" s="26" t="s">
        <v>0</v>
      </c>
    </row>
    <row r="2" spans="1:14" s="23" customFormat="1" ht="30" customHeight="1">
      <c r="A2" s="798" t="s">
        <v>22</v>
      </c>
      <c r="B2" s="799"/>
      <c r="C2" s="799"/>
      <c r="D2" s="799"/>
      <c r="E2" s="799"/>
      <c r="F2" s="799"/>
      <c r="G2" s="799"/>
      <c r="H2" s="799"/>
      <c r="I2" s="799"/>
      <c r="J2" s="799"/>
      <c r="K2" s="799"/>
      <c r="L2" s="799"/>
      <c r="M2" s="799"/>
      <c r="N2" s="27"/>
    </row>
    <row r="3" spans="1:14" ht="15.75" customHeight="1">
      <c r="A3" s="800" t="e">
        <f>"评估基准日："&amp;TEXT(#REF!,"yyyy年mm月dd日")</f>
        <v>#REF!</v>
      </c>
      <c r="B3" s="801"/>
      <c r="C3" s="801"/>
      <c r="D3" s="807"/>
      <c r="E3" s="801"/>
      <c r="F3" s="801"/>
      <c r="G3" s="801"/>
      <c r="H3" s="801"/>
      <c r="I3" s="801"/>
      <c r="J3" s="801"/>
      <c r="K3" s="801"/>
      <c r="L3" s="801"/>
      <c r="M3" s="801"/>
    </row>
    <row r="4" spans="1:14" ht="14.25" customHeight="1">
      <c r="A4" s="24"/>
      <c r="B4" s="24"/>
      <c r="C4" s="24"/>
      <c r="D4" s="269"/>
      <c r="E4" s="24"/>
      <c r="F4" s="24"/>
      <c r="G4" s="24"/>
      <c r="H4" s="24"/>
      <c r="I4" s="24"/>
      <c r="J4" s="24"/>
      <c r="K4" s="24"/>
      <c r="L4" s="24"/>
      <c r="M4" s="28" t="s">
        <v>1019</v>
      </c>
    </row>
    <row r="5" spans="1:14" ht="15.75" customHeight="1">
      <c r="A5" s="25" t="e">
        <f>#REF!&amp;"："&amp;#REF!</f>
        <v>#REF!</v>
      </c>
      <c r="M5" s="194" t="s">
        <v>720</v>
      </c>
    </row>
    <row r="6" spans="1:14" s="24" customFormat="1" ht="15.75" customHeight="1">
      <c r="A6" s="821" t="s">
        <v>4</v>
      </c>
      <c r="B6" s="821" t="s">
        <v>1020</v>
      </c>
      <c r="C6" s="821" t="s">
        <v>966</v>
      </c>
      <c r="D6" s="823" t="s">
        <v>1021</v>
      </c>
      <c r="E6" s="821" t="s">
        <v>968</v>
      </c>
      <c r="F6" s="821" t="s">
        <v>722</v>
      </c>
      <c r="G6" s="821" t="s">
        <v>723</v>
      </c>
      <c r="H6" s="821" t="s">
        <v>1022</v>
      </c>
      <c r="I6" s="814" t="s">
        <v>653</v>
      </c>
      <c r="J6" s="810" t="s">
        <v>942</v>
      </c>
      <c r="K6" s="821" t="s">
        <v>7</v>
      </c>
      <c r="L6" s="821" t="s">
        <v>616</v>
      </c>
      <c r="M6" s="821" t="s">
        <v>176</v>
      </c>
    </row>
    <row r="7" spans="1:14" ht="15.75" customHeight="1">
      <c r="A7" s="831"/>
      <c r="B7" s="831"/>
      <c r="C7" s="831"/>
      <c r="D7" s="831"/>
      <c r="E7" s="831"/>
      <c r="F7" s="831"/>
      <c r="G7" s="831"/>
      <c r="H7" s="831"/>
      <c r="I7" s="834"/>
      <c r="J7" s="834"/>
      <c r="K7" s="831"/>
      <c r="L7" s="831"/>
      <c r="M7" s="831"/>
      <c r="N7" s="195" t="s">
        <v>725</v>
      </c>
    </row>
    <row r="8" spans="1:14" ht="12.75" customHeight="1">
      <c r="A8" s="271">
        <v>1</v>
      </c>
      <c r="B8" s="33"/>
      <c r="C8" s="33"/>
      <c r="D8" s="34"/>
      <c r="E8" s="92"/>
      <c r="F8" s="33"/>
      <c r="G8" s="35"/>
      <c r="H8" s="66"/>
      <c r="I8" s="273"/>
      <c r="J8" s="273"/>
      <c r="K8" s="35"/>
      <c r="L8" s="35" t="str">
        <f>IF(I8=0,"",(K8-I8)/I8*100)</f>
        <v/>
      </c>
      <c r="M8" s="33"/>
      <c r="N8" s="24" t="s">
        <v>1023</v>
      </c>
    </row>
    <row r="9" spans="1:14" ht="12.75" customHeight="1">
      <c r="A9" s="271">
        <v>2</v>
      </c>
      <c r="B9" s="33"/>
      <c r="C9" s="33"/>
      <c r="D9" s="34"/>
      <c r="E9" s="92"/>
      <c r="F9" s="33"/>
      <c r="G9" s="35"/>
      <c r="H9" s="66"/>
      <c r="I9" s="273"/>
      <c r="J9" s="273"/>
      <c r="K9" s="35"/>
      <c r="L9" s="35" t="str">
        <f t="shared" ref="L9:L17" si="0">IF(I9=0,"",(K9-I9)/I9*100)</f>
        <v/>
      </c>
      <c r="M9" s="33"/>
      <c r="N9" s="24" t="s">
        <v>1024</v>
      </c>
    </row>
    <row r="10" spans="1:14" ht="12.75" customHeight="1">
      <c r="A10" s="271">
        <v>3</v>
      </c>
      <c r="B10" s="33"/>
      <c r="C10" s="33"/>
      <c r="D10" s="34"/>
      <c r="E10" s="92"/>
      <c r="F10" s="33"/>
      <c r="G10" s="35"/>
      <c r="H10" s="66"/>
      <c r="I10" s="273"/>
      <c r="J10" s="273"/>
      <c r="K10" s="35"/>
      <c r="L10" s="35" t="str">
        <f t="shared" si="0"/>
        <v/>
      </c>
      <c r="M10" s="33"/>
      <c r="N10" s="24" t="s">
        <v>1025</v>
      </c>
    </row>
    <row r="11" spans="1:14" ht="12.75" customHeight="1">
      <c r="A11" s="271">
        <v>4</v>
      </c>
      <c r="B11" s="33"/>
      <c r="C11" s="33"/>
      <c r="D11" s="34"/>
      <c r="E11" s="92"/>
      <c r="F11" s="33"/>
      <c r="G11" s="35"/>
      <c r="H11" s="66"/>
      <c r="I11" s="273"/>
      <c r="J11" s="273"/>
      <c r="K11" s="35"/>
      <c r="L11" s="35" t="str">
        <f t="shared" si="0"/>
        <v/>
      </c>
      <c r="M11" s="33"/>
      <c r="N11" s="24" t="s">
        <v>1026</v>
      </c>
    </row>
    <row r="12" spans="1:14" ht="12.75" customHeight="1">
      <c r="A12" s="271">
        <v>5</v>
      </c>
      <c r="B12" s="33"/>
      <c r="C12" s="33"/>
      <c r="D12" s="34"/>
      <c r="E12" s="92"/>
      <c r="F12" s="33"/>
      <c r="G12" s="35"/>
      <c r="H12" s="66"/>
      <c r="I12" s="273"/>
      <c r="J12" s="273"/>
      <c r="K12" s="35"/>
      <c r="L12" s="35" t="str">
        <f t="shared" si="0"/>
        <v/>
      </c>
      <c r="M12" s="33"/>
      <c r="N12" s="24" t="s">
        <v>1027</v>
      </c>
    </row>
    <row r="13" spans="1:14" ht="12.75" customHeight="1">
      <c r="A13" s="271">
        <v>6</v>
      </c>
      <c r="B13" s="33"/>
      <c r="C13" s="33"/>
      <c r="D13" s="34"/>
      <c r="E13" s="92"/>
      <c r="F13" s="33"/>
      <c r="G13" s="35"/>
      <c r="H13" s="66"/>
      <c r="I13" s="273"/>
      <c r="J13" s="273"/>
      <c r="K13" s="35"/>
      <c r="L13" s="35" t="str">
        <f t="shared" si="0"/>
        <v/>
      </c>
      <c r="M13" s="33"/>
      <c r="N13" s="24" t="s">
        <v>1028</v>
      </c>
    </row>
    <row r="14" spans="1:14" ht="12.75" customHeight="1">
      <c r="A14" s="271">
        <v>7</v>
      </c>
      <c r="B14" s="33"/>
      <c r="C14" s="33"/>
      <c r="D14" s="34"/>
      <c r="E14" s="92"/>
      <c r="F14" s="33"/>
      <c r="G14" s="35"/>
      <c r="H14" s="66"/>
      <c r="I14" s="273"/>
      <c r="J14" s="273"/>
      <c r="K14" s="35"/>
      <c r="L14" s="35" t="str">
        <f t="shared" si="0"/>
        <v/>
      </c>
      <c r="M14" s="33"/>
      <c r="N14" s="24" t="s">
        <v>1029</v>
      </c>
    </row>
    <row r="15" spans="1:14" ht="12.75" customHeight="1">
      <c r="A15" s="271">
        <v>8</v>
      </c>
      <c r="B15" s="33"/>
      <c r="C15" s="33"/>
      <c r="D15" s="34"/>
      <c r="E15" s="92"/>
      <c r="F15" s="33"/>
      <c r="G15" s="35"/>
      <c r="H15" s="66"/>
      <c r="I15" s="273"/>
      <c r="J15" s="273"/>
      <c r="K15" s="35"/>
      <c r="L15" s="35" t="str">
        <f t="shared" si="0"/>
        <v/>
      </c>
      <c r="M15" s="33"/>
      <c r="N15" s="24" t="s">
        <v>1030</v>
      </c>
    </row>
    <row r="16" spans="1:14" ht="12.75" customHeight="1">
      <c r="A16" s="271">
        <v>9</v>
      </c>
      <c r="B16" s="33"/>
      <c r="C16" s="33"/>
      <c r="D16" s="34"/>
      <c r="E16" s="92"/>
      <c r="F16" s="33"/>
      <c r="G16" s="35"/>
      <c r="H16" s="66"/>
      <c r="I16" s="273"/>
      <c r="J16" s="273"/>
      <c r="K16" s="35"/>
      <c r="L16" s="35" t="str">
        <f t="shared" si="0"/>
        <v/>
      </c>
      <c r="M16" s="33"/>
      <c r="N16" s="24" t="s">
        <v>1031</v>
      </c>
    </row>
    <row r="17" spans="1:14" ht="12.75" customHeight="1">
      <c r="A17" s="271">
        <v>10</v>
      </c>
      <c r="B17" s="33"/>
      <c r="C17" s="33"/>
      <c r="D17" s="34"/>
      <c r="E17" s="92"/>
      <c r="F17" s="33"/>
      <c r="G17" s="35"/>
      <c r="H17" s="66"/>
      <c r="I17" s="273"/>
      <c r="J17" s="273"/>
      <c r="K17" s="35"/>
      <c r="L17" s="35" t="str">
        <f t="shared" si="0"/>
        <v/>
      </c>
      <c r="M17" s="33"/>
      <c r="N17" s="24" t="s">
        <v>1032</v>
      </c>
    </row>
    <row r="18" spans="1:14" ht="12.75" customHeight="1">
      <c r="A18" s="271">
        <v>11</v>
      </c>
      <c r="B18" s="33"/>
      <c r="C18" s="33"/>
      <c r="D18" s="34"/>
      <c r="E18" s="92"/>
      <c r="F18" s="33"/>
      <c r="G18" s="35"/>
      <c r="H18" s="66"/>
      <c r="I18" s="273"/>
      <c r="J18" s="273"/>
      <c r="K18" s="35"/>
      <c r="L18" s="35" t="str">
        <f t="shared" ref="L18:L25" si="1">IF(I18=0,"",(K18-I18)/I18*100)</f>
        <v/>
      </c>
      <c r="M18" s="33"/>
      <c r="N18" s="24" t="s">
        <v>1033</v>
      </c>
    </row>
    <row r="19" spans="1:14" ht="12.75" customHeight="1">
      <c r="A19" s="271">
        <v>12</v>
      </c>
      <c r="B19" s="33"/>
      <c r="C19" s="33"/>
      <c r="D19" s="34"/>
      <c r="E19" s="92"/>
      <c r="F19" s="33"/>
      <c r="G19" s="35"/>
      <c r="H19" s="66"/>
      <c r="I19" s="273"/>
      <c r="J19" s="273"/>
      <c r="K19" s="35"/>
      <c r="L19" s="35" t="str">
        <f t="shared" si="1"/>
        <v/>
      </c>
      <c r="M19" s="33"/>
      <c r="N19" s="24" t="s">
        <v>1034</v>
      </c>
    </row>
    <row r="20" spans="1:14" ht="12.75" customHeight="1">
      <c r="A20" s="271">
        <v>13</v>
      </c>
      <c r="B20" s="33"/>
      <c r="C20" s="33"/>
      <c r="D20" s="34"/>
      <c r="E20" s="92"/>
      <c r="F20" s="33"/>
      <c r="G20" s="35"/>
      <c r="H20" s="66"/>
      <c r="I20" s="273"/>
      <c r="J20" s="273"/>
      <c r="K20" s="35"/>
      <c r="L20" s="35" t="str">
        <f t="shared" si="1"/>
        <v/>
      </c>
      <c r="M20" s="33"/>
      <c r="N20" s="24" t="s">
        <v>1035</v>
      </c>
    </row>
    <row r="21" spans="1:14" ht="12.75" customHeight="1">
      <c r="A21" s="271">
        <v>14</v>
      </c>
      <c r="B21" s="33"/>
      <c r="C21" s="33"/>
      <c r="D21" s="34"/>
      <c r="E21" s="92"/>
      <c r="F21" s="33"/>
      <c r="G21" s="35"/>
      <c r="H21" s="66"/>
      <c r="I21" s="273"/>
      <c r="J21" s="273"/>
      <c r="K21" s="35"/>
      <c r="L21" s="35" t="str">
        <f t="shared" si="1"/>
        <v/>
      </c>
      <c r="M21" s="33"/>
      <c r="N21" s="24" t="s">
        <v>1036</v>
      </c>
    </row>
    <row r="22" spans="1:14" ht="12.75" customHeight="1">
      <c r="A22" s="271">
        <v>15</v>
      </c>
      <c r="B22" s="33"/>
      <c r="C22" s="33"/>
      <c r="D22" s="34"/>
      <c r="E22" s="92"/>
      <c r="F22" s="33"/>
      <c r="G22" s="35"/>
      <c r="H22" s="66"/>
      <c r="I22" s="273"/>
      <c r="J22" s="273"/>
      <c r="K22" s="35"/>
      <c r="L22" s="35" t="str">
        <f t="shared" si="1"/>
        <v/>
      </c>
      <c r="M22" s="33"/>
      <c r="N22" s="24" t="s">
        <v>1037</v>
      </c>
    </row>
    <row r="23" spans="1:14" ht="12.75" customHeight="1">
      <c r="A23" s="271">
        <v>16</v>
      </c>
      <c r="B23" s="33"/>
      <c r="C23" s="33"/>
      <c r="D23" s="34"/>
      <c r="E23" s="92"/>
      <c r="F23" s="33"/>
      <c r="G23" s="35"/>
      <c r="H23" s="66"/>
      <c r="I23" s="273"/>
      <c r="J23" s="273"/>
      <c r="K23" s="35"/>
      <c r="L23" s="35" t="str">
        <f t="shared" si="1"/>
        <v/>
      </c>
      <c r="M23" s="33"/>
      <c r="N23" s="24" t="s">
        <v>1038</v>
      </c>
    </row>
    <row r="24" spans="1:14" ht="12.75" customHeight="1">
      <c r="A24" s="271">
        <v>17</v>
      </c>
      <c r="B24" s="33"/>
      <c r="C24" s="33"/>
      <c r="D24" s="34"/>
      <c r="E24" s="92"/>
      <c r="F24" s="33"/>
      <c r="G24" s="35"/>
      <c r="H24" s="66"/>
      <c r="I24" s="273"/>
      <c r="J24" s="273"/>
      <c r="K24" s="35"/>
      <c r="L24" s="35" t="str">
        <f t="shared" si="1"/>
        <v/>
      </c>
      <c r="M24" s="33"/>
      <c r="N24" s="24" t="s">
        <v>1039</v>
      </c>
    </row>
    <row r="25" spans="1:14" ht="12.75" customHeight="1">
      <c r="A25" s="271">
        <v>20</v>
      </c>
      <c r="B25" s="33"/>
      <c r="C25" s="33"/>
      <c r="D25" s="34"/>
      <c r="E25" s="92"/>
      <c r="F25" s="33"/>
      <c r="G25" s="35"/>
      <c r="H25" s="66"/>
      <c r="I25" s="273"/>
      <c r="J25" s="273"/>
      <c r="K25" s="35"/>
      <c r="L25" s="35" t="str">
        <f t="shared" si="1"/>
        <v/>
      </c>
      <c r="M25" s="33"/>
      <c r="N25" s="24" t="s">
        <v>1040</v>
      </c>
    </row>
    <row r="26" spans="1:14" ht="12.75" customHeight="1">
      <c r="A26" s="271" t="str">
        <f t="shared" ref="A26" si="2">IF(B26="","",ROW()-7)</f>
        <v/>
      </c>
      <c r="B26" s="33"/>
      <c r="C26" s="33"/>
      <c r="D26" s="34"/>
      <c r="E26" s="92"/>
      <c r="F26" s="33"/>
      <c r="G26" s="35"/>
      <c r="H26" s="66"/>
      <c r="I26" s="273"/>
      <c r="J26" s="273"/>
      <c r="K26" s="35"/>
      <c r="L26" s="35" t="str">
        <f t="shared" ref="L26:L29" si="3">IF(I26=0,"",(K26-I26)/I26*100)</f>
        <v/>
      </c>
      <c r="M26" s="33"/>
      <c r="N26" s="24" t="s">
        <v>1041</v>
      </c>
    </row>
    <row r="27" spans="1:14" ht="12.75" customHeight="1">
      <c r="A27" s="824" t="s">
        <v>1042</v>
      </c>
      <c r="B27" s="832"/>
      <c r="C27" s="33"/>
      <c r="D27" s="64"/>
      <c r="E27" s="92"/>
      <c r="F27" s="33"/>
      <c r="G27" s="35"/>
      <c r="H27" s="66"/>
      <c r="I27" s="35">
        <f>SUM(I8:I26)</f>
        <v>0</v>
      </c>
      <c r="J27" s="35">
        <f>SUM(J8:J26)</f>
        <v>0</v>
      </c>
      <c r="K27" s="35">
        <f>SUM(K8:K26)</f>
        <v>0</v>
      </c>
      <c r="L27" s="35" t="str">
        <f t="shared" si="3"/>
        <v/>
      </c>
      <c r="M27" s="33"/>
    </row>
    <row r="28" spans="1:14" ht="12.75" customHeight="1">
      <c r="A28" s="824" t="s">
        <v>1043</v>
      </c>
      <c r="B28" s="832"/>
      <c r="C28" s="33"/>
      <c r="D28" s="64"/>
      <c r="E28" s="92"/>
      <c r="F28" s="33"/>
      <c r="G28" s="35"/>
      <c r="H28" s="66"/>
      <c r="I28" s="35">
        <f>J27</f>
        <v>0</v>
      </c>
      <c r="J28" s="35"/>
      <c r="K28" s="35"/>
      <c r="L28" s="35"/>
      <c r="M28" s="33"/>
    </row>
    <row r="29" spans="1:14" ht="15.75" customHeight="1">
      <c r="A29" s="803" t="s">
        <v>1044</v>
      </c>
      <c r="B29" s="833"/>
      <c r="C29" s="38"/>
      <c r="D29" s="383"/>
      <c r="E29" s="38"/>
      <c r="F29" s="38"/>
      <c r="G29" s="38"/>
      <c r="H29" s="38"/>
      <c r="I29" s="42">
        <f>I27-I28</f>
        <v>0</v>
      </c>
      <c r="J29" s="42"/>
      <c r="K29" s="42">
        <f>K27</f>
        <v>0</v>
      </c>
      <c r="L29" s="35" t="str">
        <f t="shared" si="3"/>
        <v/>
      </c>
      <c r="M29" s="38"/>
    </row>
    <row r="30" spans="1:14" ht="15.75" customHeight="1">
      <c r="A30" s="25" t="e">
        <f>#REF!&amp;"填表人："&amp;#REF!</f>
        <v>#REF!</v>
      </c>
      <c r="K30" s="25" t="e">
        <f>"评估人员："&amp;#REF!</f>
        <v>#REF!</v>
      </c>
      <c r="N30" s="195" t="s">
        <v>717</v>
      </c>
    </row>
    <row r="31" spans="1:14" ht="15.75" customHeight="1">
      <c r="A31" s="25" t="e">
        <f>"填表日期："&amp;YEAR(#REF!)&amp;"年"&amp;MONTH(#REF!)&amp;"月"&amp;DAY(#REF!)&amp;"日"</f>
        <v>#REF!</v>
      </c>
    </row>
  </sheetData>
  <mergeCells count="18">
    <mergeCell ref="A28:B28"/>
    <mergeCell ref="A29:B29"/>
    <mergeCell ref="A6:A7"/>
    <mergeCell ref="B6:B7"/>
    <mergeCell ref="C6:C7"/>
    <mergeCell ref="L6:L7"/>
    <mergeCell ref="M6:M7"/>
    <mergeCell ref="A2:M2"/>
    <mergeCell ref="A3:M3"/>
    <mergeCell ref="A27:B27"/>
    <mergeCell ref="D6:D7"/>
    <mergeCell ref="E6:E7"/>
    <mergeCell ref="F6:F7"/>
    <mergeCell ref="G6:G7"/>
    <mergeCell ref="H6:H7"/>
    <mergeCell ref="I6:I7"/>
    <mergeCell ref="J6:J7"/>
    <mergeCell ref="K6:K7"/>
  </mergeCells>
  <phoneticPr fontId="48" type="noConversion"/>
  <hyperlinks>
    <hyperlink ref="A1" location="索引目录!A1" display="返回索引目录" xr:uid="{00000000-0004-0000-1500-000000000000}"/>
  </hyperlinks>
  <printOptions horizontalCentered="1"/>
  <pageMargins left="0.98402777777777795" right="0.98402777777777795" top="0.98402777777777795" bottom="0.98402777777777795" header="0.47152777777777799" footer="0.35416666666666702"/>
  <pageSetup paperSize="9" scale="8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pageSetUpPr fitToPage="1"/>
  </sheetPr>
  <dimension ref="A1:M30"/>
  <sheetViews>
    <sheetView showGridLines="0" topLeftCell="A3" zoomScale="96" zoomScaleNormal="96" workbookViewId="0">
      <selection activeCell="J23" sqref="J23"/>
    </sheetView>
  </sheetViews>
  <sheetFormatPr defaultColWidth="9" defaultRowHeight="15.75" customHeight="1"/>
  <cols>
    <col min="1" max="1" width="8.625" style="25" customWidth="1"/>
    <col min="2" max="2" width="21" style="25" customWidth="1"/>
    <col min="3" max="3" width="8" style="25" customWidth="1"/>
    <col min="4" max="4" width="8" style="209" customWidth="1"/>
    <col min="5" max="5" width="9.625" style="25" customWidth="1"/>
    <col min="6" max="6" width="4.625" style="25" customWidth="1"/>
    <col min="7" max="7" width="11.125" style="25" customWidth="1"/>
    <col min="8" max="9" width="12.125" style="25" customWidth="1"/>
    <col min="10" max="10" width="11.125" style="25" customWidth="1"/>
    <col min="11" max="11" width="7.625" style="25" customWidth="1"/>
    <col min="12" max="12" width="16.625" style="25" customWidth="1"/>
    <col min="13" max="13" width="8.625" style="25" customWidth="1"/>
    <col min="14" max="15" width="9" style="25" customWidth="1"/>
    <col min="16" max="16384" width="9" style="25"/>
  </cols>
  <sheetData>
    <row r="1" spans="1:13" ht="15.75" customHeight="1">
      <c r="A1" s="26" t="s">
        <v>0</v>
      </c>
    </row>
    <row r="2" spans="1:13" s="23" customFormat="1" ht="30" customHeight="1">
      <c r="A2" s="798" t="s">
        <v>26</v>
      </c>
      <c r="B2" s="799"/>
      <c r="C2" s="799"/>
      <c r="D2" s="799"/>
      <c r="E2" s="799"/>
      <c r="F2" s="799"/>
      <c r="G2" s="799"/>
      <c r="H2" s="799"/>
      <c r="I2" s="799"/>
      <c r="J2" s="799"/>
      <c r="K2" s="799"/>
      <c r="L2" s="799"/>
    </row>
    <row r="3" spans="1:13" ht="15.75" customHeight="1">
      <c r="A3" s="800" t="e">
        <f>"评估基准日："&amp;TEXT(#REF!,"yyyy年mm月dd日")</f>
        <v>#REF!</v>
      </c>
      <c r="B3" s="801"/>
      <c r="C3" s="801"/>
      <c r="D3" s="807"/>
      <c r="E3" s="801"/>
      <c r="F3" s="801"/>
      <c r="G3" s="801"/>
      <c r="H3" s="801"/>
      <c r="I3" s="801"/>
      <c r="J3" s="801"/>
      <c r="K3" s="801"/>
      <c r="L3" s="801"/>
    </row>
    <row r="4" spans="1:13" ht="14.25" customHeight="1">
      <c r="A4" s="24"/>
      <c r="B4" s="24"/>
      <c r="C4" s="24"/>
      <c r="D4" s="269"/>
      <c r="E4" s="24"/>
      <c r="F4" s="24"/>
      <c r="G4" s="24"/>
      <c r="H4" s="24"/>
      <c r="I4" s="24"/>
      <c r="J4" s="24"/>
      <c r="K4" s="24"/>
      <c r="L4" s="28" t="s">
        <v>1045</v>
      </c>
    </row>
    <row r="5" spans="1:13" ht="15.75" customHeight="1">
      <c r="A5" s="25" t="e">
        <f>#REF!&amp;"："&amp;#REF!</f>
        <v>#REF!</v>
      </c>
      <c r="F5" s="86"/>
      <c r="L5" s="194" t="s">
        <v>720</v>
      </c>
    </row>
    <row r="6" spans="1:13" s="24" customFormat="1" ht="16.5" customHeight="1">
      <c r="A6" s="821" t="s">
        <v>4</v>
      </c>
      <c r="B6" s="821" t="s">
        <v>965</v>
      </c>
      <c r="C6" s="821" t="s">
        <v>966</v>
      </c>
      <c r="D6" s="836" t="s">
        <v>967</v>
      </c>
      <c r="E6" s="837" t="s">
        <v>968</v>
      </c>
      <c r="F6" s="837" t="s">
        <v>722</v>
      </c>
      <c r="G6" s="837" t="s">
        <v>723</v>
      </c>
      <c r="H6" s="814" t="s">
        <v>653</v>
      </c>
      <c r="I6" s="810" t="s">
        <v>647</v>
      </c>
      <c r="J6" s="821" t="s">
        <v>7</v>
      </c>
      <c r="K6" s="821" t="s">
        <v>616</v>
      </c>
      <c r="L6" s="821" t="s">
        <v>176</v>
      </c>
    </row>
    <row r="7" spans="1:13" ht="15.75" customHeight="1">
      <c r="A7" s="831"/>
      <c r="B7" s="831"/>
      <c r="C7" s="831"/>
      <c r="D7" s="831"/>
      <c r="E7" s="831"/>
      <c r="F7" s="831"/>
      <c r="G7" s="831"/>
      <c r="H7" s="834"/>
      <c r="I7" s="834"/>
      <c r="J7" s="831"/>
      <c r="K7" s="831"/>
      <c r="L7" s="831"/>
      <c r="M7" s="195" t="s">
        <v>725</v>
      </c>
    </row>
    <row r="8" spans="1:13" ht="12.75" customHeight="1">
      <c r="A8" s="32">
        <v>1</v>
      </c>
      <c r="B8" s="33"/>
      <c r="C8" s="33"/>
      <c r="D8" s="34"/>
      <c r="E8" s="92"/>
      <c r="F8" s="33"/>
      <c r="G8" s="35"/>
      <c r="H8" s="382"/>
      <c r="I8" s="382"/>
      <c r="J8" s="273"/>
      <c r="K8" s="35" t="str">
        <f>IF(H8=0,"",(J8-H8)/H8*100)</f>
        <v/>
      </c>
      <c r="L8" s="33"/>
      <c r="M8" s="24" t="s">
        <v>1046</v>
      </c>
    </row>
    <row r="9" spans="1:13" ht="12.75" customHeight="1">
      <c r="A9" s="32">
        <v>2</v>
      </c>
      <c r="B9" s="33"/>
      <c r="C9" s="33"/>
      <c r="D9" s="34"/>
      <c r="E9" s="92"/>
      <c r="F9" s="33"/>
      <c r="G9" s="35"/>
      <c r="H9" s="273"/>
      <c r="I9" s="273"/>
      <c r="J9" s="273"/>
      <c r="K9" s="35" t="str">
        <f t="shared" ref="K9:K28" si="0">IF(H9=0,"",(J9-H9)/H9*100)</f>
        <v/>
      </c>
      <c r="L9" s="33"/>
      <c r="M9" s="24" t="s">
        <v>1047</v>
      </c>
    </row>
    <row r="10" spans="1:13" ht="12.75" customHeight="1">
      <c r="A10" s="32">
        <v>3</v>
      </c>
      <c r="B10" s="33"/>
      <c r="C10" s="33"/>
      <c r="D10" s="34"/>
      <c r="E10" s="92"/>
      <c r="F10" s="33"/>
      <c r="G10" s="35"/>
      <c r="H10" s="273"/>
      <c r="I10" s="273"/>
      <c r="J10" s="273"/>
      <c r="K10" s="35" t="str">
        <f t="shared" si="0"/>
        <v/>
      </c>
      <c r="L10" s="33"/>
      <c r="M10" s="24" t="s">
        <v>1048</v>
      </c>
    </row>
    <row r="11" spans="1:13" ht="12.75" customHeight="1">
      <c r="A11" s="32" t="str">
        <f t="shared" ref="A11:A24" si="1">IF(B11="","",ROW()-7)</f>
        <v/>
      </c>
      <c r="B11" s="33"/>
      <c r="C11" s="33"/>
      <c r="D11" s="34"/>
      <c r="E11" s="92"/>
      <c r="F11" s="33"/>
      <c r="G11" s="35"/>
      <c r="H11" s="273"/>
      <c r="I11" s="273"/>
      <c r="J11" s="273"/>
      <c r="K11" s="35" t="str">
        <f t="shared" si="0"/>
        <v/>
      </c>
      <c r="L11" s="33"/>
      <c r="M11" s="24" t="s">
        <v>1049</v>
      </c>
    </row>
    <row r="12" spans="1:13" ht="12.75" customHeight="1">
      <c r="A12" s="32" t="str">
        <f t="shared" si="1"/>
        <v/>
      </c>
      <c r="B12" s="33"/>
      <c r="C12" s="33"/>
      <c r="D12" s="34"/>
      <c r="E12" s="92"/>
      <c r="F12" s="33"/>
      <c r="G12" s="35"/>
      <c r="H12" s="273"/>
      <c r="I12" s="273"/>
      <c r="J12" s="273"/>
      <c r="K12" s="35" t="str">
        <f t="shared" si="0"/>
        <v/>
      </c>
      <c r="L12" s="33"/>
      <c r="M12" s="24" t="s">
        <v>1050</v>
      </c>
    </row>
    <row r="13" spans="1:13" ht="12.75" customHeight="1">
      <c r="A13" s="32" t="str">
        <f t="shared" si="1"/>
        <v/>
      </c>
      <c r="B13" s="33"/>
      <c r="C13" s="33"/>
      <c r="D13" s="34"/>
      <c r="E13" s="92"/>
      <c r="F13" s="33"/>
      <c r="G13" s="35"/>
      <c r="H13" s="273"/>
      <c r="I13" s="273"/>
      <c r="J13" s="273"/>
      <c r="K13" s="35" t="str">
        <f t="shared" si="0"/>
        <v/>
      </c>
      <c r="L13" s="33"/>
      <c r="M13" s="24" t="s">
        <v>1051</v>
      </c>
    </row>
    <row r="14" spans="1:13" ht="12.75" customHeight="1">
      <c r="A14" s="32" t="str">
        <f t="shared" si="1"/>
        <v/>
      </c>
      <c r="B14" s="33"/>
      <c r="C14" s="33"/>
      <c r="D14" s="34"/>
      <c r="E14" s="92"/>
      <c r="F14" s="33"/>
      <c r="G14" s="35"/>
      <c r="H14" s="273"/>
      <c r="I14" s="273"/>
      <c r="J14" s="273"/>
      <c r="K14" s="35" t="str">
        <f t="shared" si="0"/>
        <v/>
      </c>
      <c r="L14" s="33"/>
      <c r="M14" s="24" t="s">
        <v>1052</v>
      </c>
    </row>
    <row r="15" spans="1:13" ht="12.75" customHeight="1">
      <c r="A15" s="32" t="str">
        <f t="shared" si="1"/>
        <v/>
      </c>
      <c r="B15" s="33"/>
      <c r="C15" s="33"/>
      <c r="D15" s="34"/>
      <c r="E15" s="92"/>
      <c r="F15" s="33"/>
      <c r="G15" s="35"/>
      <c r="H15" s="273"/>
      <c r="I15" s="273"/>
      <c r="J15" s="273"/>
      <c r="K15" s="35" t="str">
        <f t="shared" si="0"/>
        <v/>
      </c>
      <c r="L15" s="33"/>
      <c r="M15" s="24" t="s">
        <v>1053</v>
      </c>
    </row>
    <row r="16" spans="1:13" ht="12.75" customHeight="1">
      <c r="A16" s="32" t="str">
        <f t="shared" si="1"/>
        <v/>
      </c>
      <c r="B16" s="33"/>
      <c r="C16" s="33"/>
      <c r="D16" s="34"/>
      <c r="E16" s="92"/>
      <c r="F16" s="33"/>
      <c r="G16" s="35"/>
      <c r="H16" s="273"/>
      <c r="I16" s="273"/>
      <c r="J16" s="273"/>
      <c r="K16" s="35" t="str">
        <f t="shared" si="0"/>
        <v/>
      </c>
      <c r="L16" s="33"/>
      <c r="M16" s="24" t="s">
        <v>1054</v>
      </c>
    </row>
    <row r="17" spans="1:13" ht="12.75" customHeight="1">
      <c r="A17" s="32" t="str">
        <f t="shared" si="1"/>
        <v/>
      </c>
      <c r="B17" s="33"/>
      <c r="C17" s="33"/>
      <c r="D17" s="34"/>
      <c r="E17" s="92"/>
      <c r="F17" s="33"/>
      <c r="G17" s="35"/>
      <c r="H17" s="273"/>
      <c r="I17" s="273"/>
      <c r="J17" s="273"/>
      <c r="K17" s="35" t="str">
        <f t="shared" si="0"/>
        <v/>
      </c>
      <c r="L17" s="33"/>
      <c r="M17" s="24" t="s">
        <v>1055</v>
      </c>
    </row>
    <row r="18" spans="1:13" ht="12.75" customHeight="1">
      <c r="A18" s="32" t="str">
        <f t="shared" si="1"/>
        <v/>
      </c>
      <c r="B18" s="33"/>
      <c r="C18" s="33"/>
      <c r="D18" s="34"/>
      <c r="E18" s="92"/>
      <c r="F18" s="33"/>
      <c r="G18" s="35"/>
      <c r="H18" s="273"/>
      <c r="I18" s="273"/>
      <c r="J18" s="273"/>
      <c r="K18" s="35" t="str">
        <f t="shared" si="0"/>
        <v/>
      </c>
      <c r="L18" s="33"/>
      <c r="M18" s="24" t="s">
        <v>1056</v>
      </c>
    </row>
    <row r="19" spans="1:13" ht="12.75" customHeight="1">
      <c r="A19" s="32" t="str">
        <f t="shared" si="1"/>
        <v/>
      </c>
      <c r="B19" s="33"/>
      <c r="C19" s="33"/>
      <c r="D19" s="34"/>
      <c r="E19" s="92"/>
      <c r="F19" s="33"/>
      <c r="G19" s="35"/>
      <c r="H19" s="273"/>
      <c r="I19" s="273"/>
      <c r="J19" s="273"/>
      <c r="K19" s="35" t="str">
        <f t="shared" si="0"/>
        <v/>
      </c>
      <c r="L19" s="33"/>
      <c r="M19" s="24" t="s">
        <v>1057</v>
      </c>
    </row>
    <row r="20" spans="1:13" ht="12.75" customHeight="1">
      <c r="A20" s="32" t="str">
        <f t="shared" si="1"/>
        <v/>
      </c>
      <c r="B20" s="33"/>
      <c r="C20" s="33"/>
      <c r="D20" s="34"/>
      <c r="E20" s="92"/>
      <c r="F20" s="33"/>
      <c r="G20" s="35"/>
      <c r="H20" s="273"/>
      <c r="I20" s="273"/>
      <c r="J20" s="273"/>
      <c r="K20" s="35" t="str">
        <f t="shared" si="0"/>
        <v/>
      </c>
      <c r="L20" s="33"/>
      <c r="M20" s="24" t="s">
        <v>1058</v>
      </c>
    </row>
    <row r="21" spans="1:13" ht="12.75" customHeight="1">
      <c r="A21" s="32" t="str">
        <f t="shared" si="1"/>
        <v/>
      </c>
      <c r="B21" s="33"/>
      <c r="C21" s="33"/>
      <c r="D21" s="34"/>
      <c r="E21" s="92"/>
      <c r="F21" s="33"/>
      <c r="G21" s="35"/>
      <c r="H21" s="273"/>
      <c r="I21" s="273"/>
      <c r="J21" s="273"/>
      <c r="K21" s="35" t="str">
        <f t="shared" si="0"/>
        <v/>
      </c>
      <c r="L21" s="33"/>
      <c r="M21" s="24" t="s">
        <v>1059</v>
      </c>
    </row>
    <row r="22" spans="1:13" ht="12.75" customHeight="1">
      <c r="A22" s="32" t="str">
        <f t="shared" si="1"/>
        <v/>
      </c>
      <c r="B22" s="33"/>
      <c r="C22" s="33"/>
      <c r="D22" s="34"/>
      <c r="E22" s="92"/>
      <c r="F22" s="33"/>
      <c r="G22" s="35"/>
      <c r="H22" s="273"/>
      <c r="I22" s="273"/>
      <c r="J22" s="273"/>
      <c r="K22" s="35" t="str">
        <f t="shared" si="0"/>
        <v/>
      </c>
      <c r="L22" s="33"/>
      <c r="M22" s="24" t="s">
        <v>1060</v>
      </c>
    </row>
    <row r="23" spans="1:13" ht="12.75" customHeight="1">
      <c r="A23" s="32" t="str">
        <f t="shared" si="1"/>
        <v/>
      </c>
      <c r="B23" s="33"/>
      <c r="C23" s="33"/>
      <c r="D23" s="34"/>
      <c r="E23" s="92"/>
      <c r="F23" s="33"/>
      <c r="G23" s="35"/>
      <c r="H23" s="273"/>
      <c r="I23" s="273"/>
      <c r="J23" s="273"/>
      <c r="K23" s="35" t="str">
        <f t="shared" si="0"/>
        <v/>
      </c>
      <c r="L23" s="33"/>
      <c r="M23" s="24" t="s">
        <v>1061</v>
      </c>
    </row>
    <row r="24" spans="1:13" ht="12.75" customHeight="1">
      <c r="A24" s="32" t="str">
        <f t="shared" si="1"/>
        <v/>
      </c>
      <c r="B24" s="33"/>
      <c r="C24" s="33"/>
      <c r="D24" s="34"/>
      <c r="E24" s="92"/>
      <c r="F24" s="33"/>
      <c r="G24" s="35"/>
      <c r="H24" s="273"/>
      <c r="I24" s="273"/>
      <c r="J24" s="273"/>
      <c r="K24" s="35" t="str">
        <f t="shared" si="0"/>
        <v/>
      </c>
      <c r="L24" s="33"/>
      <c r="M24" s="24" t="s">
        <v>1062</v>
      </c>
    </row>
    <row r="25" spans="1:13" ht="12.75" customHeight="1">
      <c r="A25" s="824" t="s">
        <v>1063</v>
      </c>
      <c r="B25" s="832"/>
      <c r="C25" s="33"/>
      <c r="D25" s="64"/>
      <c r="E25" s="92"/>
      <c r="F25" s="33"/>
      <c r="G25" s="35"/>
      <c r="H25" s="274">
        <f>SUM(H8:H24)</f>
        <v>0</v>
      </c>
      <c r="I25" s="274">
        <f>SUM(I8:I24)</f>
        <v>0</v>
      </c>
      <c r="J25" s="274">
        <f>SUM(J8:J24)</f>
        <v>0</v>
      </c>
      <c r="K25" s="35" t="str">
        <f t="shared" si="0"/>
        <v/>
      </c>
      <c r="L25" s="33"/>
    </row>
    <row r="26" spans="1:13" ht="12.75" customHeight="1">
      <c r="A26" s="824" t="s">
        <v>988</v>
      </c>
      <c r="B26" s="832"/>
      <c r="C26" s="33"/>
      <c r="D26" s="64"/>
      <c r="E26" s="92"/>
      <c r="F26" s="33"/>
      <c r="G26" s="35"/>
      <c r="H26" s="274">
        <f>I25</f>
        <v>0</v>
      </c>
      <c r="I26" s="274"/>
      <c r="J26" s="274"/>
      <c r="K26" s="35"/>
      <c r="L26" s="33"/>
    </row>
    <row r="27" spans="1:13" ht="12.75" customHeight="1">
      <c r="A27" s="824" t="s">
        <v>989</v>
      </c>
      <c r="B27" s="832"/>
      <c r="C27" s="33"/>
      <c r="D27" s="64"/>
      <c r="E27" s="92"/>
      <c r="F27" s="33"/>
      <c r="G27" s="35"/>
      <c r="H27" s="274"/>
      <c r="I27" s="274"/>
      <c r="J27" s="274">
        <f>H26</f>
        <v>0</v>
      </c>
      <c r="K27" s="35"/>
      <c r="L27" s="33"/>
    </row>
    <row r="28" spans="1:13" ht="15.75" customHeight="1">
      <c r="A28" s="835" t="s">
        <v>651</v>
      </c>
      <c r="B28" s="833"/>
      <c r="C28" s="38"/>
      <c r="D28" s="272"/>
      <c r="E28" s="38"/>
      <c r="F28" s="38"/>
      <c r="G28" s="38"/>
      <c r="H28" s="274">
        <f>H25-H26</f>
        <v>0</v>
      </c>
      <c r="I28" s="275"/>
      <c r="J28" s="274">
        <f>J25-J27</f>
        <v>0</v>
      </c>
      <c r="K28" s="35" t="str">
        <f t="shared" si="0"/>
        <v/>
      </c>
      <c r="L28" s="38"/>
    </row>
    <row r="29" spans="1:13" ht="15.75" customHeight="1">
      <c r="A29" s="25" t="e">
        <f>#REF!&amp;"填表人："&amp;#REF!</f>
        <v>#REF!</v>
      </c>
      <c r="J29" s="25" t="e">
        <f>"评估人员："&amp;#REF!</f>
        <v>#REF!</v>
      </c>
      <c r="M29" s="65" t="s">
        <v>717</v>
      </c>
    </row>
    <row r="30" spans="1:13" ht="15.75" customHeight="1">
      <c r="A30" s="25" t="e">
        <f>"填表日期："&amp;YEAR(#REF!)&amp;"年"&amp;MONTH(#REF!)&amp;"月"&amp;DAY(#REF!)&amp;"日"</f>
        <v>#REF!</v>
      </c>
    </row>
  </sheetData>
  <mergeCells count="18">
    <mergeCell ref="A2:L2"/>
    <mergeCell ref="A3:L3"/>
    <mergeCell ref="A25:B25"/>
    <mergeCell ref="A26:B26"/>
    <mergeCell ref="A27:B27"/>
    <mergeCell ref="E6:E7"/>
    <mergeCell ref="F6:F7"/>
    <mergeCell ref="G6:G7"/>
    <mergeCell ref="H6:H7"/>
    <mergeCell ref="I6:I7"/>
    <mergeCell ref="J6:J7"/>
    <mergeCell ref="K6:K7"/>
    <mergeCell ref="L6:L7"/>
    <mergeCell ref="A28:B28"/>
    <mergeCell ref="A6:A7"/>
    <mergeCell ref="B6:B7"/>
    <mergeCell ref="C6:C7"/>
    <mergeCell ref="D6:D7"/>
  </mergeCells>
  <phoneticPr fontId="48" type="noConversion"/>
  <hyperlinks>
    <hyperlink ref="A1" location="索引目录!A1" display="返回索引目录" xr:uid="{00000000-0004-0000-1600-000000000000}"/>
  </hyperlinks>
  <printOptions horizontalCentered="1"/>
  <pageMargins left="0.98402777777777795" right="0.98402777777777795" top="0.98402777777777795" bottom="0.98402777777777795" header="0.47152777777777799" footer="0.35416666666666702"/>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8">
    <pageSetUpPr fitToPage="1"/>
  </sheetPr>
  <dimension ref="A1:H29"/>
  <sheetViews>
    <sheetView showGridLines="0" topLeftCell="A6" zoomScale="96" zoomScaleNormal="96" workbookViewId="0">
      <selection activeCell="J23" sqref="J23"/>
    </sheetView>
  </sheetViews>
  <sheetFormatPr defaultColWidth="9" defaultRowHeight="15.75" customHeight="1"/>
  <cols>
    <col min="1" max="1" width="6.625" style="52" customWidth="1"/>
    <col min="2" max="2" width="26.625" style="52" customWidth="1"/>
    <col min="3" max="6" width="18.625" style="52" customWidth="1"/>
    <col min="7" max="7" width="12.625" style="52" customWidth="1"/>
    <col min="8" max="8" width="9" style="52" customWidth="1"/>
    <col min="9" max="9" width="9.625" style="52" customWidth="1"/>
    <col min="10" max="11" width="9" style="52" customWidth="1"/>
    <col min="12" max="16384" width="9" style="52"/>
  </cols>
  <sheetData>
    <row r="1" spans="1:7" ht="15.75" customHeight="1">
      <c r="A1" s="53" t="s">
        <v>0</v>
      </c>
    </row>
    <row r="2" spans="1:7" s="50" customFormat="1" ht="30" customHeight="1">
      <c r="A2" s="733" t="s">
        <v>1064</v>
      </c>
      <c r="B2" s="734"/>
      <c r="C2" s="734"/>
      <c r="D2" s="734"/>
      <c r="E2" s="734"/>
      <c r="F2" s="734"/>
      <c r="G2" s="734"/>
    </row>
    <row r="3" spans="1:7" ht="15.75" customHeight="1">
      <c r="A3" s="735" t="e">
        <f>"评估基准日："&amp;TEXT(#REF!,"yyyy年mm月dd日")</f>
        <v>#REF!</v>
      </c>
      <c r="B3" s="736"/>
      <c r="C3" s="736"/>
      <c r="D3" s="736"/>
      <c r="E3" s="736"/>
      <c r="F3" s="736"/>
      <c r="G3" s="736"/>
    </row>
    <row r="4" spans="1:7" ht="14.25" customHeight="1">
      <c r="A4" s="51"/>
      <c r="B4" s="51"/>
      <c r="C4" s="51"/>
      <c r="D4" s="51"/>
      <c r="E4" s="51"/>
      <c r="F4" s="51"/>
      <c r="G4" s="54" t="s">
        <v>1065</v>
      </c>
    </row>
    <row r="5" spans="1:7" ht="15.75" customHeight="1">
      <c r="A5" s="55" t="e">
        <f>#REF!&amp;"："&amp;#REF!</f>
        <v>#REF!</v>
      </c>
      <c r="B5" s="55"/>
      <c r="G5" s="54" t="s">
        <v>710</v>
      </c>
    </row>
    <row r="6" spans="1:7" s="51" customFormat="1" ht="15.75" customHeight="1">
      <c r="A6" s="56" t="s">
        <v>711</v>
      </c>
      <c r="B6" s="56" t="s">
        <v>5</v>
      </c>
      <c r="C6" s="56" t="s">
        <v>6</v>
      </c>
      <c r="D6" s="94" t="s">
        <v>1066</v>
      </c>
      <c r="E6" s="56" t="s">
        <v>7</v>
      </c>
      <c r="F6" s="80" t="s">
        <v>712</v>
      </c>
      <c r="G6" s="56" t="s">
        <v>616</v>
      </c>
    </row>
    <row r="7" spans="1:7" ht="15.75" customHeight="1">
      <c r="A7" s="56" t="s">
        <v>1067</v>
      </c>
      <c r="B7" s="81" t="s">
        <v>243</v>
      </c>
      <c r="C7" s="82">
        <f>'3-9-1材料采购（在途物资）'!F26</f>
        <v>0</v>
      </c>
      <c r="D7" s="82">
        <f>'3-9-1材料采购（在途物资）'!G26</f>
        <v>0</v>
      </c>
      <c r="E7" s="58">
        <f>'3-9-1材料采购（在途物资）'!J28</f>
        <v>0</v>
      </c>
      <c r="F7" s="58">
        <f t="shared" ref="F7:F18" si="0">E7-C7+D7</f>
        <v>0</v>
      </c>
      <c r="G7" s="252" t="str">
        <f t="shared" ref="G7:G18" si="1">IF(C7-D7=0,"",(E7-C7+D7)/(C7-D7)*100)</f>
        <v/>
      </c>
    </row>
    <row r="8" spans="1:7" ht="15.75" customHeight="1">
      <c r="A8" s="56" t="s">
        <v>1068</v>
      </c>
      <c r="B8" s="95" t="s">
        <v>244</v>
      </c>
      <c r="C8" s="82">
        <f>'3-9-2原材料'!G150</f>
        <v>0</v>
      </c>
      <c r="D8" s="82">
        <f>'3-9-2原材料'!H150</f>
        <v>0</v>
      </c>
      <c r="E8" s="58">
        <f>'3-9-2原材料'!M152</f>
        <v>1325443.4774</v>
      </c>
      <c r="F8" s="58">
        <f t="shared" si="0"/>
        <v>1325443.4774</v>
      </c>
      <c r="G8" s="252" t="str">
        <f t="shared" si="1"/>
        <v/>
      </c>
    </row>
    <row r="9" spans="1:7" ht="15.75" customHeight="1">
      <c r="A9" s="56" t="s">
        <v>1069</v>
      </c>
      <c r="B9" s="95" t="s">
        <v>245</v>
      </c>
      <c r="C9" s="82">
        <f>'3-9-3在库周转材料'!G26</f>
        <v>0</v>
      </c>
      <c r="D9" s="82">
        <f>'3-9-3在库周转材料'!H26</f>
        <v>0</v>
      </c>
      <c r="E9" s="58">
        <f>'3-9-3在库周转材料'!M28</f>
        <v>0</v>
      </c>
      <c r="F9" s="58">
        <f t="shared" si="0"/>
        <v>0</v>
      </c>
      <c r="G9" s="252" t="str">
        <f t="shared" si="1"/>
        <v/>
      </c>
    </row>
    <row r="10" spans="1:7" ht="15.75" customHeight="1">
      <c r="A10" s="56" t="s">
        <v>1070</v>
      </c>
      <c r="B10" s="95" t="s">
        <v>248</v>
      </c>
      <c r="C10" s="82">
        <f>'3-9-4委托加工物资'!G26</f>
        <v>0</v>
      </c>
      <c r="D10" s="82">
        <f>'3-9-4委托加工物资'!H26</f>
        <v>0</v>
      </c>
      <c r="E10" s="58">
        <f>'3-9-4委托加工物资'!K28</f>
        <v>0</v>
      </c>
      <c r="F10" s="58">
        <f t="shared" si="0"/>
        <v>0</v>
      </c>
      <c r="G10" s="252" t="str">
        <f t="shared" si="1"/>
        <v/>
      </c>
    </row>
    <row r="11" spans="1:7" ht="15.75" customHeight="1">
      <c r="A11" s="56" t="s">
        <v>1071</v>
      </c>
      <c r="B11" s="95" t="s">
        <v>250</v>
      </c>
      <c r="C11" s="82">
        <f>'3-9-5产成品（库存商品）'!I26</f>
        <v>0</v>
      </c>
      <c r="D11" s="82">
        <f>'3-9-5产成品（库存商品）'!J26</f>
        <v>0</v>
      </c>
      <c r="E11" s="58">
        <f>'3-9-5产成品（库存商品）'!M28</f>
        <v>0</v>
      </c>
      <c r="F11" s="58">
        <f t="shared" si="0"/>
        <v>0</v>
      </c>
      <c r="G11" s="252" t="str">
        <f t="shared" si="1"/>
        <v/>
      </c>
    </row>
    <row r="12" spans="1:7" ht="15.75" customHeight="1">
      <c r="A12" s="56" t="s">
        <v>1072</v>
      </c>
      <c r="B12" s="95" t="s">
        <v>252</v>
      </c>
      <c r="C12" s="82">
        <f>'3-9-6在产品（自制半成品）'!F26</f>
        <v>0</v>
      </c>
      <c r="D12" s="82">
        <f>'3-9-6在产品（自制半成品）'!G26</f>
        <v>0</v>
      </c>
      <c r="E12" s="58">
        <f>'3-9-6在产品（自制半成品）'!K28</f>
        <v>0</v>
      </c>
      <c r="F12" s="58">
        <f t="shared" si="0"/>
        <v>0</v>
      </c>
      <c r="G12" s="252" t="str">
        <f t="shared" si="1"/>
        <v/>
      </c>
    </row>
    <row r="13" spans="1:7" ht="15.75" customHeight="1">
      <c r="A13" s="56" t="s">
        <v>1073</v>
      </c>
      <c r="B13" s="95" t="s">
        <v>255</v>
      </c>
      <c r="C13" s="82">
        <f>'3-9-7发出商品'!G26</f>
        <v>0</v>
      </c>
      <c r="D13" s="82">
        <f>'3-9-7发出商品'!H26</f>
        <v>0</v>
      </c>
      <c r="E13" s="58">
        <f>'3-9-7发出商品'!K28</f>
        <v>0</v>
      </c>
      <c r="F13" s="58">
        <f t="shared" si="0"/>
        <v>0</v>
      </c>
      <c r="G13" s="252" t="str">
        <f t="shared" si="1"/>
        <v/>
      </c>
    </row>
    <row r="14" spans="1:7" ht="15.75" customHeight="1">
      <c r="A14" s="56" t="s">
        <v>1074</v>
      </c>
      <c r="B14" s="95" t="s">
        <v>258</v>
      </c>
      <c r="C14" s="82">
        <f>'3-9-8在用周转材料'!G26</f>
        <v>0</v>
      </c>
      <c r="D14" s="82">
        <f>'3-9-8在用周转材料'!H26</f>
        <v>0</v>
      </c>
      <c r="E14" s="58">
        <f>'3-9-8在用周转材料'!L28</f>
        <v>0</v>
      </c>
      <c r="F14" s="58">
        <f t="shared" si="0"/>
        <v>0</v>
      </c>
      <c r="G14" s="252" t="str">
        <f t="shared" si="1"/>
        <v/>
      </c>
    </row>
    <row r="15" spans="1:7" ht="15.75" customHeight="1">
      <c r="A15" s="56" t="s">
        <v>1075</v>
      </c>
      <c r="B15" s="84" t="s">
        <v>261</v>
      </c>
      <c r="C15" s="82">
        <f>'3-9-9开发产品'!T26</f>
        <v>0</v>
      </c>
      <c r="D15" s="82">
        <f>'3-9-9开发产品'!U26</f>
        <v>0</v>
      </c>
      <c r="E15" s="58">
        <f>'3-9-9开发产品'!W28</f>
        <v>0</v>
      </c>
      <c r="F15" s="58">
        <f t="shared" si="0"/>
        <v>0</v>
      </c>
      <c r="G15" s="252" t="str">
        <f t="shared" si="1"/>
        <v/>
      </c>
    </row>
    <row r="16" spans="1:7" ht="15.75" customHeight="1">
      <c r="A16" s="56" t="s">
        <v>1076</v>
      </c>
      <c r="B16" s="84" t="s">
        <v>264</v>
      </c>
      <c r="C16" s="82">
        <f>'3-9-10开发成本'!U25</f>
        <v>0</v>
      </c>
      <c r="D16" s="82">
        <f>'3-9-10开发成本'!V25</f>
        <v>0</v>
      </c>
      <c r="E16" s="58">
        <f>'3-9-10开发成本'!X27</f>
        <v>0</v>
      </c>
      <c r="F16" s="58">
        <f t="shared" si="0"/>
        <v>0</v>
      </c>
      <c r="G16" s="252" t="str">
        <f t="shared" si="1"/>
        <v/>
      </c>
    </row>
    <row r="17" spans="1:8" ht="15.75" customHeight="1">
      <c r="A17" s="56" t="s">
        <v>1077</v>
      </c>
      <c r="B17" s="84" t="s">
        <v>266</v>
      </c>
      <c r="C17" s="82">
        <f>'3-9-11消耗性生物资产'!I26</f>
        <v>0</v>
      </c>
      <c r="D17" s="82">
        <f>'3-9-11消耗性生物资产'!J26</f>
        <v>0</v>
      </c>
      <c r="E17" s="58">
        <f>'3-9-11消耗性生物资产'!M28</f>
        <v>0</v>
      </c>
      <c r="F17" s="58">
        <f t="shared" si="0"/>
        <v>0</v>
      </c>
      <c r="G17" s="252" t="str">
        <f t="shared" si="1"/>
        <v/>
      </c>
    </row>
    <row r="18" spans="1:8" ht="15.75" customHeight="1">
      <c r="A18" s="56" t="s">
        <v>1078</v>
      </c>
      <c r="B18" s="84" t="s">
        <v>267</v>
      </c>
      <c r="C18" s="82">
        <f>'3-9-12工程施工'!X25</f>
        <v>0</v>
      </c>
      <c r="D18" s="379"/>
      <c r="E18" s="58">
        <f>'3-9-12工程施工'!AA25</f>
        <v>0</v>
      </c>
      <c r="F18" s="58">
        <f t="shared" si="0"/>
        <v>0</v>
      </c>
      <c r="G18" s="252" t="str">
        <f t="shared" si="1"/>
        <v/>
      </c>
    </row>
    <row r="19" spans="1:8" ht="15.75" customHeight="1">
      <c r="A19" s="56"/>
      <c r="B19" s="81"/>
      <c r="C19" s="82"/>
      <c r="D19" s="82"/>
      <c r="E19" s="58"/>
      <c r="F19" s="58"/>
      <c r="G19" s="252"/>
    </row>
    <row r="20" spans="1:8" ht="15.75" customHeight="1">
      <c r="A20" s="56"/>
      <c r="B20" s="81"/>
      <c r="C20" s="82"/>
      <c r="D20" s="82"/>
      <c r="E20" s="58"/>
      <c r="F20" s="58"/>
      <c r="G20" s="252"/>
    </row>
    <row r="21" spans="1:8" ht="15.75" customHeight="1">
      <c r="A21" s="56"/>
      <c r="B21" s="81"/>
      <c r="C21" s="82"/>
      <c r="D21" s="82"/>
      <c r="E21" s="58"/>
      <c r="F21" s="58"/>
      <c r="G21" s="252"/>
    </row>
    <row r="22" spans="1:8" ht="15.75" customHeight="1">
      <c r="A22" s="56"/>
      <c r="B22" s="81"/>
      <c r="C22" s="82"/>
      <c r="D22" s="82"/>
      <c r="E22" s="58"/>
      <c r="F22" s="58"/>
      <c r="G22" s="252"/>
    </row>
    <row r="23" spans="1:8" ht="15.75" customHeight="1">
      <c r="A23" s="56"/>
      <c r="B23" s="81"/>
      <c r="C23" s="82"/>
      <c r="D23" s="82"/>
      <c r="E23" s="58"/>
      <c r="F23" s="58"/>
      <c r="G23" s="252"/>
    </row>
    <row r="24" spans="1:8" ht="15.75" customHeight="1">
      <c r="A24" s="56"/>
      <c r="B24" s="81"/>
      <c r="C24" s="82"/>
      <c r="D24" s="82"/>
      <c r="E24" s="58"/>
      <c r="F24" s="58"/>
      <c r="G24" s="252"/>
    </row>
    <row r="25" spans="1:8" ht="15.75" customHeight="1">
      <c r="A25" s="741" t="s">
        <v>1079</v>
      </c>
      <c r="B25" s="753"/>
      <c r="C25" s="82">
        <f>SUM(C7:C24)</f>
        <v>0</v>
      </c>
      <c r="D25" s="82">
        <f>SUM(D7:D24)</f>
        <v>0</v>
      </c>
      <c r="E25" s="82">
        <f>SUM(E7:E24)</f>
        <v>1325443.4774</v>
      </c>
      <c r="F25" s="58">
        <f>E25-C25</f>
        <v>1325443.4774</v>
      </c>
      <c r="G25" s="252" t="str">
        <f>IF(C25-D25=0,"",(E25-C25+D25)/(C25-D25)*100)</f>
        <v/>
      </c>
    </row>
    <row r="26" spans="1:8" ht="15.75" customHeight="1">
      <c r="A26" s="741" t="s">
        <v>1080</v>
      </c>
      <c r="B26" s="753"/>
      <c r="C26" s="380">
        <f>D25</f>
        <v>0</v>
      </c>
      <c r="D26" s="380"/>
      <c r="E26" s="381"/>
      <c r="F26" s="58"/>
      <c r="G26" s="252"/>
    </row>
    <row r="27" spans="1:8" ht="15.75" customHeight="1">
      <c r="A27" s="741" t="s">
        <v>1081</v>
      </c>
      <c r="B27" s="753"/>
      <c r="C27" s="82">
        <f>C25-C26</f>
        <v>0</v>
      </c>
      <c r="D27" s="82"/>
      <c r="E27" s="58">
        <f>E25</f>
        <v>1325443.4774</v>
      </c>
      <c r="F27" s="58">
        <f>E27-C27</f>
        <v>1325443.4774</v>
      </c>
      <c r="G27" s="252" t="str">
        <f>IF(C27-D27=0,"",(E27-C27+D27)/(C27-D27)*100)</f>
        <v/>
      </c>
    </row>
    <row r="28" spans="1:8" ht="15.75" customHeight="1">
      <c r="E28" s="52" t="e">
        <f>"评估人员："&amp;#REF!</f>
        <v>#REF!</v>
      </c>
      <c r="H28" s="246" t="s">
        <v>159</v>
      </c>
    </row>
    <row r="29" spans="1:8" ht="15.75" customHeight="1">
      <c r="H29" s="59" t="s">
        <v>717</v>
      </c>
    </row>
  </sheetData>
  <mergeCells count="5">
    <mergeCell ref="A2:G2"/>
    <mergeCell ref="A3:G3"/>
    <mergeCell ref="A25:B25"/>
    <mergeCell ref="A26:B26"/>
    <mergeCell ref="A27:B27"/>
  </mergeCells>
  <phoneticPr fontId="48" type="noConversion"/>
  <hyperlinks>
    <hyperlink ref="A1" location="索引目录!A1" display="返回索引目录" xr:uid="{00000000-0004-0000-1700-000000000000}"/>
  </hyperlinks>
  <printOptions horizontalCentered="1"/>
  <pageMargins left="0.98402777777777795" right="0.98402777777777795" top="0.98402777777777795" bottom="0.98402777777777795" header="0.47152777777777799" footer="0.35416666666666702"/>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9">
    <pageSetUpPr fitToPage="1"/>
  </sheetPr>
  <dimension ref="A1:N30"/>
  <sheetViews>
    <sheetView showGridLines="0" zoomScale="96" zoomScaleNormal="96" workbookViewId="0">
      <selection activeCell="J23" sqref="J23"/>
    </sheetView>
  </sheetViews>
  <sheetFormatPr defaultColWidth="9" defaultRowHeight="15.75" customHeight="1"/>
  <cols>
    <col min="1" max="1" width="5.5" style="25" customWidth="1"/>
    <col min="2" max="2" width="36" style="25" customWidth="1"/>
    <col min="3" max="3" width="7.625" style="25" customWidth="1"/>
    <col min="4" max="4" width="10.625" style="25" customWidth="1"/>
    <col min="5" max="5" width="6.625" style="25" customWidth="1"/>
    <col min="6" max="6" width="9.125" style="25" customWidth="1"/>
    <col min="7" max="7" width="15" style="25" customWidth="1"/>
    <col min="8" max="8" width="8" style="25" customWidth="1"/>
    <col min="9" max="9" width="8.625" style="25" customWidth="1"/>
    <col min="10" max="10" width="9.625" style="25" customWidth="1"/>
    <col min="11" max="11" width="9" style="25" customWidth="1"/>
    <col min="12" max="12" width="13.125" style="25" customWidth="1"/>
    <col min="13" max="13" width="9" style="24" customWidth="1"/>
    <col min="14" max="15" width="9" style="25" customWidth="1"/>
    <col min="16" max="16384" width="9" style="25"/>
  </cols>
  <sheetData>
    <row r="1" spans="1:14" ht="15.75" customHeight="1">
      <c r="A1" s="26" t="s">
        <v>0</v>
      </c>
    </row>
    <row r="2" spans="1:14" s="23" customFormat="1" ht="30" customHeight="1">
      <c r="A2" s="798" t="s">
        <v>29</v>
      </c>
      <c r="B2" s="799"/>
      <c r="C2" s="799"/>
      <c r="D2" s="799"/>
      <c r="E2" s="799"/>
      <c r="F2" s="799"/>
      <c r="G2" s="799"/>
      <c r="H2" s="799"/>
      <c r="I2" s="799"/>
      <c r="J2" s="799"/>
      <c r="K2" s="799"/>
      <c r="L2" s="799"/>
      <c r="M2" s="24"/>
      <c r="N2" s="25"/>
    </row>
    <row r="3" spans="1:14" ht="15.75" customHeight="1">
      <c r="A3" s="800" t="e">
        <f>"评估基准日："&amp;TEXT(#REF!,"yyyy年mm月dd日")</f>
        <v>#REF!</v>
      </c>
      <c r="B3" s="801"/>
      <c r="C3" s="801"/>
      <c r="D3" s="801"/>
      <c r="E3" s="801"/>
      <c r="F3" s="801"/>
      <c r="G3" s="801"/>
      <c r="H3" s="801"/>
      <c r="I3" s="801"/>
      <c r="J3" s="801"/>
      <c r="K3" s="801"/>
      <c r="L3" s="801"/>
      <c r="M3" s="195"/>
    </row>
    <row r="4" spans="1:14" ht="14.25" customHeight="1">
      <c r="A4" s="24"/>
      <c r="B4" s="24"/>
      <c r="C4" s="24"/>
      <c r="D4" s="24"/>
      <c r="E4" s="24"/>
      <c r="F4" s="24"/>
      <c r="G4" s="24"/>
      <c r="H4" s="24"/>
      <c r="I4" s="24"/>
      <c r="J4" s="24"/>
      <c r="K4" s="24"/>
      <c r="L4" s="28" t="s">
        <v>1082</v>
      </c>
    </row>
    <row r="5" spans="1:14" ht="15.75" customHeight="1">
      <c r="A5" s="25" t="e">
        <f>#REF!&amp;"："&amp;#REF!</f>
        <v>#REF!</v>
      </c>
      <c r="L5" s="194" t="s">
        <v>720</v>
      </c>
    </row>
    <row r="6" spans="1:14" s="24" customFormat="1" ht="15.75" customHeight="1">
      <c r="A6" s="810" t="s">
        <v>4</v>
      </c>
      <c r="B6" s="810" t="s">
        <v>1083</v>
      </c>
      <c r="C6" s="837" t="s">
        <v>1084</v>
      </c>
      <c r="D6" s="810" t="s">
        <v>6</v>
      </c>
      <c r="E6" s="838"/>
      <c r="F6" s="832"/>
      <c r="G6" s="840" t="s">
        <v>1066</v>
      </c>
      <c r="H6" s="810" t="s">
        <v>7</v>
      </c>
      <c r="I6" s="838"/>
      <c r="J6" s="832"/>
      <c r="K6" s="810" t="s">
        <v>616</v>
      </c>
      <c r="L6" s="810" t="s">
        <v>176</v>
      </c>
      <c r="N6" s="25"/>
    </row>
    <row r="7" spans="1:14" s="24" customFormat="1" ht="15.75" customHeight="1">
      <c r="A7" s="834"/>
      <c r="B7" s="834"/>
      <c r="C7" s="831"/>
      <c r="D7" s="235" t="s">
        <v>1085</v>
      </c>
      <c r="E7" s="108" t="s">
        <v>1086</v>
      </c>
      <c r="F7" s="108" t="s">
        <v>1087</v>
      </c>
      <c r="G7" s="831"/>
      <c r="H7" s="235" t="s">
        <v>1088</v>
      </c>
      <c r="I7" s="108" t="s">
        <v>1089</v>
      </c>
      <c r="J7" s="108" t="s">
        <v>1087</v>
      </c>
      <c r="K7" s="834"/>
      <c r="L7" s="834"/>
      <c r="M7" s="195" t="s">
        <v>725</v>
      </c>
      <c r="N7" s="25"/>
    </row>
    <row r="8" spans="1:14" ht="12.75" customHeight="1">
      <c r="A8" s="32" t="str">
        <f t="shared" ref="A8" si="0">IF(B8="","",ROW()-7)</f>
        <v/>
      </c>
      <c r="B8" s="33"/>
      <c r="C8" s="33"/>
      <c r="D8" s="13"/>
      <c r="E8" s="111"/>
      <c r="F8" s="111"/>
      <c r="G8" s="111"/>
      <c r="H8" s="66"/>
      <c r="I8" s="35"/>
      <c r="J8" s="111"/>
      <c r="K8" s="35" t="str">
        <f>IF(F8=0,"",(J8-F8)/F8*100)</f>
        <v/>
      </c>
      <c r="L8" s="33"/>
      <c r="M8" s="24" t="s">
        <v>1046</v>
      </c>
    </row>
    <row r="9" spans="1:14" ht="12.75" customHeight="1">
      <c r="A9" s="32" t="str">
        <f t="shared" ref="A9:A25" si="1">IF(B9="","",ROW()-7)</f>
        <v/>
      </c>
      <c r="B9" s="33"/>
      <c r="C9" s="33"/>
      <c r="D9" s="13"/>
      <c r="E9" s="111"/>
      <c r="F9" s="111"/>
      <c r="G9" s="111"/>
      <c r="H9" s="66"/>
      <c r="I9" s="35"/>
      <c r="J9" s="111"/>
      <c r="K9" s="35" t="str">
        <f t="shared" ref="K9:K28" si="2">IF(F9=0,"",(J9-F9)/F9*100)</f>
        <v/>
      </c>
      <c r="L9" s="33"/>
      <c r="M9" s="24" t="s">
        <v>1047</v>
      </c>
    </row>
    <row r="10" spans="1:14" ht="12.75" customHeight="1">
      <c r="A10" s="32" t="str">
        <f t="shared" si="1"/>
        <v/>
      </c>
      <c r="B10" s="33"/>
      <c r="C10" s="33"/>
      <c r="D10" s="13"/>
      <c r="E10" s="111"/>
      <c r="F10" s="111"/>
      <c r="G10" s="111"/>
      <c r="H10" s="66"/>
      <c r="I10" s="35"/>
      <c r="J10" s="111"/>
      <c r="K10" s="35" t="str">
        <f t="shared" si="2"/>
        <v/>
      </c>
      <c r="L10" s="33"/>
      <c r="M10" s="24" t="s">
        <v>1048</v>
      </c>
    </row>
    <row r="11" spans="1:14" ht="12.75" customHeight="1">
      <c r="A11" s="32" t="str">
        <f t="shared" si="1"/>
        <v/>
      </c>
      <c r="B11" s="33"/>
      <c r="C11" s="33"/>
      <c r="D11" s="13"/>
      <c r="E11" s="111"/>
      <c r="F11" s="111"/>
      <c r="G11" s="111"/>
      <c r="H11" s="66"/>
      <c r="I11" s="35"/>
      <c r="J11" s="111"/>
      <c r="K11" s="35" t="str">
        <f t="shared" si="2"/>
        <v/>
      </c>
      <c r="L11" s="33"/>
      <c r="M11" s="24" t="s">
        <v>1049</v>
      </c>
    </row>
    <row r="12" spans="1:14" ht="12.75" customHeight="1">
      <c r="A12" s="32" t="str">
        <f t="shared" si="1"/>
        <v/>
      </c>
      <c r="B12" s="33"/>
      <c r="C12" s="33"/>
      <c r="D12" s="13"/>
      <c r="E12" s="111"/>
      <c r="F12" s="111"/>
      <c r="G12" s="111"/>
      <c r="H12" s="66"/>
      <c r="I12" s="35"/>
      <c r="J12" s="111"/>
      <c r="K12" s="35" t="str">
        <f t="shared" si="2"/>
        <v/>
      </c>
      <c r="L12" s="33"/>
      <c r="M12" s="24" t="s">
        <v>1050</v>
      </c>
    </row>
    <row r="13" spans="1:14" ht="12.75" customHeight="1">
      <c r="A13" s="32" t="str">
        <f t="shared" si="1"/>
        <v/>
      </c>
      <c r="B13" s="33"/>
      <c r="C13" s="33"/>
      <c r="D13" s="13"/>
      <c r="E13" s="111"/>
      <c r="F13" s="111"/>
      <c r="G13" s="111"/>
      <c r="H13" s="66"/>
      <c r="I13" s="35"/>
      <c r="J13" s="111"/>
      <c r="K13" s="35" t="str">
        <f t="shared" si="2"/>
        <v/>
      </c>
      <c r="L13" s="33"/>
      <c r="M13" s="24" t="s">
        <v>1051</v>
      </c>
    </row>
    <row r="14" spans="1:14" ht="12.75" customHeight="1">
      <c r="A14" s="32" t="str">
        <f t="shared" si="1"/>
        <v/>
      </c>
      <c r="B14" s="33"/>
      <c r="C14" s="33"/>
      <c r="D14" s="13"/>
      <c r="E14" s="111"/>
      <c r="F14" s="111"/>
      <c r="G14" s="111"/>
      <c r="H14" s="66"/>
      <c r="I14" s="35"/>
      <c r="J14" s="111"/>
      <c r="K14" s="35" t="str">
        <f t="shared" si="2"/>
        <v/>
      </c>
      <c r="L14" s="33"/>
      <c r="M14" s="24" t="s">
        <v>1052</v>
      </c>
    </row>
    <row r="15" spans="1:14" ht="12.75" customHeight="1">
      <c r="A15" s="32" t="str">
        <f t="shared" si="1"/>
        <v/>
      </c>
      <c r="B15" s="33"/>
      <c r="C15" s="33"/>
      <c r="D15" s="13"/>
      <c r="E15" s="111"/>
      <c r="F15" s="111"/>
      <c r="G15" s="111"/>
      <c r="H15" s="66"/>
      <c r="I15" s="35"/>
      <c r="J15" s="111"/>
      <c r="K15" s="35" t="str">
        <f t="shared" si="2"/>
        <v/>
      </c>
      <c r="L15" s="33"/>
      <c r="M15" s="24" t="s">
        <v>1053</v>
      </c>
    </row>
    <row r="16" spans="1:14" ht="12.75" customHeight="1">
      <c r="A16" s="32" t="str">
        <f t="shared" si="1"/>
        <v/>
      </c>
      <c r="B16" s="33"/>
      <c r="C16" s="33"/>
      <c r="D16" s="13"/>
      <c r="E16" s="111"/>
      <c r="F16" s="111"/>
      <c r="G16" s="111"/>
      <c r="H16" s="66"/>
      <c r="I16" s="35"/>
      <c r="J16" s="111"/>
      <c r="K16" s="35" t="str">
        <f t="shared" si="2"/>
        <v/>
      </c>
      <c r="L16" s="33"/>
      <c r="M16" s="24" t="s">
        <v>1054</v>
      </c>
    </row>
    <row r="17" spans="1:13" ht="12.75" customHeight="1">
      <c r="A17" s="32" t="str">
        <f t="shared" si="1"/>
        <v/>
      </c>
      <c r="B17" s="33"/>
      <c r="C17" s="33"/>
      <c r="D17" s="13"/>
      <c r="E17" s="111"/>
      <c r="F17" s="111"/>
      <c r="G17" s="111"/>
      <c r="H17" s="66"/>
      <c r="I17" s="35"/>
      <c r="J17" s="111"/>
      <c r="K17" s="35" t="str">
        <f t="shared" si="2"/>
        <v/>
      </c>
      <c r="L17" s="33"/>
      <c r="M17" s="24" t="s">
        <v>1055</v>
      </c>
    </row>
    <row r="18" spans="1:13" ht="12.75" customHeight="1">
      <c r="A18" s="32" t="str">
        <f t="shared" si="1"/>
        <v/>
      </c>
      <c r="B18" s="33"/>
      <c r="C18" s="33"/>
      <c r="D18" s="13"/>
      <c r="E18" s="111"/>
      <c r="F18" s="111"/>
      <c r="G18" s="111"/>
      <c r="H18" s="66"/>
      <c r="I18" s="35"/>
      <c r="J18" s="111"/>
      <c r="K18" s="35" t="str">
        <f t="shared" si="2"/>
        <v/>
      </c>
      <c r="L18" s="33"/>
      <c r="M18" s="24" t="s">
        <v>1056</v>
      </c>
    </row>
    <row r="19" spans="1:13" ht="12.75" customHeight="1">
      <c r="A19" s="32" t="str">
        <f t="shared" si="1"/>
        <v/>
      </c>
      <c r="B19" s="33"/>
      <c r="C19" s="33"/>
      <c r="D19" s="13"/>
      <c r="E19" s="111"/>
      <c r="F19" s="111"/>
      <c r="G19" s="111"/>
      <c r="H19" s="66"/>
      <c r="I19" s="35"/>
      <c r="J19" s="111"/>
      <c r="K19" s="35" t="str">
        <f t="shared" si="2"/>
        <v/>
      </c>
      <c r="L19" s="33"/>
      <c r="M19" s="24" t="s">
        <v>1057</v>
      </c>
    </row>
    <row r="20" spans="1:13" ht="12.75" customHeight="1">
      <c r="A20" s="32" t="str">
        <f t="shared" si="1"/>
        <v/>
      </c>
      <c r="B20" s="33"/>
      <c r="C20" s="33"/>
      <c r="D20" s="13"/>
      <c r="E20" s="111"/>
      <c r="F20" s="111"/>
      <c r="G20" s="111"/>
      <c r="H20" s="66"/>
      <c r="I20" s="35"/>
      <c r="J20" s="111"/>
      <c r="K20" s="35" t="str">
        <f t="shared" si="2"/>
        <v/>
      </c>
      <c r="L20" s="33"/>
      <c r="M20" s="24" t="s">
        <v>1058</v>
      </c>
    </row>
    <row r="21" spans="1:13" ht="12.75" customHeight="1">
      <c r="A21" s="32" t="str">
        <f t="shared" si="1"/>
        <v/>
      </c>
      <c r="B21" s="33"/>
      <c r="C21" s="33"/>
      <c r="D21" s="13"/>
      <c r="E21" s="111"/>
      <c r="F21" s="111"/>
      <c r="G21" s="111"/>
      <c r="H21" s="66"/>
      <c r="I21" s="35"/>
      <c r="J21" s="111"/>
      <c r="K21" s="35" t="str">
        <f t="shared" si="2"/>
        <v/>
      </c>
      <c r="L21" s="33"/>
      <c r="M21" s="24" t="s">
        <v>1059</v>
      </c>
    </row>
    <row r="22" spans="1:13" ht="12.75" customHeight="1">
      <c r="A22" s="32" t="str">
        <f t="shared" si="1"/>
        <v/>
      </c>
      <c r="B22" s="33"/>
      <c r="C22" s="33"/>
      <c r="D22" s="13"/>
      <c r="E22" s="111"/>
      <c r="F22" s="111"/>
      <c r="G22" s="111"/>
      <c r="H22" s="66"/>
      <c r="I22" s="35"/>
      <c r="J22" s="111"/>
      <c r="K22" s="35" t="str">
        <f t="shared" si="2"/>
        <v/>
      </c>
      <c r="L22" s="33"/>
      <c r="M22" s="24" t="s">
        <v>1060</v>
      </c>
    </row>
    <row r="23" spans="1:13" ht="12.75" customHeight="1">
      <c r="A23" s="32" t="str">
        <f t="shared" si="1"/>
        <v/>
      </c>
      <c r="B23" s="33"/>
      <c r="C23" s="33"/>
      <c r="D23" s="13"/>
      <c r="E23" s="111"/>
      <c r="F23" s="111"/>
      <c r="G23" s="111"/>
      <c r="H23" s="66"/>
      <c r="I23" s="35"/>
      <c r="J23" s="111"/>
      <c r="K23" s="35" t="str">
        <f t="shared" si="2"/>
        <v/>
      </c>
      <c r="L23" s="33"/>
      <c r="M23" s="24" t="s">
        <v>1061</v>
      </c>
    </row>
    <row r="24" spans="1:13" ht="12.75" customHeight="1">
      <c r="A24" s="32" t="str">
        <f t="shared" si="1"/>
        <v/>
      </c>
      <c r="B24" s="33"/>
      <c r="C24" s="33"/>
      <c r="D24" s="13"/>
      <c r="E24" s="111"/>
      <c r="F24" s="111"/>
      <c r="G24" s="111"/>
      <c r="H24" s="66"/>
      <c r="I24" s="35"/>
      <c r="J24" s="111"/>
      <c r="K24" s="35" t="str">
        <f t="shared" si="2"/>
        <v/>
      </c>
      <c r="L24" s="33"/>
      <c r="M24" s="24" t="s">
        <v>1062</v>
      </c>
    </row>
    <row r="25" spans="1:13" ht="12.75" customHeight="1">
      <c r="A25" s="32" t="str">
        <f t="shared" si="1"/>
        <v/>
      </c>
      <c r="B25" s="33"/>
      <c r="C25" s="33"/>
      <c r="D25" s="13"/>
      <c r="E25" s="111"/>
      <c r="F25" s="111"/>
      <c r="G25" s="111"/>
      <c r="H25" s="66"/>
      <c r="I25" s="35"/>
      <c r="J25" s="111"/>
      <c r="K25" s="35" t="str">
        <f t="shared" si="2"/>
        <v/>
      </c>
      <c r="L25" s="33"/>
      <c r="M25" s="24" t="s">
        <v>1090</v>
      </c>
    </row>
    <row r="26" spans="1:13" ht="12.75" customHeight="1">
      <c r="A26" s="824" t="s">
        <v>1091</v>
      </c>
      <c r="B26" s="838"/>
      <c r="C26" s="832"/>
      <c r="D26" s="13"/>
      <c r="E26" s="111"/>
      <c r="F26" s="111">
        <f>SUM(F8:F25)</f>
        <v>0</v>
      </c>
      <c r="G26" s="111">
        <f>SUM(G8:G25)</f>
        <v>0</v>
      </c>
      <c r="H26" s="13"/>
      <c r="I26" s="111"/>
      <c r="J26" s="111">
        <f>SUM(J8:J25)</f>
        <v>0</v>
      </c>
      <c r="K26" s="35" t="str">
        <f t="shared" si="2"/>
        <v/>
      </c>
      <c r="L26" s="33"/>
    </row>
    <row r="27" spans="1:13" ht="12.75" customHeight="1">
      <c r="A27" s="824" t="s">
        <v>1092</v>
      </c>
      <c r="B27" s="838"/>
      <c r="C27" s="832"/>
      <c r="D27" s="13"/>
      <c r="E27" s="111"/>
      <c r="F27" s="111">
        <f>G26</f>
        <v>0</v>
      </c>
      <c r="G27" s="111"/>
      <c r="H27" s="66"/>
      <c r="I27" s="35"/>
      <c r="J27" s="35"/>
      <c r="K27" s="35"/>
      <c r="L27" s="33"/>
    </row>
    <row r="28" spans="1:13" ht="15.75" customHeight="1">
      <c r="A28" s="803" t="s">
        <v>1093</v>
      </c>
      <c r="B28" s="839"/>
      <c r="C28" s="833"/>
      <c r="D28" s="42"/>
      <c r="E28" s="42"/>
      <c r="F28" s="42">
        <f>F26-F27</f>
        <v>0</v>
      </c>
      <c r="G28" s="42"/>
      <c r="H28" s="42"/>
      <c r="I28" s="42"/>
      <c r="J28" s="42">
        <f>J26</f>
        <v>0</v>
      </c>
      <c r="K28" s="35" t="str">
        <f t="shared" si="2"/>
        <v/>
      </c>
      <c r="L28" s="38"/>
    </row>
    <row r="29" spans="1:13" ht="15.75" customHeight="1">
      <c r="A29" s="25" t="e">
        <f>#REF!&amp;"填表人："&amp;#REF!</f>
        <v>#REF!</v>
      </c>
      <c r="J29" s="25" t="e">
        <f>"评估人员："&amp;#REF!</f>
        <v>#REF!</v>
      </c>
      <c r="M29" s="195" t="s">
        <v>717</v>
      </c>
    </row>
    <row r="30" spans="1:13" ht="15.75" customHeight="1">
      <c r="A30" s="25" t="e">
        <f>"填表日期："&amp;YEAR(#REF!)&amp;"年"&amp;MONTH(#REF!)&amp;"月"&amp;DAY(#REF!)&amp;"日"</f>
        <v>#REF!</v>
      </c>
    </row>
  </sheetData>
  <mergeCells count="13">
    <mergeCell ref="A2:L2"/>
    <mergeCell ref="A3:L3"/>
    <mergeCell ref="D6:F6"/>
    <mergeCell ref="H6:J6"/>
    <mergeCell ref="A26:C26"/>
    <mergeCell ref="G6:G7"/>
    <mergeCell ref="K6:K7"/>
    <mergeCell ref="L6:L7"/>
    <mergeCell ref="A27:C27"/>
    <mergeCell ref="A28:C28"/>
    <mergeCell ref="A6:A7"/>
    <mergeCell ref="B6:B7"/>
    <mergeCell ref="C6:C7"/>
  </mergeCells>
  <phoneticPr fontId="48" type="noConversion"/>
  <hyperlinks>
    <hyperlink ref="A1" location="索引目录!A1" display="返回索引目录" xr:uid="{00000000-0004-0000-1800-000000000000}"/>
  </hyperlinks>
  <printOptions horizontalCentered="1"/>
  <pageMargins left="0.98402777777777795" right="0.98402777777777795" top="0.98402777777777795" bottom="0.98402777777777795" header="0.47152777777777799" footer="0.35416666666666702"/>
  <pageSetup paperSize="9" scale="8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0">
    <tabColor rgb="FFFFFF00"/>
    <pageSetUpPr fitToPage="1"/>
  </sheetPr>
  <dimension ref="A1:AN154"/>
  <sheetViews>
    <sheetView showGridLines="0" zoomScale="96" zoomScaleNormal="96" workbookViewId="0">
      <selection activeCell="AM8" sqref="AM8:AN148"/>
    </sheetView>
  </sheetViews>
  <sheetFormatPr defaultColWidth="9" defaultRowHeight="15.75" customHeight="1"/>
  <cols>
    <col min="1" max="1" width="4.625" style="24" customWidth="1"/>
    <col min="2" max="2" width="15.625" style="25" customWidth="1"/>
    <col min="3" max="3" width="4.125" style="25" customWidth="1"/>
    <col min="4" max="4" width="8" style="25" customWidth="1"/>
    <col min="5" max="5" width="8.5" style="296" customWidth="1"/>
    <col min="6" max="6" width="5.5" style="296" customWidth="1"/>
    <col min="7" max="7" width="11.625" style="296" customWidth="1"/>
    <col min="8" max="8" width="18.5" style="296" hidden="1" customWidth="1"/>
    <col min="9" max="9" width="8" style="357" hidden="1" customWidth="1"/>
    <col min="10" max="10" width="13.125" style="296" hidden="1" customWidth="1"/>
    <col min="11" max="11" width="8" style="25" customWidth="1"/>
    <col min="12" max="12" width="8.625" style="25" hidden="1" customWidth="1"/>
    <col min="13" max="13" width="10.625" style="25" customWidth="1"/>
    <col min="14" max="18" width="7.625" style="25" customWidth="1"/>
    <col min="19" max="19" width="16.625" style="25" customWidth="1"/>
    <col min="20" max="20" width="8.5" style="25" customWidth="1"/>
    <col min="21" max="22" width="9" style="25" customWidth="1"/>
    <col min="23" max="36" width="9" style="25"/>
    <col min="37" max="37" width="12" style="25" customWidth="1"/>
    <col min="38" max="38" width="9" style="25"/>
    <col min="39" max="39" width="9.8125" style="25" customWidth="1"/>
    <col min="40" max="16384" width="9" style="25"/>
  </cols>
  <sheetData>
    <row r="1" spans="1:37" ht="15.75" customHeight="1">
      <c r="A1" s="26" t="s">
        <v>0</v>
      </c>
    </row>
    <row r="2" spans="1:37" s="23" customFormat="1" ht="30" customHeight="1">
      <c r="A2" s="798" t="s">
        <v>33</v>
      </c>
      <c r="B2" s="799"/>
      <c r="C2" s="799"/>
      <c r="D2" s="799"/>
      <c r="E2" s="799"/>
      <c r="F2" s="799"/>
      <c r="G2" s="799"/>
      <c r="H2" s="799"/>
      <c r="I2" s="799"/>
      <c r="J2" s="799"/>
      <c r="K2" s="799"/>
      <c r="L2" s="799"/>
      <c r="M2" s="799"/>
      <c r="N2" s="799"/>
      <c r="O2" s="799"/>
      <c r="P2" s="799"/>
      <c r="Q2" s="799"/>
      <c r="R2" s="799"/>
      <c r="S2" s="799"/>
    </row>
    <row r="3" spans="1:37" ht="15.75" customHeight="1">
      <c r="A3" s="800" t="e">
        <f>"评估基准日："&amp;TEXT(#REF!,"yyyy年mm月dd日")</f>
        <v>#REF!</v>
      </c>
      <c r="B3" s="801"/>
      <c r="C3" s="801"/>
      <c r="D3" s="801"/>
      <c r="E3" s="845"/>
      <c r="F3" s="845"/>
      <c r="G3" s="845"/>
      <c r="H3" s="845"/>
      <c r="I3" s="846"/>
      <c r="J3" s="845"/>
      <c r="K3" s="801"/>
      <c r="L3" s="801"/>
      <c r="M3" s="801"/>
      <c r="N3" s="801"/>
      <c r="O3" s="801"/>
      <c r="P3" s="801"/>
      <c r="Q3" s="801"/>
      <c r="R3" s="801"/>
      <c r="S3" s="801"/>
    </row>
    <row r="4" spans="1:37" ht="14.25" customHeight="1">
      <c r="B4" s="24"/>
      <c r="C4" s="24"/>
      <c r="D4" s="24"/>
      <c r="E4" s="24"/>
      <c r="F4" s="24"/>
      <c r="G4" s="24"/>
      <c r="H4" s="24"/>
      <c r="I4" s="269"/>
      <c r="J4" s="24"/>
      <c r="K4" s="24"/>
      <c r="L4" s="24"/>
      <c r="M4" s="24"/>
      <c r="N4" s="24"/>
      <c r="O4" s="24"/>
      <c r="P4" s="24"/>
      <c r="Q4" s="24"/>
      <c r="R4" s="24"/>
      <c r="S4" s="28" t="s">
        <v>1094</v>
      </c>
    </row>
    <row r="5" spans="1:37" ht="15.75" customHeight="1">
      <c r="A5" s="25" t="e">
        <f>#REF!&amp;"："&amp;#REF!</f>
        <v>#REF!</v>
      </c>
      <c r="S5" s="194" t="s">
        <v>720</v>
      </c>
      <c r="U5" s="814" t="s">
        <v>1095</v>
      </c>
      <c r="V5" s="810"/>
      <c r="W5" s="810"/>
      <c r="X5" s="810"/>
      <c r="Y5" s="810"/>
      <c r="Z5" s="810"/>
      <c r="AA5" s="810"/>
      <c r="AB5" s="810"/>
      <c r="AC5" s="810"/>
      <c r="AD5" s="810"/>
      <c r="AE5" s="810"/>
      <c r="AF5" s="810"/>
      <c r="AG5" s="847" t="s">
        <v>1096</v>
      </c>
      <c r="AH5" s="848"/>
      <c r="AI5" s="848"/>
      <c r="AJ5" s="848"/>
      <c r="AK5" s="52"/>
    </row>
    <row r="6" spans="1:37" s="24" customFormat="1" ht="15.75" customHeight="1">
      <c r="A6" s="810" t="s">
        <v>4</v>
      </c>
      <c r="B6" s="810" t="s">
        <v>1083</v>
      </c>
      <c r="C6" s="837" t="s">
        <v>1084</v>
      </c>
      <c r="D6" s="837" t="s">
        <v>1097</v>
      </c>
      <c r="E6" s="810" t="s">
        <v>6</v>
      </c>
      <c r="F6" s="838"/>
      <c r="G6" s="832"/>
      <c r="H6" s="840" t="s">
        <v>1066</v>
      </c>
      <c r="I6" s="836" t="s">
        <v>1098</v>
      </c>
      <c r="J6" s="837" t="s">
        <v>1099</v>
      </c>
      <c r="K6" s="810" t="s">
        <v>7</v>
      </c>
      <c r="L6" s="838"/>
      <c r="M6" s="832"/>
      <c r="N6" s="810" t="s">
        <v>616</v>
      </c>
      <c r="O6" s="849" t="s">
        <v>1100</v>
      </c>
      <c r="P6" s="850"/>
      <c r="Q6" s="850"/>
      <c r="R6" s="851"/>
      <c r="S6" s="810" t="s">
        <v>176</v>
      </c>
      <c r="U6" s="843" t="s">
        <v>1101</v>
      </c>
      <c r="V6" s="843" t="s">
        <v>1102</v>
      </c>
      <c r="W6" s="843" t="s">
        <v>1103</v>
      </c>
      <c r="X6" s="843" t="s">
        <v>1102</v>
      </c>
      <c r="Y6" s="843" t="s">
        <v>1104</v>
      </c>
      <c r="Z6" s="843" t="s">
        <v>1102</v>
      </c>
      <c r="AA6" s="843" t="s">
        <v>1105</v>
      </c>
      <c r="AB6" s="843" t="s">
        <v>1102</v>
      </c>
      <c r="AC6" s="841" t="s">
        <v>1106</v>
      </c>
      <c r="AD6" s="841" t="s">
        <v>1107</v>
      </c>
      <c r="AE6" s="841" t="s">
        <v>1108</v>
      </c>
      <c r="AF6" s="841" t="s">
        <v>1109</v>
      </c>
      <c r="AG6" s="841" t="s">
        <v>1110</v>
      </c>
      <c r="AH6" s="841" t="s">
        <v>1107</v>
      </c>
      <c r="AI6" s="841" t="s">
        <v>1108</v>
      </c>
      <c r="AJ6" s="841" t="s">
        <v>1109</v>
      </c>
      <c r="AK6" s="51"/>
    </row>
    <row r="7" spans="1:37" s="24" customFormat="1" ht="15.75" customHeight="1">
      <c r="A7" s="834"/>
      <c r="B7" s="834"/>
      <c r="C7" s="831"/>
      <c r="D7" s="831"/>
      <c r="E7" s="235" t="s">
        <v>1085</v>
      </c>
      <c r="F7" s="108" t="s">
        <v>1086</v>
      </c>
      <c r="G7" s="108" t="s">
        <v>1087</v>
      </c>
      <c r="H7" s="831"/>
      <c r="I7" s="831"/>
      <c r="J7" s="831"/>
      <c r="K7" s="235" t="s">
        <v>1088</v>
      </c>
      <c r="L7" s="108" t="s">
        <v>1089</v>
      </c>
      <c r="M7" s="108" t="s">
        <v>1087</v>
      </c>
      <c r="N7" s="834"/>
      <c r="O7" s="363" t="s">
        <v>1111</v>
      </c>
      <c r="P7" s="363" t="s">
        <v>1112</v>
      </c>
      <c r="Q7" s="363" t="s">
        <v>1111</v>
      </c>
      <c r="R7" s="363" t="s">
        <v>1112</v>
      </c>
      <c r="S7" s="834"/>
      <c r="T7" s="195" t="s">
        <v>725</v>
      </c>
      <c r="U7" s="844"/>
      <c r="V7" s="844"/>
      <c r="W7" s="844"/>
      <c r="X7" s="844"/>
      <c r="Y7" s="844"/>
      <c r="Z7" s="844"/>
      <c r="AA7" s="844"/>
      <c r="AB7" s="844"/>
      <c r="AC7" s="842"/>
      <c r="AD7" s="842"/>
      <c r="AE7" s="842"/>
      <c r="AF7" s="842"/>
      <c r="AG7" s="842"/>
      <c r="AH7" s="842"/>
      <c r="AI7" s="842"/>
      <c r="AJ7" s="842"/>
      <c r="AK7" s="207" t="s">
        <v>1113</v>
      </c>
    </row>
    <row r="8" spans="1:37" s="24" customFormat="1" ht="12.75" customHeight="1">
      <c r="A8" s="32">
        <f t="shared" ref="A8" si="0">IF(B8="","",ROW()-7)</f>
        <v>1</v>
      </c>
      <c r="B8" s="33" t="s">
        <v>1114</v>
      </c>
      <c r="C8" s="33" t="s">
        <v>1115</v>
      </c>
      <c r="D8" s="33" t="s">
        <v>1116</v>
      </c>
      <c r="E8" s="13">
        <v>1</v>
      </c>
      <c r="F8" s="111">
        <v>0</v>
      </c>
      <c r="G8" s="111">
        <v>0</v>
      </c>
      <c r="H8" s="111"/>
      <c r="I8" s="354"/>
      <c r="J8" s="111"/>
      <c r="K8" s="66">
        <v>1</v>
      </c>
      <c r="L8" s="35"/>
      <c r="M8" s="35">
        <f>AK8</f>
        <v>54.779999999999994</v>
      </c>
      <c r="N8" s="35" t="str">
        <f t="shared" ref="N8" si="1">IF(G8-H8=0,"",(M8-G8+H8)/(G8-H8)*100)</f>
        <v/>
      </c>
      <c r="O8" s="267" t="s">
        <v>1117</v>
      </c>
      <c r="P8" s="137">
        <v>33</v>
      </c>
      <c r="Q8" s="267"/>
      <c r="R8" s="137"/>
      <c r="S8" s="33"/>
      <c r="T8" s="24" t="s">
        <v>1118</v>
      </c>
      <c r="U8" s="206" t="s">
        <v>1117</v>
      </c>
      <c r="V8" s="369">
        <v>33</v>
      </c>
      <c r="W8" s="94"/>
      <c r="X8" s="369"/>
      <c r="Y8" s="56"/>
      <c r="Z8" s="369"/>
      <c r="AA8" s="44"/>
      <c r="AB8" s="139"/>
      <c r="AC8" s="44">
        <v>1.66</v>
      </c>
      <c r="AD8" s="139">
        <v>9.5</v>
      </c>
      <c r="AE8" s="44">
        <v>57.88</v>
      </c>
      <c r="AF8" s="139">
        <v>1.48</v>
      </c>
      <c r="AG8" s="24">
        <f>sheet31_31*V8*AC8</f>
        <v>54.779999999999994</v>
      </c>
      <c r="AH8" s="24">
        <f>sheet31_31*X8*AD8</f>
        <v>0</v>
      </c>
      <c r="AI8" s="24">
        <f>sheet31_31*Z8*AE8</f>
        <v>0</v>
      </c>
      <c r="AJ8" s="24">
        <f>sheet31_31*AB8*AF8</f>
        <v>0</v>
      </c>
      <c r="AK8" s="24">
        <f>SUM(AG8:AJ8)</f>
        <v>54.779999999999994</v>
      </c>
    </row>
    <row r="9" spans="1:37" s="24" customFormat="1" ht="12.75" customHeight="1">
      <c r="A9" s="32">
        <f t="shared" ref="A9:A149" si="2">IF(B9="","",ROW()-7)</f>
        <v>2</v>
      </c>
      <c r="B9" s="33" t="s">
        <v>1119</v>
      </c>
      <c r="C9" s="33" t="s">
        <v>1115</v>
      </c>
      <c r="D9" s="33" t="s">
        <v>1116</v>
      </c>
      <c r="E9" s="13">
        <v>1</v>
      </c>
      <c r="F9" s="111">
        <v>0</v>
      </c>
      <c r="G9" s="111">
        <v>0</v>
      </c>
      <c r="H9" s="111"/>
      <c r="I9" s="354"/>
      <c r="J9" s="111"/>
      <c r="K9" s="66">
        <v>1</v>
      </c>
      <c r="L9" s="35"/>
      <c r="M9" s="35">
        <f>AK9</f>
        <v>232.39999999999998</v>
      </c>
      <c r="N9" s="35" t="str">
        <f t="shared" ref="N9:N152" si="3">IF(G9-H9=0,"",(M9-G9+H9)/(G9-H9)*100)</f>
        <v/>
      </c>
      <c r="O9" s="267" t="s">
        <v>1117</v>
      </c>
      <c r="P9" s="137">
        <v>140</v>
      </c>
      <c r="Q9" s="267"/>
      <c r="R9" s="137"/>
      <c r="S9" s="33"/>
      <c r="T9" s="24" t="s">
        <v>1120</v>
      </c>
      <c r="U9" s="206" t="s">
        <v>1117</v>
      </c>
      <c r="V9" s="139">
        <v>140</v>
      </c>
      <c r="W9" s="44"/>
      <c r="X9" s="139"/>
      <c r="Y9" s="44"/>
      <c r="Z9" s="139"/>
      <c r="AA9" s="44"/>
      <c r="AB9" s="139"/>
      <c r="AC9" s="44">
        <v>1.66</v>
      </c>
      <c r="AD9" s="139">
        <v>9.5</v>
      </c>
      <c r="AE9" s="44">
        <v>57.88</v>
      </c>
      <c r="AF9" s="139">
        <v>1.48</v>
      </c>
      <c r="AG9" s="24">
        <f t="shared" ref="AG9:AG40" si="4">K9*V9*AC9</f>
        <v>232.39999999999998</v>
      </c>
      <c r="AH9" s="24">
        <f t="shared" ref="AH9:AH40" si="5">K9*X9*AD9</f>
        <v>0</v>
      </c>
      <c r="AI9" s="24">
        <f t="shared" ref="AI9:AI40" si="6">K9*Z9*AE9</f>
        <v>0</v>
      </c>
      <c r="AJ9" s="24">
        <f t="shared" ref="AJ9:AJ40" si="7">K9*AB9*AF9</f>
        <v>0</v>
      </c>
      <c r="AK9" s="24">
        <f t="shared" ref="AK9:AK70" si="8">SUM(AG9:AJ9)</f>
        <v>232.39999999999998</v>
      </c>
    </row>
    <row r="10" spans="1:37" s="24" customFormat="1" ht="12.75" customHeight="1">
      <c r="A10" s="32">
        <f t="shared" si="2"/>
        <v>3</v>
      </c>
      <c r="B10" s="33" t="s">
        <v>1121</v>
      </c>
      <c r="C10" s="33" t="s">
        <v>1115</v>
      </c>
      <c r="D10" s="33" t="s">
        <v>1116</v>
      </c>
      <c r="E10" s="13">
        <v>1</v>
      </c>
      <c r="F10" s="111">
        <v>0</v>
      </c>
      <c r="G10" s="111">
        <v>0</v>
      </c>
      <c r="H10" s="111"/>
      <c r="I10" s="354"/>
      <c r="J10" s="111"/>
      <c r="K10" s="66">
        <v>1</v>
      </c>
      <c r="L10" s="35"/>
      <c r="M10" s="35">
        <f t="shared" ref="M10:M71" si="9">AK10</f>
        <v>381.79999999999995</v>
      </c>
      <c r="N10" s="35" t="str">
        <f t="shared" si="3"/>
        <v/>
      </c>
      <c r="O10" s="267" t="s">
        <v>1117</v>
      </c>
      <c r="P10" s="137">
        <v>230</v>
      </c>
      <c r="Q10" s="267"/>
      <c r="R10" s="137"/>
      <c r="S10" s="33"/>
      <c r="T10" s="24" t="s">
        <v>1122</v>
      </c>
      <c r="U10" s="206" t="s">
        <v>1117</v>
      </c>
      <c r="V10" s="139">
        <v>230</v>
      </c>
      <c r="W10" s="44"/>
      <c r="X10" s="139"/>
      <c r="Y10" s="44"/>
      <c r="Z10" s="139"/>
      <c r="AA10" s="44"/>
      <c r="AB10" s="139"/>
      <c r="AC10" s="44">
        <v>1.66</v>
      </c>
      <c r="AD10" s="139">
        <v>9.5</v>
      </c>
      <c r="AE10" s="44">
        <v>57.88</v>
      </c>
      <c r="AF10" s="139">
        <v>1.48</v>
      </c>
      <c r="AG10" s="24">
        <f t="shared" si="4"/>
        <v>381.79999999999995</v>
      </c>
      <c r="AH10" s="24">
        <f t="shared" si="5"/>
        <v>0</v>
      </c>
      <c r="AI10" s="24">
        <f t="shared" si="6"/>
        <v>0</v>
      </c>
      <c r="AJ10" s="24">
        <f t="shared" si="7"/>
        <v>0</v>
      </c>
      <c r="AK10" s="24">
        <f t="shared" si="8"/>
        <v>381.79999999999995</v>
      </c>
    </row>
    <row r="11" spans="1:37" s="24" customFormat="1" ht="12.75" customHeight="1">
      <c r="A11" s="32">
        <f t="shared" si="2"/>
        <v>4</v>
      </c>
      <c r="B11" s="33" t="s">
        <v>1119</v>
      </c>
      <c r="C11" s="33" t="s">
        <v>1115</v>
      </c>
      <c r="D11" s="33" t="s">
        <v>1116</v>
      </c>
      <c r="E11" s="13">
        <v>1</v>
      </c>
      <c r="F11" s="111">
        <v>0</v>
      </c>
      <c r="G11" s="111">
        <v>0</v>
      </c>
      <c r="H11" s="111"/>
      <c r="I11" s="354"/>
      <c r="J11" s="111"/>
      <c r="K11" s="66">
        <v>1</v>
      </c>
      <c r="L11" s="35"/>
      <c r="M11" s="35">
        <f t="shared" si="9"/>
        <v>166</v>
      </c>
      <c r="N11" s="35" t="str">
        <f t="shared" si="3"/>
        <v/>
      </c>
      <c r="O11" s="267" t="s">
        <v>1117</v>
      </c>
      <c r="P11" s="137">
        <v>100</v>
      </c>
      <c r="Q11" s="267"/>
      <c r="R11" s="137"/>
      <c r="S11" s="33"/>
      <c r="T11" s="24" t="s">
        <v>1123</v>
      </c>
      <c r="U11" s="206" t="s">
        <v>1117</v>
      </c>
      <c r="V11" s="139">
        <v>100</v>
      </c>
      <c r="W11" s="206"/>
      <c r="X11" s="139"/>
      <c r="Y11" s="44"/>
      <c r="Z11" s="139"/>
      <c r="AA11" s="44"/>
      <c r="AB11" s="139"/>
      <c r="AC11" s="44">
        <v>1.66</v>
      </c>
      <c r="AD11" s="139">
        <v>9.5</v>
      </c>
      <c r="AE11" s="44">
        <v>57.88</v>
      </c>
      <c r="AF11" s="139">
        <v>1.48</v>
      </c>
      <c r="AG11" s="24">
        <f t="shared" si="4"/>
        <v>166</v>
      </c>
      <c r="AH11" s="24">
        <f t="shared" si="5"/>
        <v>0</v>
      </c>
      <c r="AI11" s="24">
        <f t="shared" si="6"/>
        <v>0</v>
      </c>
      <c r="AJ11" s="24">
        <f t="shared" si="7"/>
        <v>0</v>
      </c>
      <c r="AK11" s="24">
        <f t="shared" si="8"/>
        <v>166</v>
      </c>
    </row>
    <row r="12" spans="1:37" s="24" customFormat="1" ht="12.75" customHeight="1">
      <c r="A12" s="32">
        <f t="shared" si="2"/>
        <v>5</v>
      </c>
      <c r="B12" s="33" t="s">
        <v>1124</v>
      </c>
      <c r="C12" s="33" t="s">
        <v>1115</v>
      </c>
      <c r="D12" s="33" t="s">
        <v>1116</v>
      </c>
      <c r="E12" s="13">
        <v>1</v>
      </c>
      <c r="F12" s="111">
        <v>0</v>
      </c>
      <c r="G12" s="111">
        <v>0</v>
      </c>
      <c r="H12" s="111"/>
      <c r="I12" s="354"/>
      <c r="J12" s="111"/>
      <c r="K12" s="66">
        <v>1</v>
      </c>
      <c r="L12" s="35"/>
      <c r="M12" s="35">
        <f t="shared" si="9"/>
        <v>332</v>
      </c>
      <c r="N12" s="35" t="str">
        <f t="shared" si="3"/>
        <v/>
      </c>
      <c r="O12" s="267" t="s">
        <v>1117</v>
      </c>
      <c r="P12" s="137">
        <v>200</v>
      </c>
      <c r="Q12" s="267"/>
      <c r="R12" s="137"/>
      <c r="S12" s="33"/>
      <c r="T12" s="24" t="s">
        <v>1125</v>
      </c>
      <c r="U12" s="206" t="s">
        <v>1117</v>
      </c>
      <c r="V12" s="139">
        <v>200</v>
      </c>
      <c r="W12" s="44"/>
      <c r="X12" s="139"/>
      <c r="Y12" s="44"/>
      <c r="Z12" s="139"/>
      <c r="AA12" s="44"/>
      <c r="AB12" s="139"/>
      <c r="AC12" s="44">
        <v>1.66</v>
      </c>
      <c r="AD12" s="139">
        <v>9.5</v>
      </c>
      <c r="AE12" s="44">
        <v>57.88</v>
      </c>
      <c r="AF12" s="139">
        <v>1.48</v>
      </c>
      <c r="AG12" s="24">
        <f t="shared" si="4"/>
        <v>332</v>
      </c>
      <c r="AH12" s="24">
        <f t="shared" si="5"/>
        <v>0</v>
      </c>
      <c r="AI12" s="24">
        <f t="shared" si="6"/>
        <v>0</v>
      </c>
      <c r="AJ12" s="24">
        <f t="shared" si="7"/>
        <v>0</v>
      </c>
      <c r="AK12" s="24">
        <f t="shared" si="8"/>
        <v>332</v>
      </c>
    </row>
    <row r="13" spans="1:37" s="24" customFormat="1" ht="12.75" customHeight="1">
      <c r="A13" s="32">
        <f t="shared" si="2"/>
        <v>6</v>
      </c>
      <c r="B13" s="33" t="s">
        <v>1126</v>
      </c>
      <c r="C13" s="33" t="s">
        <v>1115</v>
      </c>
      <c r="D13" s="33" t="s">
        <v>1116</v>
      </c>
      <c r="E13" s="13">
        <v>1</v>
      </c>
      <c r="F13" s="111">
        <v>0</v>
      </c>
      <c r="G13" s="111">
        <v>0</v>
      </c>
      <c r="H13" s="111"/>
      <c r="I13" s="354"/>
      <c r="J13" s="111"/>
      <c r="K13" s="66">
        <v>1</v>
      </c>
      <c r="L13" s="35"/>
      <c r="M13" s="35">
        <f t="shared" si="9"/>
        <v>33.199999999999996</v>
      </c>
      <c r="N13" s="35"/>
      <c r="O13" s="267" t="s">
        <v>1117</v>
      </c>
      <c r="P13" s="137">
        <v>20</v>
      </c>
      <c r="Q13" s="267"/>
      <c r="R13" s="137"/>
      <c r="S13" s="33"/>
      <c r="T13" s="24" t="s">
        <v>1127</v>
      </c>
      <c r="U13" s="206" t="s">
        <v>1117</v>
      </c>
      <c r="V13" s="139">
        <v>20</v>
      </c>
      <c r="W13" s="44"/>
      <c r="X13" s="139"/>
      <c r="Y13" s="44"/>
      <c r="Z13" s="139"/>
      <c r="AA13" s="44"/>
      <c r="AB13" s="139"/>
      <c r="AC13" s="44">
        <v>1.66</v>
      </c>
      <c r="AD13" s="139">
        <v>9.5</v>
      </c>
      <c r="AE13" s="44">
        <v>57.88</v>
      </c>
      <c r="AF13" s="139">
        <v>1.48</v>
      </c>
      <c r="AG13" s="24">
        <f t="shared" si="4"/>
        <v>33.199999999999996</v>
      </c>
      <c r="AH13" s="24">
        <f t="shared" si="5"/>
        <v>0</v>
      </c>
      <c r="AI13" s="24">
        <f t="shared" si="6"/>
        <v>0</v>
      </c>
      <c r="AJ13" s="24">
        <f t="shared" si="7"/>
        <v>0</v>
      </c>
      <c r="AK13" s="24">
        <f t="shared" si="8"/>
        <v>33.199999999999996</v>
      </c>
    </row>
    <row r="14" spans="1:37" s="24" customFormat="1" ht="12.75" customHeight="1">
      <c r="A14" s="32">
        <f t="shared" si="2"/>
        <v>7</v>
      </c>
      <c r="B14" s="33" t="s">
        <v>1128</v>
      </c>
      <c r="C14" s="33" t="s">
        <v>1129</v>
      </c>
      <c r="D14" s="33" t="s">
        <v>1116</v>
      </c>
      <c r="E14" s="13">
        <v>1</v>
      </c>
      <c r="F14" s="111">
        <v>0</v>
      </c>
      <c r="G14" s="111">
        <v>0</v>
      </c>
      <c r="H14" s="111"/>
      <c r="I14" s="354"/>
      <c r="J14" s="111"/>
      <c r="K14" s="66">
        <v>1</v>
      </c>
      <c r="L14" s="35"/>
      <c r="M14" s="35">
        <f t="shared" si="9"/>
        <v>66.399999999999991</v>
      </c>
      <c r="N14" s="35"/>
      <c r="O14" s="267" t="s">
        <v>1117</v>
      </c>
      <c r="P14" s="137">
        <v>40</v>
      </c>
      <c r="Q14" s="267"/>
      <c r="R14" s="137"/>
      <c r="S14" s="33"/>
      <c r="T14" s="24" t="s">
        <v>1130</v>
      </c>
      <c r="U14" s="206" t="s">
        <v>1117</v>
      </c>
      <c r="V14" s="139">
        <v>40</v>
      </c>
      <c r="W14" s="44"/>
      <c r="X14" s="139"/>
      <c r="Y14" s="44"/>
      <c r="Z14" s="139"/>
      <c r="AA14" s="44"/>
      <c r="AB14" s="139"/>
      <c r="AC14" s="44">
        <v>1.66</v>
      </c>
      <c r="AD14" s="139">
        <v>9.5</v>
      </c>
      <c r="AE14" s="44">
        <v>57.88</v>
      </c>
      <c r="AF14" s="139">
        <v>1.48</v>
      </c>
      <c r="AG14" s="24">
        <f t="shared" si="4"/>
        <v>66.399999999999991</v>
      </c>
      <c r="AH14" s="24">
        <f t="shared" si="5"/>
        <v>0</v>
      </c>
      <c r="AI14" s="24">
        <f t="shared" si="6"/>
        <v>0</v>
      </c>
      <c r="AJ14" s="24">
        <f t="shared" si="7"/>
        <v>0</v>
      </c>
      <c r="AK14" s="24">
        <f t="shared" si="8"/>
        <v>66.399999999999991</v>
      </c>
    </row>
    <row r="15" spans="1:37" s="24" customFormat="1" ht="12.75" customHeight="1">
      <c r="A15" s="32">
        <f t="shared" si="2"/>
        <v>8</v>
      </c>
      <c r="B15" s="33" t="s">
        <v>1131</v>
      </c>
      <c r="C15" s="33" t="s">
        <v>1115</v>
      </c>
      <c r="D15" s="33" t="s">
        <v>1116</v>
      </c>
      <c r="E15" s="13">
        <v>1</v>
      </c>
      <c r="F15" s="111">
        <v>0</v>
      </c>
      <c r="G15" s="111">
        <v>0</v>
      </c>
      <c r="H15" s="111"/>
      <c r="I15" s="354"/>
      <c r="J15" s="111"/>
      <c r="K15" s="66">
        <v>1</v>
      </c>
      <c r="L15" s="35"/>
      <c r="M15" s="35">
        <f t="shared" si="9"/>
        <v>33.199999999999996</v>
      </c>
      <c r="N15" s="35"/>
      <c r="O15" s="267" t="s">
        <v>1117</v>
      </c>
      <c r="P15" s="137">
        <v>20</v>
      </c>
      <c r="Q15" s="267"/>
      <c r="R15" s="137"/>
      <c r="S15" s="33"/>
      <c r="T15" s="24" t="s">
        <v>1132</v>
      </c>
      <c r="U15" s="206" t="s">
        <v>1117</v>
      </c>
      <c r="V15" s="139">
        <v>20</v>
      </c>
      <c r="W15" s="44"/>
      <c r="X15" s="139"/>
      <c r="Y15" s="44"/>
      <c r="Z15" s="139"/>
      <c r="AA15" s="44"/>
      <c r="AB15" s="139"/>
      <c r="AC15" s="44">
        <v>1.66</v>
      </c>
      <c r="AD15" s="139">
        <v>9.5</v>
      </c>
      <c r="AE15" s="44">
        <v>57.88</v>
      </c>
      <c r="AF15" s="139">
        <v>1.48</v>
      </c>
      <c r="AG15" s="24">
        <f t="shared" si="4"/>
        <v>33.199999999999996</v>
      </c>
      <c r="AH15" s="24">
        <f t="shared" si="5"/>
        <v>0</v>
      </c>
      <c r="AI15" s="24">
        <f t="shared" si="6"/>
        <v>0</v>
      </c>
      <c r="AJ15" s="24">
        <f t="shared" si="7"/>
        <v>0</v>
      </c>
      <c r="AK15" s="24">
        <f t="shared" si="8"/>
        <v>33.199999999999996</v>
      </c>
    </row>
    <row r="16" spans="1:37" s="24" customFormat="1" ht="12.75" customHeight="1">
      <c r="A16" s="32">
        <f t="shared" si="2"/>
        <v>9</v>
      </c>
      <c r="B16" s="33" t="s">
        <v>1133</v>
      </c>
      <c r="C16" s="33" t="s">
        <v>1129</v>
      </c>
      <c r="D16" s="33" t="s">
        <v>1116</v>
      </c>
      <c r="E16" s="13">
        <v>2</v>
      </c>
      <c r="F16" s="111">
        <v>0</v>
      </c>
      <c r="G16" s="111">
        <v>0</v>
      </c>
      <c r="H16" s="111"/>
      <c r="I16" s="354"/>
      <c r="J16" s="111"/>
      <c r="K16" s="66">
        <v>2</v>
      </c>
      <c r="L16" s="35"/>
      <c r="M16" s="35">
        <f t="shared" si="9"/>
        <v>4980</v>
      </c>
      <c r="N16" s="35"/>
      <c r="O16" s="267" t="s">
        <v>1117</v>
      </c>
      <c r="P16" s="137">
        <v>1500</v>
      </c>
      <c r="Q16" s="267"/>
      <c r="R16" s="137"/>
      <c r="S16" s="33"/>
      <c r="T16" s="24" t="s">
        <v>1134</v>
      </c>
      <c r="U16" s="206" t="s">
        <v>1117</v>
      </c>
      <c r="V16" s="139">
        <v>1500</v>
      </c>
      <c r="W16" s="44"/>
      <c r="X16" s="139"/>
      <c r="Y16" s="44"/>
      <c r="Z16" s="139"/>
      <c r="AA16" s="44"/>
      <c r="AB16" s="139"/>
      <c r="AC16" s="44">
        <v>1.66</v>
      </c>
      <c r="AD16" s="139">
        <v>9.5</v>
      </c>
      <c r="AE16" s="44">
        <v>57.88</v>
      </c>
      <c r="AF16" s="139">
        <v>1.48</v>
      </c>
      <c r="AG16" s="24">
        <f t="shared" si="4"/>
        <v>4980</v>
      </c>
      <c r="AH16" s="24">
        <f t="shared" si="5"/>
        <v>0</v>
      </c>
      <c r="AI16" s="24">
        <f t="shared" si="6"/>
        <v>0</v>
      </c>
      <c r="AJ16" s="24">
        <f t="shared" si="7"/>
        <v>0</v>
      </c>
      <c r="AK16" s="24">
        <f t="shared" si="8"/>
        <v>4980</v>
      </c>
    </row>
    <row r="17" spans="1:37" s="24" customFormat="1" ht="12.75" customHeight="1">
      <c r="A17" s="32">
        <f t="shared" si="2"/>
        <v>10</v>
      </c>
      <c r="B17" s="33" t="s">
        <v>1135</v>
      </c>
      <c r="C17" s="33" t="s">
        <v>1136</v>
      </c>
      <c r="D17" s="33" t="s">
        <v>1116</v>
      </c>
      <c r="E17" s="13">
        <v>1</v>
      </c>
      <c r="F17" s="111">
        <v>0</v>
      </c>
      <c r="G17" s="111">
        <v>0</v>
      </c>
      <c r="H17" s="111"/>
      <c r="I17" s="354"/>
      <c r="J17" s="111"/>
      <c r="K17" s="66">
        <v>1</v>
      </c>
      <c r="L17" s="35"/>
      <c r="M17" s="35">
        <f t="shared" si="9"/>
        <v>83</v>
      </c>
      <c r="N17" s="35"/>
      <c r="O17" s="267" t="s">
        <v>1117</v>
      </c>
      <c r="P17" s="137">
        <v>50</v>
      </c>
      <c r="Q17" s="267"/>
      <c r="R17" s="137"/>
      <c r="S17" s="33"/>
      <c r="T17" s="24" t="s">
        <v>1137</v>
      </c>
      <c r="U17" s="206" t="s">
        <v>1117</v>
      </c>
      <c r="V17" s="139">
        <v>50</v>
      </c>
      <c r="W17" s="44"/>
      <c r="X17" s="139"/>
      <c r="Y17" s="44"/>
      <c r="Z17" s="139"/>
      <c r="AA17" s="44"/>
      <c r="AB17" s="139"/>
      <c r="AC17" s="44">
        <v>1.66</v>
      </c>
      <c r="AD17" s="139">
        <v>9.5</v>
      </c>
      <c r="AE17" s="44">
        <v>57.88</v>
      </c>
      <c r="AF17" s="139">
        <v>1.48</v>
      </c>
      <c r="AG17" s="24">
        <f t="shared" si="4"/>
        <v>83</v>
      </c>
      <c r="AH17" s="24">
        <f t="shared" si="5"/>
        <v>0</v>
      </c>
      <c r="AI17" s="24">
        <f t="shared" si="6"/>
        <v>0</v>
      </c>
      <c r="AJ17" s="24">
        <f t="shared" si="7"/>
        <v>0</v>
      </c>
      <c r="AK17" s="24">
        <f t="shared" si="8"/>
        <v>83</v>
      </c>
    </row>
    <row r="18" spans="1:37" s="24" customFormat="1" ht="12.75" customHeight="1">
      <c r="A18" s="32">
        <f t="shared" si="2"/>
        <v>11</v>
      </c>
      <c r="B18" s="33" t="s">
        <v>1138</v>
      </c>
      <c r="C18" s="33" t="s">
        <v>1136</v>
      </c>
      <c r="D18" s="33" t="s">
        <v>1116</v>
      </c>
      <c r="E18" s="13">
        <v>1</v>
      </c>
      <c r="F18" s="111">
        <v>0</v>
      </c>
      <c r="G18" s="111">
        <v>0</v>
      </c>
      <c r="H18" s="111"/>
      <c r="I18" s="354"/>
      <c r="J18" s="111"/>
      <c r="K18" s="66">
        <v>1</v>
      </c>
      <c r="L18" s="35"/>
      <c r="M18" s="35">
        <f t="shared" si="9"/>
        <v>49.8</v>
      </c>
      <c r="N18" s="35"/>
      <c r="O18" s="267" t="s">
        <v>1117</v>
      </c>
      <c r="P18" s="137">
        <v>30</v>
      </c>
      <c r="Q18" s="267"/>
      <c r="R18" s="137"/>
      <c r="S18" s="33"/>
      <c r="T18" s="24" t="s">
        <v>1139</v>
      </c>
      <c r="U18" s="206" t="s">
        <v>1117</v>
      </c>
      <c r="V18" s="139">
        <v>30</v>
      </c>
      <c r="W18" s="44"/>
      <c r="X18" s="139"/>
      <c r="Y18" s="44"/>
      <c r="Z18" s="139"/>
      <c r="AA18" s="44"/>
      <c r="AB18" s="139"/>
      <c r="AC18" s="44">
        <v>1.66</v>
      </c>
      <c r="AD18" s="139">
        <v>9.5</v>
      </c>
      <c r="AE18" s="44">
        <v>57.88</v>
      </c>
      <c r="AF18" s="139">
        <v>1.48</v>
      </c>
      <c r="AG18" s="24">
        <f t="shared" si="4"/>
        <v>49.8</v>
      </c>
      <c r="AH18" s="24">
        <f t="shared" si="5"/>
        <v>0</v>
      </c>
      <c r="AI18" s="24">
        <f t="shared" si="6"/>
        <v>0</v>
      </c>
      <c r="AJ18" s="24">
        <f t="shared" si="7"/>
        <v>0</v>
      </c>
      <c r="AK18" s="24">
        <f t="shared" si="8"/>
        <v>49.8</v>
      </c>
    </row>
    <row r="19" spans="1:37" s="24" customFormat="1" ht="12.75" customHeight="1">
      <c r="A19" s="32">
        <f t="shared" si="2"/>
        <v>12</v>
      </c>
      <c r="B19" s="33" t="s">
        <v>1140</v>
      </c>
      <c r="C19" s="33" t="s">
        <v>1141</v>
      </c>
      <c r="D19" s="33" t="s">
        <v>1116</v>
      </c>
      <c r="E19" s="13">
        <v>3</v>
      </c>
      <c r="F19" s="111">
        <v>0</v>
      </c>
      <c r="G19" s="111">
        <v>0</v>
      </c>
      <c r="H19" s="111"/>
      <c r="I19" s="354"/>
      <c r="J19" s="111"/>
      <c r="K19" s="66">
        <v>3</v>
      </c>
      <c r="L19" s="35"/>
      <c r="M19" s="35">
        <f t="shared" si="9"/>
        <v>165.99999999999983</v>
      </c>
      <c r="N19" s="35"/>
      <c r="O19" s="267" t="s">
        <v>1117</v>
      </c>
      <c r="P19" s="137">
        <v>33.3333333333333</v>
      </c>
      <c r="Q19" s="267"/>
      <c r="R19" s="137"/>
      <c r="S19" s="33"/>
      <c r="T19" s="24" t="s">
        <v>1142</v>
      </c>
      <c r="U19" s="206" t="s">
        <v>1117</v>
      </c>
      <c r="V19" s="139">
        <v>33.3333333333333</v>
      </c>
      <c r="W19" s="44"/>
      <c r="X19" s="139"/>
      <c r="Y19" s="44"/>
      <c r="Z19" s="139"/>
      <c r="AA19" s="44"/>
      <c r="AB19" s="139"/>
      <c r="AC19" s="44">
        <v>1.66</v>
      </c>
      <c r="AD19" s="139">
        <v>9.5</v>
      </c>
      <c r="AE19" s="44">
        <v>57.88</v>
      </c>
      <c r="AF19" s="139">
        <v>1.48</v>
      </c>
      <c r="AG19" s="24">
        <f t="shared" si="4"/>
        <v>165.99999999999983</v>
      </c>
      <c r="AH19" s="24">
        <f t="shared" si="5"/>
        <v>0</v>
      </c>
      <c r="AI19" s="24">
        <f t="shared" si="6"/>
        <v>0</v>
      </c>
      <c r="AJ19" s="24">
        <f t="shared" si="7"/>
        <v>0</v>
      </c>
      <c r="AK19" s="24">
        <f t="shared" si="8"/>
        <v>165.99999999999983</v>
      </c>
    </row>
    <row r="20" spans="1:37" s="24" customFormat="1" ht="12.75" customHeight="1">
      <c r="A20" s="32">
        <f t="shared" si="2"/>
        <v>13</v>
      </c>
      <c r="B20" s="33" t="s">
        <v>1143</v>
      </c>
      <c r="C20" s="33" t="s">
        <v>1144</v>
      </c>
      <c r="D20" s="33" t="s">
        <v>1116</v>
      </c>
      <c r="E20" s="13">
        <v>1</v>
      </c>
      <c r="F20" s="111">
        <v>0</v>
      </c>
      <c r="G20" s="111">
        <v>0</v>
      </c>
      <c r="H20" s="111"/>
      <c r="I20" s="354"/>
      <c r="J20" s="111"/>
      <c r="K20" s="66">
        <v>1</v>
      </c>
      <c r="L20" s="35"/>
      <c r="M20" s="35">
        <f t="shared" si="9"/>
        <v>830</v>
      </c>
      <c r="N20" s="35"/>
      <c r="O20" s="267" t="s">
        <v>1117</v>
      </c>
      <c r="P20" s="137">
        <v>500</v>
      </c>
      <c r="Q20" s="267"/>
      <c r="R20" s="137"/>
      <c r="S20" s="33"/>
      <c r="T20" s="24" t="s">
        <v>1145</v>
      </c>
      <c r="U20" s="206" t="s">
        <v>1117</v>
      </c>
      <c r="V20" s="139">
        <v>500</v>
      </c>
      <c r="W20" s="44"/>
      <c r="X20" s="139"/>
      <c r="Y20" s="44"/>
      <c r="Z20" s="139"/>
      <c r="AA20" s="44"/>
      <c r="AB20" s="139"/>
      <c r="AC20" s="44">
        <v>1.66</v>
      </c>
      <c r="AD20" s="139">
        <v>9.5</v>
      </c>
      <c r="AE20" s="44">
        <v>57.88</v>
      </c>
      <c r="AF20" s="139">
        <v>1.48</v>
      </c>
      <c r="AG20" s="24">
        <f t="shared" si="4"/>
        <v>830</v>
      </c>
      <c r="AH20" s="24">
        <f t="shared" si="5"/>
        <v>0</v>
      </c>
      <c r="AI20" s="24">
        <f t="shared" si="6"/>
        <v>0</v>
      </c>
      <c r="AJ20" s="24">
        <f t="shared" si="7"/>
        <v>0</v>
      </c>
      <c r="AK20" s="24">
        <f t="shared" si="8"/>
        <v>830</v>
      </c>
    </row>
    <row r="21" spans="1:37" s="24" customFormat="1" ht="12.75" customHeight="1">
      <c r="A21" s="32">
        <f t="shared" si="2"/>
        <v>14</v>
      </c>
      <c r="B21" s="33" t="s">
        <v>1146</v>
      </c>
      <c r="C21" s="33" t="s">
        <v>1144</v>
      </c>
      <c r="D21" s="33" t="s">
        <v>1116</v>
      </c>
      <c r="E21" s="13">
        <v>1</v>
      </c>
      <c r="F21" s="111">
        <v>0</v>
      </c>
      <c r="G21" s="111">
        <v>0</v>
      </c>
      <c r="H21" s="111"/>
      <c r="I21" s="354"/>
      <c r="J21" s="111"/>
      <c r="K21" s="66">
        <v>1</v>
      </c>
      <c r="L21" s="35"/>
      <c r="M21" s="35">
        <f t="shared" si="9"/>
        <v>3320</v>
      </c>
      <c r="N21" s="35"/>
      <c r="O21" s="267" t="s">
        <v>1117</v>
      </c>
      <c r="P21" s="137">
        <v>2000</v>
      </c>
      <c r="Q21" s="267"/>
      <c r="R21" s="137"/>
      <c r="S21" s="33"/>
      <c r="T21" s="24" t="s">
        <v>1147</v>
      </c>
      <c r="U21" s="206" t="s">
        <v>1117</v>
      </c>
      <c r="V21" s="139">
        <v>2000</v>
      </c>
      <c r="W21" s="44"/>
      <c r="X21" s="139"/>
      <c r="Y21" s="44"/>
      <c r="Z21" s="139"/>
      <c r="AA21" s="44"/>
      <c r="AB21" s="139"/>
      <c r="AC21" s="44">
        <v>1.66</v>
      </c>
      <c r="AD21" s="139">
        <v>9.5</v>
      </c>
      <c r="AE21" s="44">
        <v>57.88</v>
      </c>
      <c r="AF21" s="139">
        <v>1.48</v>
      </c>
      <c r="AG21" s="24">
        <f t="shared" si="4"/>
        <v>3320</v>
      </c>
      <c r="AH21" s="24">
        <f t="shared" si="5"/>
        <v>0</v>
      </c>
      <c r="AI21" s="24">
        <f t="shared" si="6"/>
        <v>0</v>
      </c>
      <c r="AJ21" s="24">
        <f t="shared" si="7"/>
        <v>0</v>
      </c>
      <c r="AK21" s="24">
        <f t="shared" si="8"/>
        <v>3320</v>
      </c>
    </row>
    <row r="22" spans="1:37" s="24" customFormat="1" ht="12.75" customHeight="1">
      <c r="A22" s="32">
        <f t="shared" si="2"/>
        <v>15</v>
      </c>
      <c r="B22" s="33" t="s">
        <v>1148</v>
      </c>
      <c r="C22" s="33" t="s">
        <v>1149</v>
      </c>
      <c r="D22" s="33" t="s">
        <v>1116</v>
      </c>
      <c r="E22" s="13">
        <v>200</v>
      </c>
      <c r="F22" s="111">
        <v>0</v>
      </c>
      <c r="G22" s="111">
        <v>0</v>
      </c>
      <c r="H22" s="111"/>
      <c r="I22" s="354"/>
      <c r="J22" s="111"/>
      <c r="K22" s="66">
        <v>200</v>
      </c>
      <c r="L22" s="35"/>
      <c r="M22" s="35">
        <f t="shared" si="9"/>
        <v>26.56</v>
      </c>
      <c r="N22" s="35"/>
      <c r="O22" s="267" t="s">
        <v>1117</v>
      </c>
      <c r="P22" s="137">
        <v>0.08</v>
      </c>
      <c r="Q22" s="267"/>
      <c r="R22" s="137"/>
      <c r="S22" s="33"/>
      <c r="T22" s="24" t="s">
        <v>1150</v>
      </c>
      <c r="U22" s="206" t="s">
        <v>1117</v>
      </c>
      <c r="V22" s="139">
        <v>0.08</v>
      </c>
      <c r="W22" s="44"/>
      <c r="X22" s="139"/>
      <c r="Y22" s="44"/>
      <c r="Z22" s="139"/>
      <c r="AA22" s="44"/>
      <c r="AB22" s="139"/>
      <c r="AC22" s="44">
        <v>1.66</v>
      </c>
      <c r="AD22" s="139">
        <v>9.5</v>
      </c>
      <c r="AE22" s="44">
        <v>57.88</v>
      </c>
      <c r="AF22" s="139">
        <v>1.48</v>
      </c>
      <c r="AG22" s="24">
        <f t="shared" si="4"/>
        <v>26.56</v>
      </c>
      <c r="AH22" s="24">
        <f t="shared" si="5"/>
        <v>0</v>
      </c>
      <c r="AI22" s="24">
        <f t="shared" si="6"/>
        <v>0</v>
      </c>
      <c r="AJ22" s="24">
        <f t="shared" si="7"/>
        <v>0</v>
      </c>
      <c r="AK22" s="24">
        <f t="shared" si="8"/>
        <v>26.56</v>
      </c>
    </row>
    <row r="23" spans="1:37" s="24" customFormat="1" ht="12.75" customHeight="1">
      <c r="A23" s="32">
        <f t="shared" si="2"/>
        <v>16</v>
      </c>
      <c r="B23" s="33" t="s">
        <v>1151</v>
      </c>
      <c r="C23" s="33" t="s">
        <v>1115</v>
      </c>
      <c r="D23" s="33" t="s">
        <v>1116</v>
      </c>
      <c r="E23" s="13">
        <v>1</v>
      </c>
      <c r="F23" s="111">
        <v>0</v>
      </c>
      <c r="G23" s="111">
        <v>0</v>
      </c>
      <c r="H23" s="111"/>
      <c r="I23" s="354"/>
      <c r="J23" s="111"/>
      <c r="K23" s="66">
        <v>1</v>
      </c>
      <c r="L23" s="35"/>
      <c r="M23" s="35">
        <f t="shared" si="9"/>
        <v>332</v>
      </c>
      <c r="N23" s="35"/>
      <c r="O23" s="267" t="s">
        <v>1117</v>
      </c>
      <c r="P23" s="137">
        <v>200</v>
      </c>
      <c r="Q23" s="267"/>
      <c r="R23" s="137"/>
      <c r="S23" s="33"/>
      <c r="T23" s="24" t="s">
        <v>1152</v>
      </c>
      <c r="U23" s="206" t="s">
        <v>1117</v>
      </c>
      <c r="V23" s="139">
        <v>200</v>
      </c>
      <c r="W23" s="44"/>
      <c r="X23" s="139"/>
      <c r="Y23" s="44"/>
      <c r="Z23" s="139"/>
      <c r="AA23" s="44"/>
      <c r="AB23" s="139"/>
      <c r="AC23" s="44">
        <v>1.66</v>
      </c>
      <c r="AD23" s="139">
        <v>9.5</v>
      </c>
      <c r="AE23" s="44">
        <v>57.88</v>
      </c>
      <c r="AF23" s="139">
        <v>1.48</v>
      </c>
      <c r="AG23" s="24">
        <f t="shared" si="4"/>
        <v>332</v>
      </c>
      <c r="AH23" s="24">
        <f t="shared" si="5"/>
        <v>0</v>
      </c>
      <c r="AI23" s="24">
        <f t="shared" si="6"/>
        <v>0</v>
      </c>
      <c r="AJ23" s="24">
        <f t="shared" si="7"/>
        <v>0</v>
      </c>
      <c r="AK23" s="24">
        <f t="shared" si="8"/>
        <v>332</v>
      </c>
    </row>
    <row r="24" spans="1:37" s="24" customFormat="1" ht="12.75" customHeight="1">
      <c r="A24" s="32">
        <f t="shared" si="2"/>
        <v>17</v>
      </c>
      <c r="B24" s="33" t="s">
        <v>1153</v>
      </c>
      <c r="C24" s="33" t="s">
        <v>1154</v>
      </c>
      <c r="D24" s="33" t="s">
        <v>1116</v>
      </c>
      <c r="E24" s="13">
        <v>2</v>
      </c>
      <c r="F24" s="111">
        <v>0</v>
      </c>
      <c r="G24" s="111">
        <v>0</v>
      </c>
      <c r="H24" s="111"/>
      <c r="I24" s="354"/>
      <c r="J24" s="111"/>
      <c r="K24" s="66">
        <v>2</v>
      </c>
      <c r="L24" s="35"/>
      <c r="M24" s="35">
        <f t="shared" si="9"/>
        <v>0</v>
      </c>
      <c r="N24" s="35"/>
      <c r="O24" s="267"/>
      <c r="P24" s="137"/>
      <c r="Q24" s="267"/>
      <c r="R24" s="137"/>
      <c r="S24" s="33" t="s">
        <v>1155</v>
      </c>
      <c r="T24" s="24" t="s">
        <v>1156</v>
      </c>
      <c r="U24" s="44"/>
      <c r="V24" s="139"/>
      <c r="W24" s="44"/>
      <c r="X24" s="139"/>
      <c r="Y24" s="44"/>
      <c r="Z24" s="139"/>
      <c r="AA24" s="44"/>
      <c r="AB24" s="139"/>
      <c r="AC24" s="44">
        <v>1.66</v>
      </c>
      <c r="AD24" s="139">
        <v>9.5</v>
      </c>
      <c r="AE24" s="44">
        <v>57.88</v>
      </c>
      <c r="AF24" s="139">
        <v>1.48</v>
      </c>
      <c r="AG24" s="24">
        <f t="shared" si="4"/>
        <v>0</v>
      </c>
      <c r="AH24" s="24">
        <f t="shared" si="5"/>
        <v>0</v>
      </c>
      <c r="AI24" s="24">
        <f t="shared" si="6"/>
        <v>0</v>
      </c>
      <c r="AJ24" s="24">
        <f t="shared" si="7"/>
        <v>0</v>
      </c>
      <c r="AK24" s="24">
        <f t="shared" si="8"/>
        <v>0</v>
      </c>
    </row>
    <row r="25" spans="1:37" s="24" customFormat="1" ht="12.75" customHeight="1">
      <c r="A25" s="32">
        <f t="shared" si="2"/>
        <v>18</v>
      </c>
      <c r="B25" s="33" t="s">
        <v>1157</v>
      </c>
      <c r="C25" s="33" t="s">
        <v>1144</v>
      </c>
      <c r="D25" s="33" t="s">
        <v>1116</v>
      </c>
      <c r="E25" s="13">
        <v>2</v>
      </c>
      <c r="F25" s="111">
        <v>0</v>
      </c>
      <c r="G25" s="111">
        <v>0</v>
      </c>
      <c r="H25" s="111"/>
      <c r="I25" s="354"/>
      <c r="J25" s="111"/>
      <c r="K25" s="66">
        <v>2</v>
      </c>
      <c r="L25" s="35"/>
      <c r="M25" s="35">
        <f t="shared" si="9"/>
        <v>0</v>
      </c>
      <c r="N25" s="35"/>
      <c r="O25" s="267"/>
      <c r="P25" s="137"/>
      <c r="Q25" s="267"/>
      <c r="R25" s="137"/>
      <c r="S25" s="33" t="s">
        <v>1155</v>
      </c>
      <c r="T25" s="24" t="s">
        <v>1158</v>
      </c>
      <c r="U25" s="44"/>
      <c r="V25" s="139"/>
      <c r="W25" s="44"/>
      <c r="X25" s="139"/>
      <c r="Y25" s="44"/>
      <c r="Z25" s="139"/>
      <c r="AA25" s="44"/>
      <c r="AB25" s="139"/>
      <c r="AC25" s="44">
        <v>1.66</v>
      </c>
      <c r="AD25" s="139">
        <v>9.5</v>
      </c>
      <c r="AE25" s="44">
        <v>57.88</v>
      </c>
      <c r="AF25" s="139">
        <v>1.48</v>
      </c>
      <c r="AG25" s="24">
        <f t="shared" si="4"/>
        <v>0</v>
      </c>
      <c r="AH25" s="24">
        <f t="shared" si="5"/>
        <v>0</v>
      </c>
      <c r="AI25" s="24">
        <f t="shared" si="6"/>
        <v>0</v>
      </c>
      <c r="AJ25" s="24">
        <f t="shared" si="7"/>
        <v>0</v>
      </c>
      <c r="AK25" s="24">
        <f t="shared" si="8"/>
        <v>0</v>
      </c>
    </row>
    <row r="26" spans="1:37" s="24" customFormat="1" ht="12.75" customHeight="1">
      <c r="A26" s="32">
        <f t="shared" si="2"/>
        <v>19</v>
      </c>
      <c r="B26" s="33" t="s">
        <v>1159</v>
      </c>
      <c r="C26" s="33" t="s">
        <v>1144</v>
      </c>
      <c r="D26" s="33" t="s">
        <v>1116</v>
      </c>
      <c r="E26" s="13">
        <v>1</v>
      </c>
      <c r="F26" s="111">
        <v>0</v>
      </c>
      <c r="G26" s="111">
        <v>0</v>
      </c>
      <c r="H26" s="111"/>
      <c r="I26" s="354"/>
      <c r="J26" s="111"/>
      <c r="K26" s="66">
        <v>1</v>
      </c>
      <c r="L26" s="35"/>
      <c r="M26" s="35">
        <f t="shared" si="9"/>
        <v>5693.7999999999993</v>
      </c>
      <c r="N26" s="35"/>
      <c r="O26" s="267" t="s">
        <v>1117</v>
      </c>
      <c r="P26" s="137">
        <v>3430</v>
      </c>
      <c r="Q26" s="267"/>
      <c r="R26" s="137"/>
      <c r="S26" s="33"/>
      <c r="T26" s="24" t="s">
        <v>1160</v>
      </c>
      <c r="U26" s="206" t="s">
        <v>1117</v>
      </c>
      <c r="V26" s="139">
        <v>3430</v>
      </c>
      <c r="W26" s="44"/>
      <c r="X26" s="139"/>
      <c r="Y26" s="44"/>
      <c r="Z26" s="139"/>
      <c r="AA26" s="44"/>
      <c r="AB26" s="139"/>
      <c r="AC26" s="44">
        <v>1.66</v>
      </c>
      <c r="AD26" s="139">
        <v>9.5</v>
      </c>
      <c r="AE26" s="44">
        <v>57.88</v>
      </c>
      <c r="AF26" s="139">
        <v>1.48</v>
      </c>
      <c r="AG26" s="24">
        <f t="shared" si="4"/>
        <v>5693.7999999999993</v>
      </c>
      <c r="AH26" s="24">
        <f t="shared" si="5"/>
        <v>0</v>
      </c>
      <c r="AI26" s="24">
        <f t="shared" si="6"/>
        <v>0</v>
      </c>
      <c r="AJ26" s="24">
        <f t="shared" si="7"/>
        <v>0</v>
      </c>
      <c r="AK26" s="24">
        <f t="shared" si="8"/>
        <v>5693.7999999999993</v>
      </c>
    </row>
    <row r="27" spans="1:37" s="24" customFormat="1" ht="12.75" customHeight="1">
      <c r="A27" s="32">
        <f t="shared" si="2"/>
        <v>20</v>
      </c>
      <c r="B27" s="33" t="s">
        <v>1161</v>
      </c>
      <c r="C27" s="33" t="s">
        <v>1144</v>
      </c>
      <c r="D27" s="33" t="s">
        <v>1116</v>
      </c>
      <c r="E27" s="13">
        <v>1</v>
      </c>
      <c r="F27" s="111">
        <v>0</v>
      </c>
      <c r="G27" s="111">
        <v>0</v>
      </c>
      <c r="H27" s="111"/>
      <c r="I27" s="354"/>
      <c r="J27" s="111"/>
      <c r="K27" s="66">
        <v>1</v>
      </c>
      <c r="L27" s="35"/>
      <c r="M27" s="35">
        <f t="shared" si="9"/>
        <v>3735</v>
      </c>
      <c r="N27" s="35"/>
      <c r="O27" s="267" t="s">
        <v>1117</v>
      </c>
      <c r="P27" s="137">
        <v>2250</v>
      </c>
      <c r="Q27" s="267"/>
      <c r="R27" s="137"/>
      <c r="S27" s="33"/>
      <c r="T27" s="24" t="s">
        <v>1162</v>
      </c>
      <c r="U27" s="206" t="s">
        <v>1117</v>
      </c>
      <c r="V27" s="139">
        <v>2250</v>
      </c>
      <c r="W27" s="44"/>
      <c r="X27" s="139"/>
      <c r="Y27" s="44"/>
      <c r="Z27" s="139"/>
      <c r="AA27" s="44"/>
      <c r="AB27" s="139"/>
      <c r="AC27" s="44">
        <v>1.66</v>
      </c>
      <c r="AD27" s="139">
        <v>9.5</v>
      </c>
      <c r="AE27" s="44">
        <v>57.88</v>
      </c>
      <c r="AF27" s="139">
        <v>1.48</v>
      </c>
      <c r="AG27" s="24">
        <f t="shared" si="4"/>
        <v>3735</v>
      </c>
      <c r="AH27" s="24">
        <f t="shared" si="5"/>
        <v>0</v>
      </c>
      <c r="AI27" s="24">
        <f t="shared" si="6"/>
        <v>0</v>
      </c>
      <c r="AJ27" s="24">
        <f t="shared" si="7"/>
        <v>0</v>
      </c>
      <c r="AK27" s="24">
        <f t="shared" si="8"/>
        <v>3735</v>
      </c>
    </row>
    <row r="28" spans="1:37" s="24" customFormat="1" ht="12.75" customHeight="1">
      <c r="A28" s="32">
        <f t="shared" si="2"/>
        <v>21</v>
      </c>
      <c r="B28" s="33" t="s">
        <v>1163</v>
      </c>
      <c r="C28" s="33" t="s">
        <v>1144</v>
      </c>
      <c r="D28" s="33" t="s">
        <v>1116</v>
      </c>
      <c r="E28" s="13">
        <v>1</v>
      </c>
      <c r="F28" s="111">
        <v>0</v>
      </c>
      <c r="G28" s="111">
        <v>0</v>
      </c>
      <c r="H28" s="111"/>
      <c r="I28" s="354"/>
      <c r="J28" s="111"/>
      <c r="K28" s="66">
        <v>1</v>
      </c>
      <c r="L28" s="35"/>
      <c r="M28" s="35">
        <f t="shared" si="9"/>
        <v>10831.5</v>
      </c>
      <c r="N28" s="35"/>
      <c r="O28" s="267" t="s">
        <v>1117</v>
      </c>
      <c r="P28" s="137">
        <v>6525</v>
      </c>
      <c r="Q28" s="267"/>
      <c r="R28" s="137"/>
      <c r="S28" s="33"/>
      <c r="T28" s="24" t="s">
        <v>1164</v>
      </c>
      <c r="U28" s="206" t="s">
        <v>1117</v>
      </c>
      <c r="V28" s="139">
        <v>6525</v>
      </c>
      <c r="W28" s="44"/>
      <c r="X28" s="139"/>
      <c r="Y28" s="44"/>
      <c r="Z28" s="139"/>
      <c r="AA28" s="44"/>
      <c r="AB28" s="139"/>
      <c r="AC28" s="44">
        <v>1.66</v>
      </c>
      <c r="AD28" s="139">
        <v>9.5</v>
      </c>
      <c r="AE28" s="44">
        <v>57.88</v>
      </c>
      <c r="AF28" s="139">
        <v>1.48</v>
      </c>
      <c r="AG28" s="24">
        <f t="shared" si="4"/>
        <v>10831.5</v>
      </c>
      <c r="AH28" s="24">
        <f t="shared" si="5"/>
        <v>0</v>
      </c>
      <c r="AI28" s="24">
        <f t="shared" si="6"/>
        <v>0</v>
      </c>
      <c r="AJ28" s="24">
        <f t="shared" si="7"/>
        <v>0</v>
      </c>
      <c r="AK28" s="24">
        <f t="shared" si="8"/>
        <v>10831.5</v>
      </c>
    </row>
    <row r="29" spans="1:37" s="24" customFormat="1" ht="12.75" customHeight="1">
      <c r="A29" s="32">
        <f t="shared" si="2"/>
        <v>22</v>
      </c>
      <c r="B29" s="33" t="s">
        <v>1165</v>
      </c>
      <c r="C29" s="33" t="s">
        <v>1115</v>
      </c>
      <c r="D29" s="33" t="s">
        <v>1116</v>
      </c>
      <c r="E29" s="13">
        <v>1</v>
      </c>
      <c r="F29" s="111">
        <v>0</v>
      </c>
      <c r="G29" s="111">
        <v>0</v>
      </c>
      <c r="H29" s="111"/>
      <c r="I29" s="354"/>
      <c r="J29" s="111"/>
      <c r="K29" s="66">
        <v>1</v>
      </c>
      <c r="L29" s="35"/>
      <c r="M29" s="35">
        <f t="shared" si="9"/>
        <v>4980</v>
      </c>
      <c r="N29" s="35"/>
      <c r="O29" s="267" t="s">
        <v>1117</v>
      </c>
      <c r="P29" s="137">
        <v>3000</v>
      </c>
      <c r="Q29" s="267"/>
      <c r="R29" s="137"/>
      <c r="S29" s="33"/>
      <c r="T29" s="24" t="s">
        <v>1166</v>
      </c>
      <c r="U29" s="206" t="s">
        <v>1117</v>
      </c>
      <c r="V29" s="139">
        <v>3000</v>
      </c>
      <c r="W29" s="44"/>
      <c r="X29" s="139"/>
      <c r="Y29" s="44"/>
      <c r="Z29" s="139"/>
      <c r="AA29" s="44"/>
      <c r="AB29" s="139"/>
      <c r="AC29" s="44">
        <v>1.66</v>
      </c>
      <c r="AD29" s="139">
        <v>9.5</v>
      </c>
      <c r="AE29" s="44">
        <v>57.88</v>
      </c>
      <c r="AF29" s="139">
        <v>1.48</v>
      </c>
      <c r="AG29" s="24">
        <f t="shared" si="4"/>
        <v>4980</v>
      </c>
      <c r="AH29" s="24">
        <f t="shared" si="5"/>
        <v>0</v>
      </c>
      <c r="AI29" s="24">
        <f t="shared" si="6"/>
        <v>0</v>
      </c>
      <c r="AJ29" s="24">
        <f t="shared" si="7"/>
        <v>0</v>
      </c>
      <c r="AK29" s="24">
        <f t="shared" si="8"/>
        <v>4980</v>
      </c>
    </row>
    <row r="30" spans="1:37" s="24" customFormat="1" ht="12.75" customHeight="1">
      <c r="A30" s="32">
        <f t="shared" si="2"/>
        <v>23</v>
      </c>
      <c r="B30" s="33" t="s">
        <v>1167</v>
      </c>
      <c r="C30" s="33" t="s">
        <v>1129</v>
      </c>
      <c r="D30" s="33" t="s">
        <v>1168</v>
      </c>
      <c r="E30" s="13">
        <v>1651</v>
      </c>
      <c r="F30" s="111">
        <v>0</v>
      </c>
      <c r="G30" s="111">
        <v>0</v>
      </c>
      <c r="H30" s="111"/>
      <c r="I30" s="354"/>
      <c r="J30" s="111"/>
      <c r="K30" s="66">
        <v>1651</v>
      </c>
      <c r="L30" s="35"/>
      <c r="M30" s="35">
        <f t="shared" si="9"/>
        <v>252031.09359999996</v>
      </c>
      <c r="N30" s="35"/>
      <c r="O30" s="267" t="s">
        <v>1117</v>
      </c>
      <c r="P30" s="137">
        <v>91.96</v>
      </c>
      <c r="Q30" s="267"/>
      <c r="R30" s="137"/>
      <c r="S30" s="370"/>
      <c r="T30" s="24" t="s">
        <v>1169</v>
      </c>
      <c r="U30" s="206" t="s">
        <v>1117</v>
      </c>
      <c r="V30" s="139">
        <f>151825.96/E30</f>
        <v>91.96</v>
      </c>
      <c r="W30" s="44"/>
      <c r="X30" s="139"/>
      <c r="Y30" s="44"/>
      <c r="Z30" s="139"/>
      <c r="AA30" s="44"/>
      <c r="AB30" s="139"/>
      <c r="AC30" s="44">
        <v>1.66</v>
      </c>
      <c r="AD30" s="139">
        <v>9.5</v>
      </c>
      <c r="AE30" s="44">
        <v>57.88</v>
      </c>
      <c r="AF30" s="139">
        <v>1.48</v>
      </c>
      <c r="AG30" s="24">
        <f t="shared" si="4"/>
        <v>252031.09359999996</v>
      </c>
      <c r="AH30" s="24">
        <f t="shared" si="5"/>
        <v>0</v>
      </c>
      <c r="AI30" s="24">
        <f t="shared" si="6"/>
        <v>0</v>
      </c>
      <c r="AJ30" s="24">
        <f t="shared" si="7"/>
        <v>0</v>
      </c>
      <c r="AK30" s="24">
        <f t="shared" si="8"/>
        <v>252031.09359999996</v>
      </c>
    </row>
    <row r="31" spans="1:37" s="24" customFormat="1" ht="12.75" customHeight="1">
      <c r="A31" s="32">
        <f t="shared" si="2"/>
        <v>24</v>
      </c>
      <c r="B31" s="33" t="s">
        <v>1170</v>
      </c>
      <c r="C31" s="33" t="s">
        <v>1129</v>
      </c>
      <c r="D31" s="33" t="s">
        <v>1168</v>
      </c>
      <c r="E31" s="13">
        <v>263</v>
      </c>
      <c r="F31" s="111">
        <v>0</v>
      </c>
      <c r="G31" s="111">
        <v>0</v>
      </c>
      <c r="H31" s="111"/>
      <c r="I31" s="354"/>
      <c r="J31" s="111"/>
      <c r="K31" s="66">
        <v>263</v>
      </c>
      <c r="L31" s="35"/>
      <c r="M31" s="35">
        <f t="shared" si="9"/>
        <v>56820.886999999995</v>
      </c>
      <c r="N31" s="35"/>
      <c r="O31" s="267" t="s">
        <v>1117</v>
      </c>
      <c r="P31" s="137">
        <v>130.15</v>
      </c>
      <c r="Q31" s="267"/>
      <c r="R31" s="137"/>
      <c r="S31" s="370"/>
      <c r="T31" s="24" t="s">
        <v>1171</v>
      </c>
      <c r="U31" s="206" t="s">
        <v>1117</v>
      </c>
      <c r="V31" s="139">
        <f>34229.45/E31</f>
        <v>130.14999999999998</v>
      </c>
      <c r="W31" s="44"/>
      <c r="X31" s="139"/>
      <c r="Y31" s="44"/>
      <c r="Z31" s="139"/>
      <c r="AA31" s="44"/>
      <c r="AB31" s="139"/>
      <c r="AC31" s="44">
        <v>1.66</v>
      </c>
      <c r="AD31" s="139">
        <v>9.5</v>
      </c>
      <c r="AE31" s="44">
        <v>57.88</v>
      </c>
      <c r="AF31" s="139">
        <v>1.48</v>
      </c>
      <c r="AG31" s="24">
        <f t="shared" si="4"/>
        <v>56820.886999999995</v>
      </c>
      <c r="AH31" s="24">
        <f t="shared" si="5"/>
        <v>0</v>
      </c>
      <c r="AI31" s="24">
        <f t="shared" si="6"/>
        <v>0</v>
      </c>
      <c r="AJ31" s="24">
        <f t="shared" si="7"/>
        <v>0</v>
      </c>
      <c r="AK31" s="24">
        <f t="shared" si="8"/>
        <v>56820.886999999995</v>
      </c>
    </row>
    <row r="32" spans="1:37" s="24" customFormat="1" ht="12.75" customHeight="1">
      <c r="A32" s="32">
        <f t="shared" si="2"/>
        <v>25</v>
      </c>
      <c r="B32" s="33" t="s">
        <v>1172</v>
      </c>
      <c r="C32" s="33" t="s">
        <v>1129</v>
      </c>
      <c r="D32" s="33" t="s">
        <v>1168</v>
      </c>
      <c r="E32" s="13">
        <v>12</v>
      </c>
      <c r="F32" s="111">
        <v>0</v>
      </c>
      <c r="G32" s="111">
        <v>0</v>
      </c>
      <c r="H32" s="111"/>
      <c r="I32" s="354"/>
      <c r="J32" s="111"/>
      <c r="K32" s="66">
        <v>12</v>
      </c>
      <c r="L32" s="35"/>
      <c r="M32" s="35">
        <f t="shared" si="9"/>
        <v>1324.6799999999998</v>
      </c>
      <c r="N32" s="35"/>
      <c r="O32" s="267" t="s">
        <v>1117</v>
      </c>
      <c r="P32" s="137">
        <v>66.5</v>
      </c>
      <c r="Q32" s="267"/>
      <c r="R32" s="137"/>
      <c r="S32" s="370"/>
      <c r="T32" s="24" t="s">
        <v>1173</v>
      </c>
      <c r="U32" s="206" t="s">
        <v>1117</v>
      </c>
      <c r="V32" s="139">
        <f>798/E32</f>
        <v>66.5</v>
      </c>
      <c r="W32" s="44"/>
      <c r="X32" s="139"/>
      <c r="Y32" s="44"/>
      <c r="Z32" s="139"/>
      <c r="AA32" s="44"/>
      <c r="AB32" s="139"/>
      <c r="AC32" s="44">
        <v>1.66</v>
      </c>
      <c r="AD32" s="139">
        <v>9.5</v>
      </c>
      <c r="AE32" s="44">
        <v>57.88</v>
      </c>
      <c r="AF32" s="139">
        <v>1.48</v>
      </c>
      <c r="AG32" s="24">
        <f t="shared" si="4"/>
        <v>1324.6799999999998</v>
      </c>
      <c r="AH32" s="24">
        <f t="shared" si="5"/>
        <v>0</v>
      </c>
      <c r="AI32" s="24">
        <f t="shared" si="6"/>
        <v>0</v>
      </c>
      <c r="AJ32" s="24">
        <f t="shared" si="7"/>
        <v>0</v>
      </c>
      <c r="AK32" s="24">
        <f t="shared" si="8"/>
        <v>1324.6799999999998</v>
      </c>
    </row>
    <row r="33" spans="1:40" s="24" customFormat="1" ht="12.75" customHeight="1">
      <c r="A33" s="32">
        <f t="shared" si="2"/>
        <v>26</v>
      </c>
      <c r="B33" s="33" t="s">
        <v>1174</v>
      </c>
      <c r="C33" s="33" t="s">
        <v>1129</v>
      </c>
      <c r="D33" s="33" t="s">
        <v>1168</v>
      </c>
      <c r="E33" s="13">
        <v>12</v>
      </c>
      <c r="F33" s="111">
        <v>0</v>
      </c>
      <c r="G33" s="111">
        <v>0</v>
      </c>
      <c r="H33" s="111"/>
      <c r="I33" s="354"/>
      <c r="J33" s="111"/>
      <c r="K33" s="66">
        <v>12</v>
      </c>
      <c r="L33" s="35"/>
      <c r="M33" s="35">
        <f t="shared" si="9"/>
        <v>1253.1671999999999</v>
      </c>
      <c r="N33" s="35"/>
      <c r="O33" s="267" t="s">
        <v>1117</v>
      </c>
      <c r="P33" s="137">
        <v>62.91</v>
      </c>
      <c r="Q33" s="267"/>
      <c r="R33" s="137"/>
      <c r="S33" s="370"/>
      <c r="T33" s="24" t="s">
        <v>1175</v>
      </c>
      <c r="U33" s="206" t="s">
        <v>1117</v>
      </c>
      <c r="V33" s="139">
        <f>754.92/E33</f>
        <v>62.91</v>
      </c>
      <c r="W33" s="44"/>
      <c r="X33" s="139"/>
      <c r="Y33" s="44"/>
      <c r="Z33" s="139"/>
      <c r="AA33" s="44"/>
      <c r="AB33" s="139"/>
      <c r="AC33" s="44">
        <v>1.66</v>
      </c>
      <c r="AD33" s="139">
        <v>9.5</v>
      </c>
      <c r="AE33" s="44">
        <v>57.88</v>
      </c>
      <c r="AF33" s="139">
        <v>1.48</v>
      </c>
      <c r="AG33" s="24">
        <f t="shared" si="4"/>
        <v>1253.1671999999999</v>
      </c>
      <c r="AH33" s="24">
        <f t="shared" si="5"/>
        <v>0</v>
      </c>
      <c r="AI33" s="24">
        <f t="shared" si="6"/>
        <v>0</v>
      </c>
      <c r="AJ33" s="24">
        <f t="shared" si="7"/>
        <v>0</v>
      </c>
      <c r="AK33" s="24">
        <f t="shared" si="8"/>
        <v>1253.1671999999999</v>
      </c>
    </row>
    <row r="34" spans="1:40" s="24" customFormat="1" ht="12.75" customHeight="1">
      <c r="A34" s="32">
        <f t="shared" si="2"/>
        <v>27</v>
      </c>
      <c r="B34" s="33" t="s">
        <v>1167</v>
      </c>
      <c r="C34" s="33" t="s">
        <v>1129</v>
      </c>
      <c r="D34" s="33" t="s">
        <v>1168</v>
      </c>
      <c r="E34" s="13">
        <v>2306</v>
      </c>
      <c r="F34" s="111">
        <v>0</v>
      </c>
      <c r="G34" s="111">
        <v>0</v>
      </c>
      <c r="H34" s="111"/>
      <c r="I34" s="354"/>
      <c r="J34" s="111"/>
      <c r="K34" s="66">
        <v>2306</v>
      </c>
      <c r="L34" s="35"/>
      <c r="M34" s="35">
        <f t="shared" si="9"/>
        <v>352019.20159999997</v>
      </c>
      <c r="N34" s="35"/>
      <c r="O34" s="267" t="s">
        <v>1117</v>
      </c>
      <c r="P34" s="137">
        <v>91.96</v>
      </c>
      <c r="Q34" s="267"/>
      <c r="R34" s="137"/>
      <c r="S34" s="370"/>
      <c r="T34" s="24" t="s">
        <v>1176</v>
      </c>
      <c r="U34" s="206" t="s">
        <v>1117</v>
      </c>
      <c r="V34" s="139">
        <f>212059.76/E34</f>
        <v>91.960000000000008</v>
      </c>
      <c r="W34" s="44"/>
      <c r="X34" s="139"/>
      <c r="Y34" s="44"/>
      <c r="Z34" s="139"/>
      <c r="AA34" s="44"/>
      <c r="AB34" s="139"/>
      <c r="AC34" s="44">
        <v>1.66</v>
      </c>
      <c r="AD34" s="139">
        <v>9.5</v>
      </c>
      <c r="AE34" s="44">
        <v>57.88</v>
      </c>
      <c r="AF34" s="139">
        <v>1.48</v>
      </c>
      <c r="AG34" s="24">
        <f t="shared" si="4"/>
        <v>352019.20159999997</v>
      </c>
      <c r="AH34" s="24">
        <f t="shared" si="5"/>
        <v>0</v>
      </c>
      <c r="AI34" s="24">
        <f t="shared" si="6"/>
        <v>0</v>
      </c>
      <c r="AJ34" s="24">
        <f t="shared" si="7"/>
        <v>0</v>
      </c>
      <c r="AK34" s="24">
        <f t="shared" si="8"/>
        <v>352019.20159999997</v>
      </c>
    </row>
    <row r="35" spans="1:40" s="24" customFormat="1" ht="12.75" customHeight="1">
      <c r="A35" s="32">
        <f t="shared" si="2"/>
        <v>28</v>
      </c>
      <c r="B35" s="33" t="s">
        <v>1172</v>
      </c>
      <c r="C35" s="33" t="s">
        <v>1129</v>
      </c>
      <c r="D35" s="33" t="s">
        <v>1168</v>
      </c>
      <c r="E35" s="13">
        <v>196</v>
      </c>
      <c r="F35" s="111">
        <v>0</v>
      </c>
      <c r="G35" s="111">
        <v>0</v>
      </c>
      <c r="H35" s="111"/>
      <c r="I35" s="354"/>
      <c r="J35" s="111"/>
      <c r="K35" s="66">
        <v>196</v>
      </c>
      <c r="L35" s="35"/>
      <c r="M35" s="35">
        <f t="shared" si="9"/>
        <v>29282.399999999998</v>
      </c>
      <c r="N35" s="35"/>
      <c r="O35" s="267" t="s">
        <v>1117</v>
      </c>
      <c r="P35" s="137">
        <v>90</v>
      </c>
      <c r="Q35" s="267"/>
      <c r="R35" s="137"/>
      <c r="S35" s="370"/>
      <c r="T35" s="24" t="s">
        <v>1177</v>
      </c>
      <c r="U35" s="206" t="s">
        <v>1117</v>
      </c>
      <c r="V35" s="139">
        <v>90</v>
      </c>
      <c r="W35" s="44"/>
      <c r="X35" s="139"/>
      <c r="Y35" s="44"/>
      <c r="Z35" s="139"/>
      <c r="AA35" s="44"/>
      <c r="AB35" s="139"/>
      <c r="AC35" s="44">
        <v>1.66</v>
      </c>
      <c r="AD35" s="139">
        <v>9.5</v>
      </c>
      <c r="AE35" s="44">
        <v>57.88</v>
      </c>
      <c r="AF35" s="139">
        <v>1.48</v>
      </c>
      <c r="AG35" s="24">
        <f t="shared" si="4"/>
        <v>29282.399999999998</v>
      </c>
      <c r="AH35" s="24">
        <f t="shared" si="5"/>
        <v>0</v>
      </c>
      <c r="AI35" s="24">
        <f t="shared" si="6"/>
        <v>0</v>
      </c>
      <c r="AJ35" s="24">
        <f t="shared" si="7"/>
        <v>0</v>
      </c>
      <c r="AK35" s="24">
        <f t="shared" si="8"/>
        <v>29282.399999999998</v>
      </c>
    </row>
    <row r="36" spans="1:40" s="24" customFormat="1" ht="12.75" customHeight="1">
      <c r="A36" s="32">
        <f t="shared" si="2"/>
        <v>29</v>
      </c>
      <c r="B36" s="33" t="s">
        <v>1178</v>
      </c>
      <c r="C36" s="33" t="s">
        <v>1129</v>
      </c>
      <c r="D36" s="33" t="s">
        <v>1168</v>
      </c>
      <c r="E36" s="13">
        <v>33</v>
      </c>
      <c r="F36" s="111">
        <v>0</v>
      </c>
      <c r="G36" s="111">
        <v>0</v>
      </c>
      <c r="H36" s="111"/>
      <c r="I36" s="354"/>
      <c r="J36" s="111"/>
      <c r="K36" s="66">
        <v>33</v>
      </c>
      <c r="L36" s="35"/>
      <c r="M36" s="35">
        <f t="shared" si="9"/>
        <v>21636.44</v>
      </c>
      <c r="N36" s="35"/>
      <c r="O36" s="267" t="s">
        <v>1117</v>
      </c>
      <c r="P36" s="137">
        <v>394.969696969697</v>
      </c>
      <c r="Q36" s="267"/>
      <c r="R36" s="137"/>
      <c r="S36" s="370"/>
      <c r="T36" s="24" t="s">
        <v>1179</v>
      </c>
      <c r="U36" s="206" t="s">
        <v>1117</v>
      </c>
      <c r="V36" s="139">
        <f>13034/E36</f>
        <v>394.969696969697</v>
      </c>
      <c r="W36" s="44"/>
      <c r="X36" s="139"/>
      <c r="Y36" s="44"/>
      <c r="Z36" s="139"/>
      <c r="AA36" s="44"/>
      <c r="AB36" s="139"/>
      <c r="AC36" s="44">
        <v>1.66</v>
      </c>
      <c r="AD36" s="139">
        <v>9.5</v>
      </c>
      <c r="AE36" s="44">
        <v>57.88</v>
      </c>
      <c r="AF36" s="139">
        <v>1.48</v>
      </c>
      <c r="AG36" s="24">
        <f t="shared" si="4"/>
        <v>21636.44</v>
      </c>
      <c r="AH36" s="24">
        <f t="shared" si="5"/>
        <v>0</v>
      </c>
      <c r="AI36" s="24">
        <f t="shared" si="6"/>
        <v>0</v>
      </c>
      <c r="AJ36" s="24">
        <f t="shared" si="7"/>
        <v>0</v>
      </c>
      <c r="AK36" s="24">
        <f t="shared" si="8"/>
        <v>21636.44</v>
      </c>
    </row>
    <row r="37" spans="1:40" s="24" customFormat="1" ht="12.75" customHeight="1">
      <c r="A37" s="32">
        <f t="shared" si="2"/>
        <v>30</v>
      </c>
      <c r="B37" s="33" t="s">
        <v>1180</v>
      </c>
      <c r="C37" s="33" t="s">
        <v>1129</v>
      </c>
      <c r="D37" s="33" t="s">
        <v>1168</v>
      </c>
      <c r="E37" s="13">
        <v>211</v>
      </c>
      <c r="F37" s="111">
        <v>0</v>
      </c>
      <c r="G37" s="111">
        <v>0</v>
      </c>
      <c r="H37" s="111"/>
      <c r="I37" s="354"/>
      <c r="J37" s="111"/>
      <c r="K37" s="66">
        <v>211</v>
      </c>
      <c r="L37" s="35"/>
      <c r="M37" s="35">
        <f t="shared" si="9"/>
        <v>6971.3027999999995</v>
      </c>
      <c r="N37" s="35"/>
      <c r="O37" s="267" t="s">
        <v>1117</v>
      </c>
      <c r="P37" s="137">
        <v>19.9032227488152</v>
      </c>
      <c r="Q37" s="267"/>
      <c r="R37" s="137"/>
      <c r="S37" s="370"/>
      <c r="T37" s="24" t="s">
        <v>1181</v>
      </c>
      <c r="U37" s="206" t="s">
        <v>1117</v>
      </c>
      <c r="V37" s="139">
        <f>4199.58/E37</f>
        <v>19.903222748815164</v>
      </c>
      <c r="W37" s="44"/>
      <c r="X37" s="139"/>
      <c r="Y37" s="44"/>
      <c r="Z37" s="139"/>
      <c r="AA37" s="44"/>
      <c r="AB37" s="139"/>
      <c r="AC37" s="44">
        <v>1.66</v>
      </c>
      <c r="AD37" s="139">
        <v>9.5</v>
      </c>
      <c r="AE37" s="44">
        <v>57.88</v>
      </c>
      <c r="AF37" s="139">
        <v>1.48</v>
      </c>
      <c r="AG37" s="24">
        <f t="shared" si="4"/>
        <v>6971.3027999999995</v>
      </c>
      <c r="AH37" s="24">
        <f t="shared" si="5"/>
        <v>0</v>
      </c>
      <c r="AI37" s="24">
        <f t="shared" si="6"/>
        <v>0</v>
      </c>
      <c r="AJ37" s="24">
        <f t="shared" si="7"/>
        <v>0</v>
      </c>
      <c r="AK37" s="24">
        <f t="shared" si="8"/>
        <v>6971.3027999999995</v>
      </c>
    </row>
    <row r="38" spans="1:40" s="24" customFormat="1" ht="12.75" customHeight="1">
      <c r="A38" s="32">
        <f t="shared" si="2"/>
        <v>31</v>
      </c>
      <c r="B38" s="33" t="s">
        <v>1182</v>
      </c>
      <c r="C38" s="33" t="s">
        <v>1115</v>
      </c>
      <c r="D38" s="33" t="s">
        <v>1168</v>
      </c>
      <c r="E38" s="13">
        <v>1</v>
      </c>
      <c r="F38" s="111">
        <v>0</v>
      </c>
      <c r="G38" s="111">
        <v>0</v>
      </c>
      <c r="H38" s="111"/>
      <c r="I38" s="354"/>
      <c r="J38" s="111"/>
      <c r="K38" s="66">
        <v>1</v>
      </c>
      <c r="L38" s="35"/>
      <c r="M38" s="35">
        <f t="shared" si="9"/>
        <v>232.39999999999998</v>
      </c>
      <c r="N38" s="35"/>
      <c r="O38" s="267" t="s">
        <v>1117</v>
      </c>
      <c r="P38" s="137">
        <v>140</v>
      </c>
      <c r="Q38" s="267"/>
      <c r="R38" s="137"/>
      <c r="S38" s="33"/>
      <c r="T38" s="24" t="s">
        <v>1183</v>
      </c>
      <c r="U38" s="206" t="s">
        <v>1117</v>
      </c>
      <c r="V38" s="139">
        <v>140</v>
      </c>
      <c r="W38" s="44"/>
      <c r="X38" s="139"/>
      <c r="Y38" s="44"/>
      <c r="Z38" s="139"/>
      <c r="AA38" s="44"/>
      <c r="AB38" s="139"/>
      <c r="AC38" s="44">
        <v>1.66</v>
      </c>
      <c r="AD38" s="139">
        <v>9.5</v>
      </c>
      <c r="AE38" s="44">
        <v>57.88</v>
      </c>
      <c r="AF38" s="139">
        <v>1.48</v>
      </c>
      <c r="AG38" s="24">
        <f t="shared" si="4"/>
        <v>232.39999999999998</v>
      </c>
      <c r="AH38" s="24">
        <f t="shared" si="5"/>
        <v>0</v>
      </c>
      <c r="AI38" s="24">
        <f t="shared" si="6"/>
        <v>0</v>
      </c>
      <c r="AJ38" s="24">
        <f t="shared" si="7"/>
        <v>0</v>
      </c>
      <c r="AK38" s="24">
        <f t="shared" si="8"/>
        <v>232.39999999999998</v>
      </c>
    </row>
    <row r="39" spans="1:40" s="24" customFormat="1" ht="12.75" customHeight="1">
      <c r="A39" s="32">
        <f t="shared" si="2"/>
        <v>32</v>
      </c>
      <c r="B39" s="33" t="s">
        <v>1184</v>
      </c>
      <c r="C39" s="33" t="s">
        <v>1185</v>
      </c>
      <c r="D39" s="33" t="s">
        <v>1168</v>
      </c>
      <c r="E39" s="13">
        <v>1</v>
      </c>
      <c r="F39" s="111">
        <v>0</v>
      </c>
      <c r="G39" s="111">
        <v>0</v>
      </c>
      <c r="H39" s="111"/>
      <c r="I39" s="354"/>
      <c r="J39" s="111"/>
      <c r="K39" s="66">
        <v>1</v>
      </c>
      <c r="L39" s="35"/>
      <c r="M39" s="35">
        <f t="shared" si="9"/>
        <v>664</v>
      </c>
      <c r="N39" s="35"/>
      <c r="O39" s="267" t="s">
        <v>1117</v>
      </c>
      <c r="P39" s="137">
        <v>400</v>
      </c>
      <c r="Q39" s="267"/>
      <c r="R39" s="137"/>
      <c r="S39" s="33"/>
      <c r="T39" s="24" t="s">
        <v>1186</v>
      </c>
      <c r="U39" s="206" t="s">
        <v>1117</v>
      </c>
      <c r="V39" s="139">
        <v>400</v>
      </c>
      <c r="W39" s="44"/>
      <c r="X39" s="139"/>
      <c r="Y39" s="44"/>
      <c r="Z39" s="139"/>
      <c r="AA39" s="44"/>
      <c r="AB39" s="139"/>
      <c r="AC39" s="44">
        <v>1.66</v>
      </c>
      <c r="AD39" s="139">
        <v>9.5</v>
      </c>
      <c r="AE39" s="44">
        <v>57.88</v>
      </c>
      <c r="AF39" s="139">
        <v>1.48</v>
      </c>
      <c r="AG39" s="24">
        <f t="shared" si="4"/>
        <v>664</v>
      </c>
      <c r="AH39" s="24">
        <f t="shared" si="5"/>
        <v>0</v>
      </c>
      <c r="AI39" s="24">
        <f t="shared" si="6"/>
        <v>0</v>
      </c>
      <c r="AJ39" s="24">
        <f t="shared" si="7"/>
        <v>0</v>
      </c>
      <c r="AK39" s="24">
        <f t="shared" si="8"/>
        <v>664</v>
      </c>
    </row>
    <row r="40" spans="1:40" s="24" customFormat="1" ht="12.75" customHeight="1">
      <c r="A40" s="32">
        <f t="shared" si="2"/>
        <v>33</v>
      </c>
      <c r="B40" s="33" t="s">
        <v>1187</v>
      </c>
      <c r="C40" s="33" t="s">
        <v>1185</v>
      </c>
      <c r="D40" s="33" t="s">
        <v>1168</v>
      </c>
      <c r="E40" s="13">
        <v>1</v>
      </c>
      <c r="F40" s="111">
        <v>0</v>
      </c>
      <c r="G40" s="111">
        <v>0</v>
      </c>
      <c r="H40" s="111"/>
      <c r="I40" s="354"/>
      <c r="J40" s="111"/>
      <c r="K40" s="66">
        <v>1</v>
      </c>
      <c r="L40" s="35"/>
      <c r="M40" s="35">
        <f t="shared" si="9"/>
        <v>498</v>
      </c>
      <c r="N40" s="35"/>
      <c r="O40" s="267" t="s">
        <v>1117</v>
      </c>
      <c r="P40" s="137">
        <v>300</v>
      </c>
      <c r="Q40" s="267"/>
      <c r="R40" s="137"/>
      <c r="S40" s="33"/>
      <c r="T40" s="24" t="s">
        <v>1188</v>
      </c>
      <c r="U40" s="206" t="s">
        <v>1117</v>
      </c>
      <c r="V40" s="139">
        <v>300</v>
      </c>
      <c r="W40" s="44"/>
      <c r="X40" s="139"/>
      <c r="Y40" s="44"/>
      <c r="Z40" s="139"/>
      <c r="AA40" s="44"/>
      <c r="AB40" s="139"/>
      <c r="AC40" s="44">
        <v>1.66</v>
      </c>
      <c r="AD40" s="139">
        <v>9.5</v>
      </c>
      <c r="AE40" s="44">
        <v>57.88</v>
      </c>
      <c r="AF40" s="139">
        <v>1.48</v>
      </c>
      <c r="AG40" s="24">
        <f t="shared" si="4"/>
        <v>498</v>
      </c>
      <c r="AH40" s="24">
        <f t="shared" si="5"/>
        <v>0</v>
      </c>
      <c r="AI40" s="24">
        <f t="shared" si="6"/>
        <v>0</v>
      </c>
      <c r="AJ40" s="24">
        <f t="shared" si="7"/>
        <v>0</v>
      </c>
      <c r="AK40" s="24">
        <f t="shared" si="8"/>
        <v>498</v>
      </c>
    </row>
    <row r="41" spans="1:40" s="24" customFormat="1" ht="12.75" customHeight="1">
      <c r="A41" s="32">
        <f t="shared" si="2"/>
        <v>34</v>
      </c>
      <c r="B41" s="33" t="s">
        <v>1189</v>
      </c>
      <c r="C41" s="33" t="s">
        <v>1190</v>
      </c>
      <c r="D41" s="33" t="s">
        <v>1168</v>
      </c>
      <c r="E41" s="13">
        <v>1</v>
      </c>
      <c r="F41" s="111">
        <v>0</v>
      </c>
      <c r="G41" s="111">
        <v>0</v>
      </c>
      <c r="H41" s="111"/>
      <c r="I41" s="354"/>
      <c r="J41" s="111"/>
      <c r="K41" s="66">
        <v>1</v>
      </c>
      <c r="L41" s="35"/>
      <c r="M41" s="35">
        <f t="shared" si="9"/>
        <v>498</v>
      </c>
      <c r="N41" s="35"/>
      <c r="O41" s="267" t="s">
        <v>1117</v>
      </c>
      <c r="P41" s="137">
        <v>300</v>
      </c>
      <c r="Q41" s="267"/>
      <c r="R41" s="137"/>
      <c r="S41" s="33"/>
      <c r="T41" s="24" t="s">
        <v>1191</v>
      </c>
      <c r="U41" s="206" t="s">
        <v>1117</v>
      </c>
      <c r="V41" s="139">
        <v>300</v>
      </c>
      <c r="W41" s="44"/>
      <c r="X41" s="139"/>
      <c r="Y41" s="44"/>
      <c r="Z41" s="139"/>
      <c r="AA41" s="44"/>
      <c r="AB41" s="139"/>
      <c r="AC41" s="44">
        <v>1.66</v>
      </c>
      <c r="AD41" s="139">
        <v>9.5</v>
      </c>
      <c r="AE41" s="44">
        <v>57.88</v>
      </c>
      <c r="AF41" s="139">
        <v>1.48</v>
      </c>
      <c r="AG41" s="24">
        <f t="shared" ref="AG41:AG72" si="10">K41*V41*AC41</f>
        <v>498</v>
      </c>
      <c r="AH41" s="24">
        <f t="shared" ref="AH41:AH72" si="11">K41*X41*AD41</f>
        <v>0</v>
      </c>
      <c r="AI41" s="24">
        <f t="shared" ref="AI41:AI72" si="12">K41*Z41*AE41</f>
        <v>0</v>
      </c>
      <c r="AJ41" s="24">
        <f t="shared" ref="AJ41:AJ72" si="13">K41*AB41*AF41</f>
        <v>0</v>
      </c>
      <c r="AK41" s="24">
        <f t="shared" si="8"/>
        <v>498</v>
      </c>
    </row>
    <row r="42" spans="1:40" s="24" customFormat="1" ht="12.75" customHeight="1">
      <c r="A42" s="32">
        <f t="shared" si="2"/>
        <v>35</v>
      </c>
      <c r="B42" s="33" t="s">
        <v>1192</v>
      </c>
      <c r="C42" s="33" t="s">
        <v>1129</v>
      </c>
      <c r="D42" s="33" t="s">
        <v>1168</v>
      </c>
      <c r="E42" s="13">
        <v>4</v>
      </c>
      <c r="F42" s="111">
        <v>0</v>
      </c>
      <c r="G42" s="111">
        <v>0</v>
      </c>
      <c r="H42" s="111"/>
      <c r="I42" s="354"/>
      <c r="J42" s="111"/>
      <c r="K42" s="66">
        <v>4</v>
      </c>
      <c r="L42" s="35"/>
      <c r="M42" s="35">
        <f t="shared" si="9"/>
        <v>996</v>
      </c>
      <c r="N42" s="35"/>
      <c r="O42" s="267" t="s">
        <v>1117</v>
      </c>
      <c r="P42" s="137">
        <v>150</v>
      </c>
      <c r="Q42" s="267"/>
      <c r="R42" s="137"/>
      <c r="S42" s="33"/>
      <c r="T42" s="24" t="s">
        <v>1193</v>
      </c>
      <c r="U42" s="206" t="s">
        <v>1117</v>
      </c>
      <c r="V42" s="139">
        <v>150</v>
      </c>
      <c r="W42" s="44"/>
      <c r="X42" s="139"/>
      <c r="Y42" s="44"/>
      <c r="Z42" s="139"/>
      <c r="AA42" s="44"/>
      <c r="AB42" s="139"/>
      <c r="AC42" s="44">
        <v>1.66</v>
      </c>
      <c r="AD42" s="139">
        <v>9.5</v>
      </c>
      <c r="AE42" s="44">
        <v>57.88</v>
      </c>
      <c r="AF42" s="139">
        <v>1.48</v>
      </c>
      <c r="AG42" s="24">
        <f t="shared" si="10"/>
        <v>996</v>
      </c>
      <c r="AH42" s="24">
        <f t="shared" si="11"/>
        <v>0</v>
      </c>
      <c r="AI42" s="24">
        <f t="shared" si="12"/>
        <v>0</v>
      </c>
      <c r="AJ42" s="24">
        <f t="shared" si="13"/>
        <v>0</v>
      </c>
      <c r="AK42" s="24">
        <f t="shared" si="8"/>
        <v>996</v>
      </c>
    </row>
    <row r="43" spans="1:40" s="200" customFormat="1" ht="12.75" customHeight="1">
      <c r="A43" s="358">
        <f t="shared" si="2"/>
        <v>36</v>
      </c>
      <c r="B43" s="359" t="s">
        <v>1194</v>
      </c>
      <c r="C43" s="360" t="s">
        <v>1115</v>
      </c>
      <c r="D43" s="360" t="s">
        <v>1195</v>
      </c>
      <c r="E43" s="361">
        <v>1</v>
      </c>
      <c r="F43" s="362">
        <v>0</v>
      </c>
      <c r="G43" s="362">
        <v>0</v>
      </c>
      <c r="H43" s="362"/>
      <c r="I43" s="364"/>
      <c r="J43" s="362"/>
      <c r="K43" s="365">
        <v>1</v>
      </c>
      <c r="L43" s="366"/>
      <c r="M43" s="366">
        <f t="shared" si="9"/>
        <v>1328</v>
      </c>
      <c r="N43" s="366"/>
      <c r="O43" s="367" t="s">
        <v>1117</v>
      </c>
      <c r="P43" s="368">
        <v>800</v>
      </c>
      <c r="Q43" s="367"/>
      <c r="R43" s="368"/>
      <c r="S43" s="360"/>
      <c r="T43" s="200" t="s">
        <v>1196</v>
      </c>
      <c r="U43" s="203" t="s">
        <v>1117</v>
      </c>
      <c r="V43" s="204">
        <v>800</v>
      </c>
      <c r="W43" s="205"/>
      <c r="X43" s="204"/>
      <c r="Y43" s="205"/>
      <c r="Z43" s="204"/>
      <c r="AA43" s="205"/>
      <c r="AB43" s="204"/>
      <c r="AC43" s="205">
        <v>1.66</v>
      </c>
      <c r="AD43" s="204">
        <v>9.5</v>
      </c>
      <c r="AE43" s="205">
        <v>57.88</v>
      </c>
      <c r="AF43" s="204">
        <v>1.48</v>
      </c>
      <c r="AG43" s="200">
        <f t="shared" si="10"/>
        <v>1328</v>
      </c>
      <c r="AH43" s="200">
        <f t="shared" si="11"/>
        <v>0</v>
      </c>
      <c r="AI43" s="200">
        <f t="shared" si="12"/>
        <v>0</v>
      </c>
      <c r="AJ43" s="200">
        <f t="shared" si="13"/>
        <v>0</v>
      </c>
      <c r="AK43" s="200">
        <f t="shared" si="8"/>
        <v>1328</v>
      </c>
      <c r="AM43" s="24"/>
      <c r="AN43" s="24"/>
    </row>
    <row r="44" spans="1:40" s="24" customFormat="1" ht="12.75" customHeight="1">
      <c r="A44" s="32">
        <f t="shared" si="2"/>
        <v>37</v>
      </c>
      <c r="B44" s="33" t="s">
        <v>1197</v>
      </c>
      <c r="C44" s="33" t="s">
        <v>1136</v>
      </c>
      <c r="D44" s="33" t="s">
        <v>1195</v>
      </c>
      <c r="E44" s="13">
        <v>80</v>
      </c>
      <c r="F44" s="111">
        <v>0</v>
      </c>
      <c r="G44" s="111">
        <v>0</v>
      </c>
      <c r="H44" s="111"/>
      <c r="I44" s="354"/>
      <c r="J44" s="111"/>
      <c r="K44" s="66">
        <v>80</v>
      </c>
      <c r="L44" s="35"/>
      <c r="M44" s="35">
        <f t="shared" si="9"/>
        <v>6080</v>
      </c>
      <c r="N44" s="35"/>
      <c r="O44" s="267"/>
      <c r="P44" s="137"/>
      <c r="Q44" s="267" t="s">
        <v>1198</v>
      </c>
      <c r="R44" s="137">
        <v>8</v>
      </c>
      <c r="S44" s="33"/>
      <c r="T44" s="24" t="s">
        <v>1199</v>
      </c>
      <c r="U44" s="44"/>
      <c r="V44" s="139"/>
      <c r="W44" s="44" t="s">
        <v>1198</v>
      </c>
      <c r="X44" s="139">
        <v>8</v>
      </c>
      <c r="Y44" s="44"/>
      <c r="Z44" s="139"/>
      <c r="AA44" s="44"/>
      <c r="AB44" s="139"/>
      <c r="AC44" s="44">
        <v>1.66</v>
      </c>
      <c r="AD44" s="139">
        <v>9.5</v>
      </c>
      <c r="AE44" s="44">
        <v>57.88</v>
      </c>
      <c r="AF44" s="139">
        <v>1.48</v>
      </c>
      <c r="AG44" s="24">
        <f t="shared" si="10"/>
        <v>0</v>
      </c>
      <c r="AH44" s="24">
        <f t="shared" si="11"/>
        <v>6080</v>
      </c>
      <c r="AI44" s="24">
        <f t="shared" si="12"/>
        <v>0</v>
      </c>
      <c r="AJ44" s="24">
        <f t="shared" si="13"/>
        <v>0</v>
      </c>
      <c r="AK44" s="24">
        <f t="shared" si="8"/>
        <v>6080</v>
      </c>
    </row>
    <row r="45" spans="1:40" s="24" customFormat="1" ht="12.75" customHeight="1">
      <c r="A45" s="32">
        <f t="shared" si="2"/>
        <v>38</v>
      </c>
      <c r="B45" s="33" t="s">
        <v>1200</v>
      </c>
      <c r="C45" s="33" t="s">
        <v>1136</v>
      </c>
      <c r="D45" s="33" t="s">
        <v>1195</v>
      </c>
      <c r="E45" s="13">
        <v>12</v>
      </c>
      <c r="F45" s="111">
        <v>0</v>
      </c>
      <c r="G45" s="111">
        <v>0</v>
      </c>
      <c r="H45" s="111"/>
      <c r="I45" s="354"/>
      <c r="J45" s="111"/>
      <c r="K45" s="66">
        <v>12</v>
      </c>
      <c r="L45" s="35"/>
      <c r="M45" s="35">
        <f t="shared" si="9"/>
        <v>59.76</v>
      </c>
      <c r="N45" s="35"/>
      <c r="O45" s="267" t="s">
        <v>1117</v>
      </c>
      <c r="P45" s="137">
        <v>3</v>
      </c>
      <c r="Q45" s="267"/>
      <c r="R45" s="137"/>
      <c r="S45" s="33"/>
      <c r="T45" s="24" t="s">
        <v>1201</v>
      </c>
      <c r="U45" s="206" t="s">
        <v>1117</v>
      </c>
      <c r="V45" s="139">
        <v>3</v>
      </c>
      <c r="W45" s="44"/>
      <c r="X45" s="139"/>
      <c r="Y45" s="44"/>
      <c r="Z45" s="139"/>
      <c r="AA45" s="44"/>
      <c r="AB45" s="139"/>
      <c r="AC45" s="44">
        <v>1.66</v>
      </c>
      <c r="AD45" s="139">
        <v>9.5</v>
      </c>
      <c r="AE45" s="44">
        <v>57.88</v>
      </c>
      <c r="AF45" s="139">
        <v>1.48</v>
      </c>
      <c r="AG45" s="24">
        <f t="shared" si="10"/>
        <v>59.76</v>
      </c>
      <c r="AH45" s="24">
        <f t="shared" si="11"/>
        <v>0</v>
      </c>
      <c r="AI45" s="24">
        <f t="shared" si="12"/>
        <v>0</v>
      </c>
      <c r="AJ45" s="24">
        <f t="shared" si="13"/>
        <v>0</v>
      </c>
      <c r="AK45" s="24">
        <f t="shared" si="8"/>
        <v>59.76</v>
      </c>
    </row>
    <row r="46" spans="1:40" s="24" customFormat="1" ht="12.75" customHeight="1">
      <c r="A46" s="32">
        <f t="shared" si="2"/>
        <v>39</v>
      </c>
      <c r="B46" s="33" t="s">
        <v>1202</v>
      </c>
      <c r="C46" s="33" t="s">
        <v>1136</v>
      </c>
      <c r="D46" s="33" t="s">
        <v>1195</v>
      </c>
      <c r="E46" s="13">
        <v>12</v>
      </c>
      <c r="F46" s="111">
        <v>0</v>
      </c>
      <c r="G46" s="111">
        <v>0</v>
      </c>
      <c r="H46" s="111"/>
      <c r="I46" s="354"/>
      <c r="J46" s="111"/>
      <c r="K46" s="66">
        <v>12</v>
      </c>
      <c r="L46" s="35"/>
      <c r="M46" s="35">
        <f t="shared" si="9"/>
        <v>912</v>
      </c>
      <c r="N46" s="35"/>
      <c r="O46" s="267"/>
      <c r="P46" s="137"/>
      <c r="Q46" s="267" t="s">
        <v>1198</v>
      </c>
      <c r="R46" s="137">
        <v>8</v>
      </c>
      <c r="S46" s="33"/>
      <c r="T46" s="24" t="s">
        <v>1203</v>
      </c>
      <c r="U46" s="44"/>
      <c r="V46" s="139"/>
      <c r="W46" s="44" t="s">
        <v>1198</v>
      </c>
      <c r="X46" s="139">
        <v>8</v>
      </c>
      <c r="Y46" s="44"/>
      <c r="Z46" s="139"/>
      <c r="AA46" s="44"/>
      <c r="AB46" s="139"/>
      <c r="AC46" s="44">
        <v>1.66</v>
      </c>
      <c r="AD46" s="139">
        <v>9.5</v>
      </c>
      <c r="AE46" s="44">
        <v>57.88</v>
      </c>
      <c r="AF46" s="139">
        <v>1.48</v>
      </c>
      <c r="AG46" s="24">
        <f t="shared" si="10"/>
        <v>0</v>
      </c>
      <c r="AH46" s="24">
        <f t="shared" si="11"/>
        <v>912</v>
      </c>
      <c r="AI46" s="24">
        <f t="shared" si="12"/>
        <v>0</v>
      </c>
      <c r="AJ46" s="24">
        <f t="shared" si="13"/>
        <v>0</v>
      </c>
      <c r="AK46" s="24">
        <f t="shared" si="8"/>
        <v>912</v>
      </c>
    </row>
    <row r="47" spans="1:40" s="24" customFormat="1" ht="12.75" customHeight="1">
      <c r="A47" s="32">
        <f t="shared" si="2"/>
        <v>40</v>
      </c>
      <c r="B47" s="33" t="s">
        <v>1204</v>
      </c>
      <c r="C47" s="33" t="s">
        <v>1115</v>
      </c>
      <c r="D47" s="33" t="s">
        <v>1195</v>
      </c>
      <c r="E47" s="13">
        <v>9</v>
      </c>
      <c r="F47" s="111">
        <v>0</v>
      </c>
      <c r="G47" s="111">
        <v>0</v>
      </c>
      <c r="H47" s="111"/>
      <c r="I47" s="354"/>
      <c r="J47" s="111"/>
      <c r="K47" s="66">
        <v>9</v>
      </c>
      <c r="L47" s="35"/>
      <c r="M47" s="35">
        <f t="shared" si="9"/>
        <v>298.8</v>
      </c>
      <c r="N47" s="35"/>
      <c r="O47" s="267" t="s">
        <v>1117</v>
      </c>
      <c r="P47" s="137">
        <v>20</v>
      </c>
      <c r="Q47" s="267"/>
      <c r="R47" s="137"/>
      <c r="S47" s="33"/>
      <c r="T47" s="24" t="s">
        <v>1205</v>
      </c>
      <c r="U47" s="206" t="s">
        <v>1117</v>
      </c>
      <c r="V47" s="139">
        <v>20</v>
      </c>
      <c r="W47" s="44"/>
      <c r="X47" s="139"/>
      <c r="Y47" s="44"/>
      <c r="Z47" s="139"/>
      <c r="AA47" s="44"/>
      <c r="AB47" s="139"/>
      <c r="AC47" s="44">
        <v>1.66</v>
      </c>
      <c r="AD47" s="139">
        <v>9.5</v>
      </c>
      <c r="AE47" s="44">
        <v>57.88</v>
      </c>
      <c r="AF47" s="139">
        <v>1.48</v>
      </c>
      <c r="AG47" s="24">
        <f t="shared" si="10"/>
        <v>298.8</v>
      </c>
      <c r="AH47" s="24">
        <f t="shared" si="11"/>
        <v>0</v>
      </c>
      <c r="AI47" s="24">
        <f t="shared" si="12"/>
        <v>0</v>
      </c>
      <c r="AJ47" s="24">
        <f t="shared" si="13"/>
        <v>0</v>
      </c>
      <c r="AK47" s="24">
        <f t="shared" si="8"/>
        <v>298.8</v>
      </c>
    </row>
    <row r="48" spans="1:40" s="24" customFormat="1" ht="12.75" customHeight="1">
      <c r="A48" s="32">
        <f t="shared" si="2"/>
        <v>41</v>
      </c>
      <c r="B48" s="33" t="s">
        <v>1206</v>
      </c>
      <c r="C48" s="33" t="s">
        <v>1207</v>
      </c>
      <c r="D48" s="33" t="s">
        <v>1195</v>
      </c>
      <c r="E48" s="13">
        <v>20</v>
      </c>
      <c r="F48" s="111">
        <v>0</v>
      </c>
      <c r="G48" s="111">
        <v>0</v>
      </c>
      <c r="H48" s="111"/>
      <c r="I48" s="354"/>
      <c r="J48" s="111"/>
      <c r="K48" s="66">
        <v>20</v>
      </c>
      <c r="L48" s="35"/>
      <c r="M48" s="35">
        <f t="shared" si="9"/>
        <v>0</v>
      </c>
      <c r="N48" s="35"/>
      <c r="O48" s="267"/>
      <c r="P48" s="137"/>
      <c r="Q48" s="267"/>
      <c r="R48" s="137"/>
      <c r="S48" s="33" t="s">
        <v>1155</v>
      </c>
      <c r="T48" s="24" t="s">
        <v>1208</v>
      </c>
      <c r="U48" s="44"/>
      <c r="V48" s="139"/>
      <c r="W48" s="44"/>
      <c r="X48" s="139"/>
      <c r="Y48" s="44"/>
      <c r="Z48" s="139"/>
      <c r="AA48" s="44"/>
      <c r="AB48" s="139"/>
      <c r="AC48" s="44">
        <v>1.66</v>
      </c>
      <c r="AD48" s="139">
        <v>9.5</v>
      </c>
      <c r="AE48" s="44">
        <v>57.88</v>
      </c>
      <c r="AF48" s="139">
        <v>1.48</v>
      </c>
      <c r="AG48" s="24">
        <f t="shared" si="10"/>
        <v>0</v>
      </c>
      <c r="AH48" s="24">
        <f t="shared" si="11"/>
        <v>0</v>
      </c>
      <c r="AI48" s="24">
        <f t="shared" si="12"/>
        <v>0</v>
      </c>
      <c r="AJ48" s="24">
        <f t="shared" si="13"/>
        <v>0</v>
      </c>
      <c r="AK48" s="24">
        <f t="shared" si="8"/>
        <v>0</v>
      </c>
    </row>
    <row r="49" spans="1:37" s="24" customFormat="1" ht="12.75" customHeight="1">
      <c r="A49" s="32">
        <f t="shared" si="2"/>
        <v>42</v>
      </c>
      <c r="B49" s="33" t="s">
        <v>1209</v>
      </c>
      <c r="C49" s="33" t="s">
        <v>1136</v>
      </c>
      <c r="D49" s="33" t="s">
        <v>1195</v>
      </c>
      <c r="E49" s="13">
        <v>84</v>
      </c>
      <c r="F49" s="111">
        <v>0</v>
      </c>
      <c r="G49" s="111">
        <v>0</v>
      </c>
      <c r="H49" s="111"/>
      <c r="I49" s="354"/>
      <c r="J49" s="111"/>
      <c r="K49" s="66">
        <v>84</v>
      </c>
      <c r="L49" s="35"/>
      <c r="M49" s="35">
        <f t="shared" si="9"/>
        <v>501.32000000000062</v>
      </c>
      <c r="N49" s="35"/>
      <c r="O49" s="267" t="s">
        <v>1117</v>
      </c>
      <c r="P49" s="137">
        <v>3.5952380952380998</v>
      </c>
      <c r="Q49" s="267"/>
      <c r="R49" s="137"/>
      <c r="S49" s="33"/>
      <c r="T49" s="24" t="s">
        <v>1210</v>
      </c>
      <c r="U49" s="206" t="s">
        <v>1117</v>
      </c>
      <c r="V49" s="139">
        <v>3.5952380952380998</v>
      </c>
      <c r="W49" s="44"/>
      <c r="X49" s="139"/>
      <c r="Y49" s="44"/>
      <c r="Z49" s="139"/>
      <c r="AA49" s="44"/>
      <c r="AB49" s="139"/>
      <c r="AC49" s="44">
        <v>1.66</v>
      </c>
      <c r="AD49" s="139">
        <v>9.5</v>
      </c>
      <c r="AE49" s="44">
        <v>57.88</v>
      </c>
      <c r="AF49" s="139">
        <v>1.48</v>
      </c>
      <c r="AG49" s="24">
        <f t="shared" si="10"/>
        <v>501.32000000000062</v>
      </c>
      <c r="AH49" s="24">
        <f t="shared" si="11"/>
        <v>0</v>
      </c>
      <c r="AI49" s="24">
        <f t="shared" si="12"/>
        <v>0</v>
      </c>
      <c r="AJ49" s="24">
        <f t="shared" si="13"/>
        <v>0</v>
      </c>
      <c r="AK49" s="24">
        <f t="shared" si="8"/>
        <v>501.32000000000062</v>
      </c>
    </row>
    <row r="50" spans="1:37" s="24" customFormat="1" ht="12.75" customHeight="1">
      <c r="A50" s="32">
        <f t="shared" si="2"/>
        <v>43</v>
      </c>
      <c r="B50" s="33" t="s">
        <v>1211</v>
      </c>
      <c r="C50" s="33" t="s">
        <v>1144</v>
      </c>
      <c r="D50" s="33" t="s">
        <v>1195</v>
      </c>
      <c r="E50" s="13">
        <v>1</v>
      </c>
      <c r="F50" s="111">
        <v>0</v>
      </c>
      <c r="G50" s="111">
        <v>0</v>
      </c>
      <c r="H50" s="111"/>
      <c r="I50" s="354"/>
      <c r="J50" s="111"/>
      <c r="K50" s="66">
        <v>1</v>
      </c>
      <c r="L50" s="35"/>
      <c r="M50" s="35">
        <f t="shared" si="9"/>
        <v>5788</v>
      </c>
      <c r="N50" s="35"/>
      <c r="O50" s="267" t="s">
        <v>1212</v>
      </c>
      <c r="P50" s="137">
        <v>100</v>
      </c>
      <c r="Q50" s="267"/>
      <c r="R50" s="137"/>
      <c r="S50" s="33"/>
      <c r="T50" s="24" t="s">
        <v>1213</v>
      </c>
      <c r="U50" s="44"/>
      <c r="V50" s="139"/>
      <c r="W50" s="44"/>
      <c r="X50" s="139"/>
      <c r="Y50" s="44" t="s">
        <v>1212</v>
      </c>
      <c r="Z50" s="139">
        <v>100</v>
      </c>
      <c r="AA50" s="44"/>
      <c r="AB50" s="139"/>
      <c r="AC50" s="44">
        <v>1.66</v>
      </c>
      <c r="AD50" s="139">
        <v>9.5</v>
      </c>
      <c r="AE50" s="44">
        <v>57.88</v>
      </c>
      <c r="AF50" s="139">
        <v>1.48</v>
      </c>
      <c r="AG50" s="24">
        <f t="shared" si="10"/>
        <v>0</v>
      </c>
      <c r="AH50" s="24">
        <f t="shared" si="11"/>
        <v>0</v>
      </c>
      <c r="AI50" s="24">
        <f t="shared" si="12"/>
        <v>5788</v>
      </c>
      <c r="AJ50" s="24">
        <f t="shared" si="13"/>
        <v>0</v>
      </c>
      <c r="AK50" s="24">
        <f t="shared" si="8"/>
        <v>5788</v>
      </c>
    </row>
    <row r="51" spans="1:37" s="24" customFormat="1" ht="12.75" customHeight="1">
      <c r="A51" s="32">
        <f t="shared" si="2"/>
        <v>44</v>
      </c>
      <c r="B51" s="33" t="s">
        <v>1214</v>
      </c>
      <c r="C51" s="33" t="s">
        <v>1144</v>
      </c>
      <c r="D51" s="33" t="s">
        <v>1195</v>
      </c>
      <c r="E51" s="13">
        <v>1</v>
      </c>
      <c r="F51" s="111">
        <v>0</v>
      </c>
      <c r="G51" s="111">
        <v>0</v>
      </c>
      <c r="H51" s="111"/>
      <c r="I51" s="354"/>
      <c r="J51" s="111"/>
      <c r="K51" s="66">
        <v>1</v>
      </c>
      <c r="L51" s="35"/>
      <c r="M51" s="35">
        <f t="shared" si="9"/>
        <v>0</v>
      </c>
      <c r="N51" s="35"/>
      <c r="O51" s="267"/>
      <c r="P51" s="137"/>
      <c r="Q51" s="267"/>
      <c r="R51" s="137"/>
      <c r="S51" s="33" t="s">
        <v>1155</v>
      </c>
      <c r="T51" s="24" t="s">
        <v>1215</v>
      </c>
      <c r="U51" s="44"/>
      <c r="V51" s="139"/>
      <c r="W51" s="44"/>
      <c r="X51" s="139"/>
      <c r="Y51" s="44"/>
      <c r="Z51" s="139"/>
      <c r="AA51" s="44"/>
      <c r="AB51" s="139"/>
      <c r="AC51" s="44">
        <v>1.66</v>
      </c>
      <c r="AD51" s="139">
        <v>9.5</v>
      </c>
      <c r="AE51" s="44">
        <v>57.88</v>
      </c>
      <c r="AF51" s="139">
        <v>1.48</v>
      </c>
      <c r="AG51" s="24">
        <f t="shared" si="10"/>
        <v>0</v>
      </c>
      <c r="AH51" s="24">
        <f t="shared" si="11"/>
        <v>0</v>
      </c>
      <c r="AI51" s="24">
        <f t="shared" si="12"/>
        <v>0</v>
      </c>
      <c r="AJ51" s="24">
        <f t="shared" si="13"/>
        <v>0</v>
      </c>
      <c r="AK51" s="24">
        <f t="shared" si="8"/>
        <v>0</v>
      </c>
    </row>
    <row r="52" spans="1:37" s="24" customFormat="1" ht="12.75" customHeight="1">
      <c r="A52" s="32">
        <f t="shared" si="2"/>
        <v>45</v>
      </c>
      <c r="B52" s="33" t="s">
        <v>1216</v>
      </c>
      <c r="C52" s="33" t="s">
        <v>1144</v>
      </c>
      <c r="D52" s="33" t="s">
        <v>1195</v>
      </c>
      <c r="E52" s="13">
        <v>170</v>
      </c>
      <c r="F52" s="111">
        <v>0</v>
      </c>
      <c r="G52" s="111">
        <v>0</v>
      </c>
      <c r="H52" s="111"/>
      <c r="I52" s="354"/>
      <c r="J52" s="111"/>
      <c r="K52" s="66">
        <v>170</v>
      </c>
      <c r="L52" s="35"/>
      <c r="M52" s="35">
        <f t="shared" si="9"/>
        <v>282.2</v>
      </c>
      <c r="N52" s="35"/>
      <c r="O52" s="267" t="s">
        <v>1117</v>
      </c>
      <c r="P52" s="137">
        <v>1</v>
      </c>
      <c r="Q52" s="267"/>
      <c r="R52" s="137"/>
      <c r="S52" s="33"/>
      <c r="T52" s="24" t="s">
        <v>1217</v>
      </c>
      <c r="U52" s="206" t="s">
        <v>1117</v>
      </c>
      <c r="V52" s="139">
        <v>1</v>
      </c>
      <c r="W52" s="44"/>
      <c r="X52" s="139"/>
      <c r="Y52" s="44"/>
      <c r="Z52" s="139"/>
      <c r="AA52" s="44"/>
      <c r="AB52" s="139"/>
      <c r="AC52" s="44">
        <v>1.66</v>
      </c>
      <c r="AD52" s="139">
        <v>9.5</v>
      </c>
      <c r="AE52" s="44">
        <v>57.88</v>
      </c>
      <c r="AF52" s="139">
        <v>1.48</v>
      </c>
      <c r="AG52" s="24">
        <f t="shared" si="10"/>
        <v>282.2</v>
      </c>
      <c r="AH52" s="24">
        <f t="shared" si="11"/>
        <v>0</v>
      </c>
      <c r="AI52" s="24">
        <f t="shared" si="12"/>
        <v>0</v>
      </c>
      <c r="AJ52" s="24">
        <f t="shared" si="13"/>
        <v>0</v>
      </c>
      <c r="AK52" s="24">
        <f t="shared" si="8"/>
        <v>282.2</v>
      </c>
    </row>
    <row r="53" spans="1:37" s="24" customFormat="1" ht="12.75" customHeight="1">
      <c r="A53" s="32">
        <f t="shared" si="2"/>
        <v>46</v>
      </c>
      <c r="B53" s="33" t="s">
        <v>1218</v>
      </c>
      <c r="C53" s="33" t="s">
        <v>1144</v>
      </c>
      <c r="D53" s="33" t="s">
        <v>1195</v>
      </c>
      <c r="E53" s="13">
        <v>13</v>
      </c>
      <c r="F53" s="111">
        <v>0</v>
      </c>
      <c r="G53" s="111">
        <v>0</v>
      </c>
      <c r="H53" s="111"/>
      <c r="I53" s="354"/>
      <c r="J53" s="111"/>
      <c r="K53" s="66">
        <v>13</v>
      </c>
      <c r="L53" s="35"/>
      <c r="M53" s="35">
        <f t="shared" si="9"/>
        <v>215.79999999999998</v>
      </c>
      <c r="N53" s="35"/>
      <c r="O53" s="267" t="s">
        <v>1117</v>
      </c>
      <c r="P53" s="137">
        <v>10</v>
      </c>
      <c r="Q53" s="267"/>
      <c r="R53" s="137"/>
      <c r="S53" s="33"/>
      <c r="T53" s="24" t="s">
        <v>1219</v>
      </c>
      <c r="U53" s="206" t="s">
        <v>1117</v>
      </c>
      <c r="V53" s="139">
        <v>10</v>
      </c>
      <c r="W53" s="44"/>
      <c r="X53" s="139"/>
      <c r="Y53" s="44"/>
      <c r="Z53" s="139"/>
      <c r="AA53" s="44"/>
      <c r="AB53" s="139"/>
      <c r="AC53" s="44">
        <v>1.66</v>
      </c>
      <c r="AD53" s="139">
        <v>9.5</v>
      </c>
      <c r="AE53" s="44">
        <v>57.88</v>
      </c>
      <c r="AF53" s="139">
        <v>1.48</v>
      </c>
      <c r="AG53" s="24">
        <f t="shared" si="10"/>
        <v>215.79999999999998</v>
      </c>
      <c r="AH53" s="24">
        <f t="shared" si="11"/>
        <v>0</v>
      </c>
      <c r="AI53" s="24">
        <f t="shared" si="12"/>
        <v>0</v>
      </c>
      <c r="AJ53" s="24">
        <f t="shared" si="13"/>
        <v>0</v>
      </c>
      <c r="AK53" s="24">
        <f t="shared" si="8"/>
        <v>215.79999999999998</v>
      </c>
    </row>
    <row r="54" spans="1:37" s="24" customFormat="1" ht="12.75" customHeight="1">
      <c r="A54" s="32">
        <f t="shared" si="2"/>
        <v>47</v>
      </c>
      <c r="B54" s="33" t="s">
        <v>1220</v>
      </c>
      <c r="C54" s="33" t="s">
        <v>1144</v>
      </c>
      <c r="D54" s="33" t="s">
        <v>1195</v>
      </c>
      <c r="E54" s="13">
        <v>1</v>
      </c>
      <c r="F54" s="111">
        <v>0</v>
      </c>
      <c r="G54" s="111">
        <v>0</v>
      </c>
      <c r="H54" s="111"/>
      <c r="I54" s="354"/>
      <c r="J54" s="111"/>
      <c r="K54" s="66">
        <v>1</v>
      </c>
      <c r="L54" s="35"/>
      <c r="M54" s="35">
        <f t="shared" si="9"/>
        <v>16.599999999999998</v>
      </c>
      <c r="N54" s="35"/>
      <c r="O54" s="267" t="s">
        <v>1117</v>
      </c>
      <c r="P54" s="137">
        <v>10</v>
      </c>
      <c r="Q54" s="267"/>
      <c r="R54" s="137"/>
      <c r="S54" s="33"/>
      <c r="T54" s="24" t="s">
        <v>1221</v>
      </c>
      <c r="U54" s="206" t="s">
        <v>1117</v>
      </c>
      <c r="V54" s="139">
        <v>10</v>
      </c>
      <c r="W54" s="44"/>
      <c r="X54" s="139"/>
      <c r="Y54" s="44"/>
      <c r="Z54" s="139"/>
      <c r="AA54" s="44"/>
      <c r="AB54" s="139"/>
      <c r="AC54" s="44">
        <v>1.66</v>
      </c>
      <c r="AD54" s="139">
        <v>9.5</v>
      </c>
      <c r="AE54" s="44">
        <v>57.88</v>
      </c>
      <c r="AF54" s="139">
        <v>1.48</v>
      </c>
      <c r="AG54" s="24">
        <f t="shared" si="10"/>
        <v>16.599999999999998</v>
      </c>
      <c r="AH54" s="24">
        <f t="shared" si="11"/>
        <v>0</v>
      </c>
      <c r="AI54" s="24">
        <f t="shared" si="12"/>
        <v>0</v>
      </c>
      <c r="AJ54" s="24">
        <f t="shared" si="13"/>
        <v>0</v>
      </c>
      <c r="AK54" s="24">
        <f t="shared" si="8"/>
        <v>16.599999999999998</v>
      </c>
    </row>
    <row r="55" spans="1:37" s="24" customFormat="1" ht="12.75" customHeight="1">
      <c r="A55" s="32">
        <f t="shared" si="2"/>
        <v>48</v>
      </c>
      <c r="B55" s="33" t="s">
        <v>1222</v>
      </c>
      <c r="C55" s="33" t="s">
        <v>1115</v>
      </c>
      <c r="D55" s="33" t="s">
        <v>1195</v>
      </c>
      <c r="E55" s="13">
        <v>4</v>
      </c>
      <c r="F55" s="111">
        <v>0</v>
      </c>
      <c r="G55" s="111">
        <v>0</v>
      </c>
      <c r="H55" s="111"/>
      <c r="I55" s="354"/>
      <c r="J55" s="111"/>
      <c r="K55" s="66">
        <v>4</v>
      </c>
      <c r="L55" s="35"/>
      <c r="M55" s="35">
        <f t="shared" si="9"/>
        <v>6.64</v>
      </c>
      <c r="N55" s="35"/>
      <c r="O55" s="267" t="s">
        <v>1117</v>
      </c>
      <c r="P55" s="137">
        <v>1</v>
      </c>
      <c r="Q55" s="267"/>
      <c r="R55" s="137"/>
      <c r="S55" s="33"/>
      <c r="T55" s="24" t="s">
        <v>1223</v>
      </c>
      <c r="U55" s="206" t="s">
        <v>1117</v>
      </c>
      <c r="V55" s="139">
        <v>1</v>
      </c>
      <c r="W55" s="44"/>
      <c r="X55" s="139"/>
      <c r="Y55" s="44"/>
      <c r="Z55" s="139"/>
      <c r="AA55" s="44"/>
      <c r="AB55" s="139"/>
      <c r="AC55" s="44">
        <v>1.66</v>
      </c>
      <c r="AD55" s="139">
        <v>9.5</v>
      </c>
      <c r="AE55" s="44">
        <v>57.88</v>
      </c>
      <c r="AF55" s="139">
        <v>1.48</v>
      </c>
      <c r="AG55" s="24">
        <f t="shared" si="10"/>
        <v>6.64</v>
      </c>
      <c r="AH55" s="24">
        <f t="shared" si="11"/>
        <v>0</v>
      </c>
      <c r="AI55" s="24">
        <f t="shared" si="12"/>
        <v>0</v>
      </c>
      <c r="AJ55" s="24">
        <f t="shared" si="13"/>
        <v>0</v>
      </c>
      <c r="AK55" s="24">
        <f t="shared" si="8"/>
        <v>6.64</v>
      </c>
    </row>
    <row r="56" spans="1:37" s="24" customFormat="1" ht="12.75" customHeight="1">
      <c r="A56" s="32">
        <f t="shared" si="2"/>
        <v>49</v>
      </c>
      <c r="B56" s="33" t="s">
        <v>1224</v>
      </c>
      <c r="C56" s="33" t="s">
        <v>1115</v>
      </c>
      <c r="D56" s="33" t="s">
        <v>1195</v>
      </c>
      <c r="E56" s="13">
        <v>1</v>
      </c>
      <c r="F56" s="111">
        <v>0</v>
      </c>
      <c r="G56" s="111">
        <v>0</v>
      </c>
      <c r="H56" s="111"/>
      <c r="I56" s="354"/>
      <c r="J56" s="111"/>
      <c r="K56" s="66">
        <v>1</v>
      </c>
      <c r="L56" s="35"/>
      <c r="M56" s="35">
        <f t="shared" si="9"/>
        <v>16.599999999999998</v>
      </c>
      <c r="N56" s="35"/>
      <c r="O56" s="267" t="s">
        <v>1117</v>
      </c>
      <c r="P56" s="137">
        <v>10</v>
      </c>
      <c r="Q56" s="267"/>
      <c r="R56" s="137"/>
      <c r="S56" s="33"/>
      <c r="T56" s="24" t="s">
        <v>1225</v>
      </c>
      <c r="U56" s="206" t="s">
        <v>1117</v>
      </c>
      <c r="V56" s="139">
        <v>10</v>
      </c>
      <c r="W56" s="44"/>
      <c r="X56" s="139"/>
      <c r="Y56" s="44"/>
      <c r="Z56" s="139"/>
      <c r="AA56" s="44"/>
      <c r="AB56" s="139"/>
      <c r="AC56" s="44">
        <v>1.66</v>
      </c>
      <c r="AD56" s="139">
        <v>9.5</v>
      </c>
      <c r="AE56" s="44">
        <v>57.88</v>
      </c>
      <c r="AF56" s="139">
        <v>1.48</v>
      </c>
      <c r="AG56" s="24">
        <f t="shared" si="10"/>
        <v>16.599999999999998</v>
      </c>
      <c r="AH56" s="24">
        <f t="shared" si="11"/>
        <v>0</v>
      </c>
      <c r="AI56" s="24">
        <f t="shared" si="12"/>
        <v>0</v>
      </c>
      <c r="AJ56" s="24">
        <f t="shared" si="13"/>
        <v>0</v>
      </c>
      <c r="AK56" s="24">
        <f t="shared" si="8"/>
        <v>16.599999999999998</v>
      </c>
    </row>
    <row r="57" spans="1:37" s="24" customFormat="1" ht="12.75" customHeight="1">
      <c r="A57" s="32">
        <f t="shared" si="2"/>
        <v>50</v>
      </c>
      <c r="B57" s="33" t="s">
        <v>1226</v>
      </c>
      <c r="C57" s="33" t="s">
        <v>1115</v>
      </c>
      <c r="D57" s="33" t="s">
        <v>1195</v>
      </c>
      <c r="E57" s="13">
        <v>1</v>
      </c>
      <c r="F57" s="111">
        <v>0</v>
      </c>
      <c r="G57" s="111">
        <v>0</v>
      </c>
      <c r="H57" s="111"/>
      <c r="I57" s="354"/>
      <c r="J57" s="111"/>
      <c r="K57" s="66">
        <v>1</v>
      </c>
      <c r="L57" s="35"/>
      <c r="M57" s="35">
        <f t="shared" si="9"/>
        <v>33.199999999999996</v>
      </c>
      <c r="N57" s="35"/>
      <c r="O57" s="267" t="s">
        <v>1117</v>
      </c>
      <c r="P57" s="137">
        <v>20</v>
      </c>
      <c r="Q57" s="267"/>
      <c r="R57" s="137"/>
      <c r="S57" s="33"/>
      <c r="T57" s="24" t="s">
        <v>1227</v>
      </c>
      <c r="U57" s="206" t="s">
        <v>1117</v>
      </c>
      <c r="V57" s="139">
        <v>20</v>
      </c>
      <c r="W57" s="44"/>
      <c r="X57" s="139"/>
      <c r="Y57" s="44"/>
      <c r="Z57" s="139"/>
      <c r="AA57" s="44"/>
      <c r="AB57" s="139"/>
      <c r="AC57" s="44">
        <v>1.66</v>
      </c>
      <c r="AD57" s="139">
        <v>9.5</v>
      </c>
      <c r="AE57" s="44">
        <v>57.88</v>
      </c>
      <c r="AF57" s="139">
        <v>1.48</v>
      </c>
      <c r="AG57" s="24">
        <f t="shared" si="10"/>
        <v>33.199999999999996</v>
      </c>
      <c r="AH57" s="24">
        <f t="shared" si="11"/>
        <v>0</v>
      </c>
      <c r="AI57" s="24">
        <f t="shared" si="12"/>
        <v>0</v>
      </c>
      <c r="AJ57" s="24">
        <f t="shared" si="13"/>
        <v>0</v>
      </c>
      <c r="AK57" s="24">
        <f t="shared" si="8"/>
        <v>33.199999999999996</v>
      </c>
    </row>
    <row r="58" spans="1:37" s="24" customFormat="1" ht="12.75" customHeight="1">
      <c r="A58" s="32">
        <f t="shared" si="2"/>
        <v>51</v>
      </c>
      <c r="B58" s="33" t="s">
        <v>1228</v>
      </c>
      <c r="C58" s="33" t="s">
        <v>1115</v>
      </c>
      <c r="D58" s="33" t="s">
        <v>1195</v>
      </c>
      <c r="E58" s="13">
        <v>2</v>
      </c>
      <c r="F58" s="111">
        <v>0</v>
      </c>
      <c r="G58" s="111">
        <v>0</v>
      </c>
      <c r="H58" s="111"/>
      <c r="I58" s="354"/>
      <c r="J58" s="111"/>
      <c r="K58" s="66">
        <v>2</v>
      </c>
      <c r="L58" s="35"/>
      <c r="M58" s="35">
        <f t="shared" si="9"/>
        <v>16.599999999999998</v>
      </c>
      <c r="N58" s="35"/>
      <c r="O58" s="267" t="s">
        <v>1117</v>
      </c>
      <c r="P58" s="137">
        <v>5</v>
      </c>
      <c r="Q58" s="267"/>
      <c r="R58" s="137"/>
      <c r="S58" s="33"/>
      <c r="T58" s="24" t="s">
        <v>1229</v>
      </c>
      <c r="U58" s="206" t="s">
        <v>1117</v>
      </c>
      <c r="V58" s="139">
        <v>5</v>
      </c>
      <c r="W58" s="44"/>
      <c r="X58" s="139"/>
      <c r="Y58" s="44"/>
      <c r="Z58" s="139"/>
      <c r="AA58" s="44"/>
      <c r="AB58" s="139"/>
      <c r="AC58" s="44">
        <v>1.66</v>
      </c>
      <c r="AD58" s="139">
        <v>9.5</v>
      </c>
      <c r="AE58" s="44">
        <v>57.88</v>
      </c>
      <c r="AF58" s="139">
        <v>1.48</v>
      </c>
      <c r="AG58" s="24">
        <f t="shared" si="10"/>
        <v>16.599999999999998</v>
      </c>
      <c r="AH58" s="24">
        <f t="shared" si="11"/>
        <v>0</v>
      </c>
      <c r="AI58" s="24">
        <f t="shared" si="12"/>
        <v>0</v>
      </c>
      <c r="AJ58" s="24">
        <f t="shared" si="13"/>
        <v>0</v>
      </c>
      <c r="AK58" s="24">
        <f t="shared" si="8"/>
        <v>16.599999999999998</v>
      </c>
    </row>
    <row r="59" spans="1:37" s="24" customFormat="1" ht="12.75" customHeight="1">
      <c r="A59" s="32">
        <f t="shared" si="2"/>
        <v>52</v>
      </c>
      <c r="B59" s="33" t="s">
        <v>1230</v>
      </c>
      <c r="C59" s="33" t="s">
        <v>1149</v>
      </c>
      <c r="D59" s="33" t="s">
        <v>1195</v>
      </c>
      <c r="E59" s="13">
        <v>100</v>
      </c>
      <c r="F59" s="111">
        <v>0</v>
      </c>
      <c r="G59" s="111">
        <v>0</v>
      </c>
      <c r="H59" s="111"/>
      <c r="I59" s="354"/>
      <c r="J59" s="111"/>
      <c r="K59" s="66">
        <v>100</v>
      </c>
      <c r="L59" s="35"/>
      <c r="M59" s="35">
        <f t="shared" si="9"/>
        <v>0</v>
      </c>
      <c r="N59" s="35"/>
      <c r="O59" s="267"/>
      <c r="P59" s="137"/>
      <c r="Q59" s="267"/>
      <c r="R59" s="137"/>
      <c r="S59" s="33" t="s">
        <v>1155</v>
      </c>
      <c r="T59" s="24" t="s">
        <v>1231</v>
      </c>
      <c r="U59" s="44"/>
      <c r="V59" s="139"/>
      <c r="W59" s="44"/>
      <c r="X59" s="139"/>
      <c r="Y59" s="44"/>
      <c r="Z59" s="139"/>
      <c r="AA59" s="44"/>
      <c r="AB59" s="139"/>
      <c r="AC59" s="44">
        <v>1.66</v>
      </c>
      <c r="AD59" s="139">
        <v>9.5</v>
      </c>
      <c r="AE59" s="44">
        <v>57.88</v>
      </c>
      <c r="AF59" s="139">
        <v>1.48</v>
      </c>
      <c r="AG59" s="24">
        <f t="shared" si="10"/>
        <v>0</v>
      </c>
      <c r="AH59" s="24">
        <f t="shared" si="11"/>
        <v>0</v>
      </c>
      <c r="AI59" s="24">
        <f t="shared" si="12"/>
        <v>0</v>
      </c>
      <c r="AJ59" s="24">
        <f t="shared" si="13"/>
        <v>0</v>
      </c>
      <c r="AK59" s="24">
        <f t="shared" si="8"/>
        <v>0</v>
      </c>
    </row>
    <row r="60" spans="1:37" s="24" customFormat="1" ht="12.75" customHeight="1">
      <c r="A60" s="32">
        <f t="shared" si="2"/>
        <v>53</v>
      </c>
      <c r="B60" s="33" t="s">
        <v>1232</v>
      </c>
      <c r="C60" s="33" t="s">
        <v>1129</v>
      </c>
      <c r="D60" s="33" t="s">
        <v>1195</v>
      </c>
      <c r="E60" s="13">
        <v>10</v>
      </c>
      <c r="F60" s="111">
        <v>0</v>
      </c>
      <c r="G60" s="111">
        <v>0</v>
      </c>
      <c r="H60" s="111"/>
      <c r="I60" s="354"/>
      <c r="J60" s="111"/>
      <c r="K60" s="66">
        <v>10</v>
      </c>
      <c r="L60" s="35"/>
      <c r="M60" s="35">
        <f t="shared" si="9"/>
        <v>83</v>
      </c>
      <c r="N60" s="35"/>
      <c r="O60" s="267" t="s">
        <v>1117</v>
      </c>
      <c r="P60" s="137">
        <v>5</v>
      </c>
      <c r="Q60" s="267"/>
      <c r="R60" s="137"/>
      <c r="S60" s="33"/>
      <c r="T60" s="24" t="s">
        <v>1233</v>
      </c>
      <c r="U60" s="206" t="s">
        <v>1117</v>
      </c>
      <c r="V60" s="139">
        <v>5</v>
      </c>
      <c r="W60" s="44"/>
      <c r="X60" s="139"/>
      <c r="Y60" s="44"/>
      <c r="Z60" s="139"/>
      <c r="AA60" s="44"/>
      <c r="AB60" s="139"/>
      <c r="AC60" s="44">
        <v>1.66</v>
      </c>
      <c r="AD60" s="139">
        <v>9.5</v>
      </c>
      <c r="AE60" s="44">
        <v>57.88</v>
      </c>
      <c r="AF60" s="139">
        <v>1.48</v>
      </c>
      <c r="AG60" s="24">
        <f t="shared" si="10"/>
        <v>83</v>
      </c>
      <c r="AH60" s="24">
        <f t="shared" si="11"/>
        <v>0</v>
      </c>
      <c r="AI60" s="24">
        <f t="shared" si="12"/>
        <v>0</v>
      </c>
      <c r="AJ60" s="24">
        <f t="shared" si="13"/>
        <v>0</v>
      </c>
      <c r="AK60" s="24">
        <f t="shared" si="8"/>
        <v>83</v>
      </c>
    </row>
    <row r="61" spans="1:37" s="24" customFormat="1" ht="12.75" customHeight="1">
      <c r="A61" s="32">
        <f t="shared" si="2"/>
        <v>54</v>
      </c>
      <c r="B61" s="33" t="s">
        <v>1234</v>
      </c>
      <c r="C61" s="33" t="s">
        <v>1129</v>
      </c>
      <c r="D61" s="33" t="s">
        <v>1195</v>
      </c>
      <c r="E61" s="13">
        <v>11</v>
      </c>
      <c r="F61" s="111">
        <v>0</v>
      </c>
      <c r="G61" s="111">
        <v>0</v>
      </c>
      <c r="H61" s="111"/>
      <c r="I61" s="354"/>
      <c r="J61" s="111"/>
      <c r="K61" s="66">
        <v>11</v>
      </c>
      <c r="L61" s="35"/>
      <c r="M61" s="35">
        <f t="shared" si="9"/>
        <v>0</v>
      </c>
      <c r="N61" s="35"/>
      <c r="O61" s="267"/>
      <c r="P61" s="137"/>
      <c r="Q61" s="267"/>
      <c r="R61" s="137"/>
      <c r="S61" s="33" t="s">
        <v>1155</v>
      </c>
      <c r="T61" s="24" t="s">
        <v>1235</v>
      </c>
      <c r="U61" s="44"/>
      <c r="V61" s="139">
        <v>0</v>
      </c>
      <c r="W61" s="44"/>
      <c r="X61" s="139"/>
      <c r="Y61" s="44"/>
      <c r="Z61" s="139"/>
      <c r="AA61" s="44"/>
      <c r="AB61" s="139"/>
      <c r="AC61" s="44">
        <v>1.66</v>
      </c>
      <c r="AD61" s="139">
        <v>9.5</v>
      </c>
      <c r="AE61" s="44">
        <v>57.88</v>
      </c>
      <c r="AF61" s="139">
        <v>1.48</v>
      </c>
      <c r="AG61" s="24">
        <f t="shared" si="10"/>
        <v>0</v>
      </c>
      <c r="AH61" s="24">
        <f t="shared" si="11"/>
        <v>0</v>
      </c>
      <c r="AI61" s="24">
        <f t="shared" si="12"/>
        <v>0</v>
      </c>
      <c r="AJ61" s="24">
        <f t="shared" si="13"/>
        <v>0</v>
      </c>
      <c r="AK61" s="24">
        <f t="shared" si="8"/>
        <v>0</v>
      </c>
    </row>
    <row r="62" spans="1:37" s="24" customFormat="1" ht="12.75" customHeight="1">
      <c r="A62" s="32">
        <f t="shared" si="2"/>
        <v>55</v>
      </c>
      <c r="B62" s="33" t="s">
        <v>1236</v>
      </c>
      <c r="C62" s="33" t="s">
        <v>1136</v>
      </c>
      <c r="D62" s="33" t="s">
        <v>1195</v>
      </c>
      <c r="E62" s="13">
        <v>30</v>
      </c>
      <c r="F62" s="111">
        <v>0</v>
      </c>
      <c r="G62" s="111">
        <v>0</v>
      </c>
      <c r="H62" s="111"/>
      <c r="I62" s="354"/>
      <c r="J62" s="111"/>
      <c r="K62" s="66">
        <v>30</v>
      </c>
      <c r="L62" s="35"/>
      <c r="M62" s="35">
        <f t="shared" si="9"/>
        <v>49.8</v>
      </c>
      <c r="N62" s="35"/>
      <c r="O62" s="267" t="s">
        <v>1117</v>
      </c>
      <c r="P62" s="137">
        <v>1</v>
      </c>
      <c r="Q62" s="267"/>
      <c r="R62" s="137"/>
      <c r="S62" s="33"/>
      <c r="T62" s="24" t="s">
        <v>1237</v>
      </c>
      <c r="U62" s="206" t="s">
        <v>1117</v>
      </c>
      <c r="V62" s="139">
        <v>1</v>
      </c>
      <c r="W62" s="44"/>
      <c r="X62" s="139"/>
      <c r="Y62" s="44"/>
      <c r="Z62" s="139"/>
      <c r="AA62" s="44"/>
      <c r="AB62" s="139"/>
      <c r="AC62" s="44">
        <v>1.66</v>
      </c>
      <c r="AD62" s="139">
        <v>9.5</v>
      </c>
      <c r="AE62" s="44">
        <v>57.88</v>
      </c>
      <c r="AF62" s="139">
        <v>1.48</v>
      </c>
      <c r="AG62" s="24">
        <f t="shared" si="10"/>
        <v>49.8</v>
      </c>
      <c r="AH62" s="24">
        <f t="shared" si="11"/>
        <v>0</v>
      </c>
      <c r="AI62" s="24">
        <f t="shared" si="12"/>
        <v>0</v>
      </c>
      <c r="AJ62" s="24">
        <f t="shared" si="13"/>
        <v>0</v>
      </c>
      <c r="AK62" s="24">
        <f t="shared" si="8"/>
        <v>49.8</v>
      </c>
    </row>
    <row r="63" spans="1:37" s="24" customFormat="1" ht="12.75" customHeight="1">
      <c r="A63" s="32">
        <f t="shared" si="2"/>
        <v>56</v>
      </c>
      <c r="B63" s="33" t="s">
        <v>1238</v>
      </c>
      <c r="C63" s="33" t="s">
        <v>1136</v>
      </c>
      <c r="D63" s="33" t="s">
        <v>1195</v>
      </c>
      <c r="E63" s="13">
        <v>31</v>
      </c>
      <c r="F63" s="111">
        <v>0</v>
      </c>
      <c r="G63" s="111">
        <v>0</v>
      </c>
      <c r="H63" s="111"/>
      <c r="I63" s="354"/>
      <c r="J63" s="111"/>
      <c r="K63" s="66">
        <v>31</v>
      </c>
      <c r="L63" s="35"/>
      <c r="M63" s="35">
        <f t="shared" si="9"/>
        <v>0</v>
      </c>
      <c r="N63" s="35"/>
      <c r="O63" s="267"/>
      <c r="P63" s="137"/>
      <c r="Q63" s="267"/>
      <c r="R63" s="137"/>
      <c r="S63" s="33" t="s">
        <v>1155</v>
      </c>
      <c r="T63" s="24" t="s">
        <v>1239</v>
      </c>
      <c r="U63" s="44"/>
      <c r="V63" s="139"/>
      <c r="W63" s="44"/>
      <c r="X63" s="139"/>
      <c r="Y63" s="44"/>
      <c r="Z63" s="139"/>
      <c r="AA63" s="44"/>
      <c r="AB63" s="139"/>
      <c r="AC63" s="44">
        <v>1.66</v>
      </c>
      <c r="AD63" s="139">
        <v>9.5</v>
      </c>
      <c r="AE63" s="44">
        <v>57.88</v>
      </c>
      <c r="AF63" s="139">
        <v>1.48</v>
      </c>
      <c r="AG63" s="24">
        <f t="shared" si="10"/>
        <v>0</v>
      </c>
      <c r="AH63" s="24">
        <f t="shared" si="11"/>
        <v>0</v>
      </c>
      <c r="AI63" s="24">
        <f t="shared" si="12"/>
        <v>0</v>
      </c>
      <c r="AJ63" s="24">
        <f t="shared" si="13"/>
        <v>0</v>
      </c>
      <c r="AK63" s="24">
        <f t="shared" si="8"/>
        <v>0</v>
      </c>
    </row>
    <row r="64" spans="1:37" s="24" customFormat="1" ht="12.75" customHeight="1">
      <c r="A64" s="32">
        <f t="shared" si="2"/>
        <v>57</v>
      </c>
      <c r="B64" s="33" t="s">
        <v>1240</v>
      </c>
      <c r="C64" s="33" t="s">
        <v>1136</v>
      </c>
      <c r="D64" s="33" t="s">
        <v>1195</v>
      </c>
      <c r="E64" s="13">
        <v>40</v>
      </c>
      <c r="F64" s="111">
        <v>0</v>
      </c>
      <c r="G64" s="111">
        <v>0</v>
      </c>
      <c r="H64" s="111"/>
      <c r="I64" s="354"/>
      <c r="J64" s="111"/>
      <c r="K64" s="66">
        <v>40</v>
      </c>
      <c r="L64" s="35"/>
      <c r="M64" s="35">
        <f t="shared" si="9"/>
        <v>0</v>
      </c>
      <c r="N64" s="35"/>
      <c r="O64" s="267"/>
      <c r="P64" s="137"/>
      <c r="Q64" s="267"/>
      <c r="R64" s="137"/>
      <c r="S64" s="33" t="s">
        <v>1155</v>
      </c>
      <c r="T64" s="24" t="s">
        <v>1241</v>
      </c>
      <c r="U64" s="44"/>
      <c r="V64" s="139"/>
      <c r="W64" s="44"/>
      <c r="X64" s="139"/>
      <c r="Y64" s="44"/>
      <c r="Z64" s="139"/>
      <c r="AA64" s="44"/>
      <c r="AB64" s="139"/>
      <c r="AC64" s="44">
        <v>1.66</v>
      </c>
      <c r="AD64" s="139">
        <v>9.5</v>
      </c>
      <c r="AE64" s="44">
        <v>57.88</v>
      </c>
      <c r="AF64" s="139">
        <v>1.48</v>
      </c>
      <c r="AG64" s="24">
        <f t="shared" si="10"/>
        <v>0</v>
      </c>
      <c r="AH64" s="24">
        <f t="shared" si="11"/>
        <v>0</v>
      </c>
      <c r="AI64" s="24">
        <f t="shared" si="12"/>
        <v>0</v>
      </c>
      <c r="AJ64" s="24">
        <f t="shared" si="13"/>
        <v>0</v>
      </c>
      <c r="AK64" s="24">
        <f t="shared" si="8"/>
        <v>0</v>
      </c>
    </row>
    <row r="65" spans="1:37" s="24" customFormat="1" ht="12.75" customHeight="1">
      <c r="A65" s="32">
        <f t="shared" si="2"/>
        <v>58</v>
      </c>
      <c r="B65" s="33" t="s">
        <v>1242</v>
      </c>
      <c r="C65" s="33" t="s">
        <v>1136</v>
      </c>
      <c r="D65" s="33" t="s">
        <v>1195</v>
      </c>
      <c r="E65" s="13">
        <v>1</v>
      </c>
      <c r="F65" s="111">
        <v>0</v>
      </c>
      <c r="G65" s="111">
        <v>0</v>
      </c>
      <c r="H65" s="111"/>
      <c r="I65" s="354"/>
      <c r="J65" s="111"/>
      <c r="K65" s="66">
        <v>1</v>
      </c>
      <c r="L65" s="35"/>
      <c r="M65" s="35">
        <f t="shared" si="9"/>
        <v>49.8</v>
      </c>
      <c r="N65" s="35"/>
      <c r="O65" s="267" t="s">
        <v>1117</v>
      </c>
      <c r="P65" s="137">
        <v>30</v>
      </c>
      <c r="Q65" s="267"/>
      <c r="R65" s="137"/>
      <c r="S65" s="33"/>
      <c r="T65" s="24" t="s">
        <v>1243</v>
      </c>
      <c r="U65" s="206" t="s">
        <v>1117</v>
      </c>
      <c r="V65" s="139">
        <v>30</v>
      </c>
      <c r="W65" s="44"/>
      <c r="X65" s="139"/>
      <c r="Y65" s="44"/>
      <c r="Z65" s="139"/>
      <c r="AA65" s="44"/>
      <c r="AB65" s="139"/>
      <c r="AC65" s="44">
        <v>1.66</v>
      </c>
      <c r="AD65" s="139">
        <v>9.5</v>
      </c>
      <c r="AE65" s="44">
        <v>57.88</v>
      </c>
      <c r="AF65" s="139">
        <v>1.48</v>
      </c>
      <c r="AG65" s="24">
        <f t="shared" si="10"/>
        <v>49.8</v>
      </c>
      <c r="AH65" s="24">
        <f t="shared" si="11"/>
        <v>0</v>
      </c>
      <c r="AI65" s="24">
        <f t="shared" si="12"/>
        <v>0</v>
      </c>
      <c r="AJ65" s="24">
        <f t="shared" si="13"/>
        <v>0</v>
      </c>
      <c r="AK65" s="24">
        <f t="shared" si="8"/>
        <v>49.8</v>
      </c>
    </row>
    <row r="66" spans="1:37" s="24" customFormat="1" ht="12.75" customHeight="1">
      <c r="A66" s="32">
        <f t="shared" si="2"/>
        <v>59</v>
      </c>
      <c r="B66" s="33" t="s">
        <v>1244</v>
      </c>
      <c r="C66" s="33" t="s">
        <v>1144</v>
      </c>
      <c r="D66" s="33" t="s">
        <v>1195</v>
      </c>
      <c r="E66" s="13">
        <v>1</v>
      </c>
      <c r="F66" s="111">
        <v>0</v>
      </c>
      <c r="G66" s="111">
        <v>0</v>
      </c>
      <c r="H66" s="111"/>
      <c r="I66" s="354"/>
      <c r="J66" s="111"/>
      <c r="K66" s="66">
        <v>1</v>
      </c>
      <c r="L66" s="35"/>
      <c r="M66" s="35">
        <f t="shared" si="9"/>
        <v>4.9799999999999995</v>
      </c>
      <c r="N66" s="35"/>
      <c r="O66" s="267" t="s">
        <v>1117</v>
      </c>
      <c r="P66" s="137">
        <v>3</v>
      </c>
      <c r="Q66" s="267"/>
      <c r="R66" s="137"/>
      <c r="S66" s="33"/>
      <c r="T66" s="24" t="s">
        <v>1245</v>
      </c>
      <c r="U66" s="206" t="s">
        <v>1117</v>
      </c>
      <c r="V66" s="139">
        <v>3</v>
      </c>
      <c r="W66" s="44"/>
      <c r="X66" s="139"/>
      <c r="Y66" s="44"/>
      <c r="Z66" s="139"/>
      <c r="AA66" s="44"/>
      <c r="AB66" s="139"/>
      <c r="AC66" s="44">
        <v>1.66</v>
      </c>
      <c r="AD66" s="139">
        <v>9.5</v>
      </c>
      <c r="AE66" s="44">
        <v>57.88</v>
      </c>
      <c r="AF66" s="139">
        <v>1.48</v>
      </c>
      <c r="AG66" s="24">
        <f t="shared" si="10"/>
        <v>4.9799999999999995</v>
      </c>
      <c r="AH66" s="24">
        <f t="shared" si="11"/>
        <v>0</v>
      </c>
      <c r="AI66" s="24">
        <f t="shared" si="12"/>
        <v>0</v>
      </c>
      <c r="AJ66" s="24">
        <f t="shared" si="13"/>
        <v>0</v>
      </c>
      <c r="AK66" s="24">
        <f t="shared" si="8"/>
        <v>4.9799999999999995</v>
      </c>
    </row>
    <row r="67" spans="1:37" s="24" customFormat="1" ht="12.75" customHeight="1">
      <c r="A67" s="32">
        <f t="shared" si="2"/>
        <v>60</v>
      </c>
      <c r="B67" s="33" t="s">
        <v>1246</v>
      </c>
      <c r="C67" s="33" t="s">
        <v>1144</v>
      </c>
      <c r="D67" s="33" t="s">
        <v>1195</v>
      </c>
      <c r="E67" s="13">
        <v>3</v>
      </c>
      <c r="F67" s="111">
        <v>0</v>
      </c>
      <c r="G67" s="111">
        <v>0</v>
      </c>
      <c r="H67" s="111"/>
      <c r="I67" s="354"/>
      <c r="J67" s="111"/>
      <c r="K67" s="66">
        <v>3</v>
      </c>
      <c r="L67" s="35"/>
      <c r="M67" s="35">
        <f t="shared" si="9"/>
        <v>14.94</v>
      </c>
      <c r="N67" s="35"/>
      <c r="O67" s="267" t="s">
        <v>1117</v>
      </c>
      <c r="P67" s="137">
        <v>3</v>
      </c>
      <c r="Q67" s="267"/>
      <c r="R67" s="137"/>
      <c r="S67" s="33"/>
      <c r="T67" s="24" t="s">
        <v>1247</v>
      </c>
      <c r="U67" s="206" t="s">
        <v>1117</v>
      </c>
      <c r="V67" s="139">
        <v>3</v>
      </c>
      <c r="W67" s="44"/>
      <c r="X67" s="139"/>
      <c r="Y67" s="44"/>
      <c r="Z67" s="139"/>
      <c r="AA67" s="44"/>
      <c r="AB67" s="139"/>
      <c r="AC67" s="44">
        <v>1.66</v>
      </c>
      <c r="AD67" s="139">
        <v>9.5</v>
      </c>
      <c r="AE67" s="44">
        <v>57.88</v>
      </c>
      <c r="AF67" s="139">
        <v>1.48</v>
      </c>
      <c r="AG67" s="24">
        <f t="shared" si="10"/>
        <v>14.94</v>
      </c>
      <c r="AH67" s="24">
        <f t="shared" si="11"/>
        <v>0</v>
      </c>
      <c r="AI67" s="24">
        <f t="shared" si="12"/>
        <v>0</v>
      </c>
      <c r="AJ67" s="24">
        <f t="shared" si="13"/>
        <v>0</v>
      </c>
      <c r="AK67" s="24">
        <f t="shared" si="8"/>
        <v>14.94</v>
      </c>
    </row>
    <row r="68" spans="1:37" s="24" customFormat="1" ht="12.75" customHeight="1">
      <c r="A68" s="32">
        <f t="shared" si="2"/>
        <v>61</v>
      </c>
      <c r="B68" s="33" t="s">
        <v>1248</v>
      </c>
      <c r="C68" s="33" t="s">
        <v>1144</v>
      </c>
      <c r="D68" s="33" t="s">
        <v>1116</v>
      </c>
      <c r="E68" s="13">
        <v>1</v>
      </c>
      <c r="F68" s="111">
        <v>0</v>
      </c>
      <c r="G68" s="111">
        <v>0</v>
      </c>
      <c r="H68" s="111"/>
      <c r="I68" s="354"/>
      <c r="J68" s="111"/>
      <c r="K68" s="66">
        <v>1</v>
      </c>
      <c r="L68" s="35"/>
      <c r="M68" s="35">
        <f t="shared" si="9"/>
        <v>0</v>
      </c>
      <c r="N68" s="35"/>
      <c r="O68" s="267"/>
      <c r="P68" s="137"/>
      <c r="Q68" s="267"/>
      <c r="R68" s="137"/>
      <c r="S68" s="33" t="s">
        <v>1155</v>
      </c>
      <c r="T68" s="24" t="s">
        <v>1249</v>
      </c>
      <c r="U68" s="44"/>
      <c r="V68" s="139"/>
      <c r="W68" s="44"/>
      <c r="X68" s="139"/>
      <c r="Y68" s="44"/>
      <c r="Z68" s="139"/>
      <c r="AA68" s="44"/>
      <c r="AB68" s="139"/>
      <c r="AC68" s="44">
        <v>1.66</v>
      </c>
      <c r="AD68" s="139">
        <v>9.5</v>
      </c>
      <c r="AE68" s="44">
        <v>57.88</v>
      </c>
      <c r="AF68" s="139">
        <v>1.48</v>
      </c>
      <c r="AG68" s="24">
        <f t="shared" si="10"/>
        <v>0</v>
      </c>
      <c r="AH68" s="24">
        <f t="shared" si="11"/>
        <v>0</v>
      </c>
      <c r="AI68" s="24">
        <f t="shared" si="12"/>
        <v>0</v>
      </c>
      <c r="AJ68" s="24">
        <f t="shared" si="13"/>
        <v>0</v>
      </c>
      <c r="AK68" s="24">
        <f t="shared" si="8"/>
        <v>0</v>
      </c>
    </row>
    <row r="69" spans="1:37" s="24" customFormat="1" ht="12.75" customHeight="1">
      <c r="A69" s="32">
        <f t="shared" si="2"/>
        <v>62</v>
      </c>
      <c r="B69" s="33" t="s">
        <v>1250</v>
      </c>
      <c r="C69" s="33" t="s">
        <v>1129</v>
      </c>
      <c r="D69" s="33" t="s">
        <v>1116</v>
      </c>
      <c r="E69" s="13">
        <v>7</v>
      </c>
      <c r="F69" s="111">
        <v>0</v>
      </c>
      <c r="G69" s="111">
        <v>0</v>
      </c>
      <c r="H69" s="111"/>
      <c r="I69" s="354"/>
      <c r="J69" s="111"/>
      <c r="K69" s="66">
        <v>7</v>
      </c>
      <c r="L69" s="35"/>
      <c r="M69" s="35">
        <f t="shared" si="9"/>
        <v>0</v>
      </c>
      <c r="N69" s="35"/>
      <c r="O69" s="267"/>
      <c r="P69" s="137"/>
      <c r="Q69" s="267"/>
      <c r="R69" s="137"/>
      <c r="S69" s="33" t="s">
        <v>1155</v>
      </c>
      <c r="T69" s="24" t="s">
        <v>1251</v>
      </c>
      <c r="U69" s="44"/>
      <c r="V69" s="139"/>
      <c r="W69" s="44"/>
      <c r="X69" s="139"/>
      <c r="Y69" s="44"/>
      <c r="Z69" s="139"/>
      <c r="AA69" s="44"/>
      <c r="AB69" s="139"/>
      <c r="AC69" s="44">
        <v>1.66</v>
      </c>
      <c r="AD69" s="139">
        <v>9.5</v>
      </c>
      <c r="AE69" s="44">
        <v>57.88</v>
      </c>
      <c r="AF69" s="139">
        <v>1.48</v>
      </c>
      <c r="AG69" s="24">
        <f t="shared" si="10"/>
        <v>0</v>
      </c>
      <c r="AH69" s="24">
        <f t="shared" si="11"/>
        <v>0</v>
      </c>
      <c r="AI69" s="24">
        <f t="shared" si="12"/>
        <v>0</v>
      </c>
      <c r="AJ69" s="24">
        <f t="shared" si="13"/>
        <v>0</v>
      </c>
      <c r="AK69" s="24">
        <f t="shared" si="8"/>
        <v>0</v>
      </c>
    </row>
    <row r="70" spans="1:37" s="24" customFormat="1" ht="12.75" customHeight="1">
      <c r="A70" s="32">
        <f t="shared" si="2"/>
        <v>63</v>
      </c>
      <c r="B70" s="33" t="s">
        <v>1252</v>
      </c>
      <c r="C70" s="33" t="s">
        <v>1253</v>
      </c>
      <c r="D70" s="33" t="s">
        <v>1116</v>
      </c>
      <c r="E70" s="13">
        <v>8</v>
      </c>
      <c r="F70" s="111">
        <v>0</v>
      </c>
      <c r="G70" s="111">
        <v>0</v>
      </c>
      <c r="H70" s="111"/>
      <c r="I70" s="354"/>
      <c r="J70" s="111"/>
      <c r="K70" s="66">
        <v>8</v>
      </c>
      <c r="L70" s="35"/>
      <c r="M70" s="35">
        <f t="shared" si="9"/>
        <v>3320</v>
      </c>
      <c r="N70" s="35"/>
      <c r="O70" s="267" t="s">
        <v>1117</v>
      </c>
      <c r="P70" s="137">
        <v>250</v>
      </c>
      <c r="Q70" s="267"/>
      <c r="R70" s="137"/>
      <c r="S70" s="33"/>
      <c r="T70" s="24" t="s">
        <v>1254</v>
      </c>
      <c r="U70" s="206" t="s">
        <v>1117</v>
      </c>
      <c r="V70" s="139">
        <v>250</v>
      </c>
      <c r="W70" s="44"/>
      <c r="X70" s="139"/>
      <c r="Y70" s="44"/>
      <c r="Z70" s="139"/>
      <c r="AA70" s="44"/>
      <c r="AB70" s="139"/>
      <c r="AC70" s="44">
        <v>1.66</v>
      </c>
      <c r="AD70" s="139">
        <v>9.5</v>
      </c>
      <c r="AE70" s="44">
        <v>57.88</v>
      </c>
      <c r="AF70" s="139">
        <v>1.48</v>
      </c>
      <c r="AG70" s="24">
        <f t="shared" si="10"/>
        <v>3320</v>
      </c>
      <c r="AH70" s="24">
        <f t="shared" si="11"/>
        <v>0</v>
      </c>
      <c r="AI70" s="24">
        <f t="shared" si="12"/>
        <v>0</v>
      </c>
      <c r="AJ70" s="24">
        <f t="shared" si="13"/>
        <v>0</v>
      </c>
      <c r="AK70" s="24">
        <f t="shared" si="8"/>
        <v>3320</v>
      </c>
    </row>
    <row r="71" spans="1:37" s="24" customFormat="1" ht="12.75" customHeight="1">
      <c r="A71" s="32">
        <f t="shared" si="2"/>
        <v>64</v>
      </c>
      <c r="B71" s="33" t="s">
        <v>1255</v>
      </c>
      <c r="C71" s="33" t="s">
        <v>1136</v>
      </c>
      <c r="D71" s="33" t="s">
        <v>1116</v>
      </c>
      <c r="E71" s="13">
        <v>2</v>
      </c>
      <c r="F71" s="111">
        <v>0</v>
      </c>
      <c r="G71" s="111">
        <v>0</v>
      </c>
      <c r="H71" s="111"/>
      <c r="I71" s="354"/>
      <c r="J71" s="111"/>
      <c r="K71" s="66">
        <v>2</v>
      </c>
      <c r="L71" s="35"/>
      <c r="M71" s="35">
        <f t="shared" si="9"/>
        <v>3.32</v>
      </c>
      <c r="N71" s="35"/>
      <c r="O71" s="267" t="s">
        <v>1117</v>
      </c>
      <c r="P71" s="137">
        <v>1</v>
      </c>
      <c r="Q71" s="267"/>
      <c r="R71" s="137"/>
      <c r="S71" s="33"/>
      <c r="T71" s="24" t="s">
        <v>1256</v>
      </c>
      <c r="U71" s="206" t="s">
        <v>1117</v>
      </c>
      <c r="V71" s="139">
        <v>1</v>
      </c>
      <c r="W71" s="44"/>
      <c r="X71" s="139"/>
      <c r="Y71" s="44"/>
      <c r="Z71" s="139"/>
      <c r="AA71" s="44"/>
      <c r="AB71" s="139"/>
      <c r="AC71" s="44">
        <v>1.66</v>
      </c>
      <c r="AD71" s="139">
        <v>9.5</v>
      </c>
      <c r="AE71" s="44">
        <v>57.88</v>
      </c>
      <c r="AF71" s="139">
        <v>1.48</v>
      </c>
      <c r="AG71" s="24">
        <f t="shared" si="10"/>
        <v>3.32</v>
      </c>
      <c r="AH71" s="24">
        <f t="shared" si="11"/>
        <v>0</v>
      </c>
      <c r="AI71" s="24">
        <f t="shared" si="12"/>
        <v>0</v>
      </c>
      <c r="AJ71" s="24">
        <f t="shared" si="13"/>
        <v>0</v>
      </c>
      <c r="AK71" s="24">
        <f t="shared" ref="AK71:AK134" si="14">SUM(AG71:AJ71)</f>
        <v>3.32</v>
      </c>
    </row>
    <row r="72" spans="1:37" s="24" customFormat="1" ht="12.75" customHeight="1">
      <c r="A72" s="32">
        <f t="shared" si="2"/>
        <v>65</v>
      </c>
      <c r="B72" s="33" t="s">
        <v>1257</v>
      </c>
      <c r="C72" s="33" t="s">
        <v>1115</v>
      </c>
      <c r="D72" s="33" t="s">
        <v>1116</v>
      </c>
      <c r="E72" s="13">
        <v>15</v>
      </c>
      <c r="F72" s="111">
        <v>0</v>
      </c>
      <c r="G72" s="111">
        <v>0</v>
      </c>
      <c r="H72" s="111"/>
      <c r="I72" s="354"/>
      <c r="J72" s="111"/>
      <c r="K72" s="66">
        <v>15</v>
      </c>
      <c r="L72" s="35"/>
      <c r="M72" s="35">
        <f t="shared" ref="M72:M135" si="15">AK72</f>
        <v>1736.4</v>
      </c>
      <c r="N72" s="35"/>
      <c r="O72" s="267" t="s">
        <v>1212</v>
      </c>
      <c r="P72" s="137">
        <v>2</v>
      </c>
      <c r="Q72" s="267"/>
      <c r="R72" s="137"/>
      <c r="S72" s="33"/>
      <c r="T72" s="24" t="s">
        <v>1258</v>
      </c>
      <c r="U72" s="44"/>
      <c r="V72" s="139"/>
      <c r="W72" s="44"/>
      <c r="X72" s="139"/>
      <c r="Y72" s="44" t="s">
        <v>1212</v>
      </c>
      <c r="Z72" s="139">
        <v>2</v>
      </c>
      <c r="AA72" s="44"/>
      <c r="AB72" s="139"/>
      <c r="AC72" s="44">
        <v>1.66</v>
      </c>
      <c r="AD72" s="139">
        <v>9.5</v>
      </c>
      <c r="AE72" s="44">
        <v>57.88</v>
      </c>
      <c r="AF72" s="139">
        <v>1.48</v>
      </c>
      <c r="AG72" s="24">
        <f t="shared" si="10"/>
        <v>0</v>
      </c>
      <c r="AH72" s="24">
        <f t="shared" si="11"/>
        <v>0</v>
      </c>
      <c r="AI72" s="24">
        <f t="shared" si="12"/>
        <v>1736.4</v>
      </c>
      <c r="AJ72" s="24">
        <f t="shared" si="13"/>
        <v>0</v>
      </c>
      <c r="AK72" s="24">
        <f t="shared" si="14"/>
        <v>1736.4</v>
      </c>
    </row>
    <row r="73" spans="1:37" s="24" customFormat="1" ht="12.75" customHeight="1">
      <c r="A73" s="32">
        <f t="shared" si="2"/>
        <v>66</v>
      </c>
      <c r="B73" s="33" t="s">
        <v>1259</v>
      </c>
      <c r="C73" s="33" t="s">
        <v>1115</v>
      </c>
      <c r="D73" s="33" t="s">
        <v>1116</v>
      </c>
      <c r="E73" s="13">
        <v>15</v>
      </c>
      <c r="F73" s="111">
        <v>0</v>
      </c>
      <c r="G73" s="111">
        <v>0</v>
      </c>
      <c r="H73" s="111"/>
      <c r="I73" s="354"/>
      <c r="J73" s="111"/>
      <c r="K73" s="66">
        <v>15</v>
      </c>
      <c r="L73" s="35"/>
      <c r="M73" s="35">
        <f t="shared" si="15"/>
        <v>1736.4</v>
      </c>
      <c r="N73" s="35"/>
      <c r="O73" s="267" t="s">
        <v>1212</v>
      </c>
      <c r="P73" s="137">
        <v>2</v>
      </c>
      <c r="Q73" s="267"/>
      <c r="R73" s="137"/>
      <c r="S73" s="33"/>
      <c r="T73" s="24" t="s">
        <v>1260</v>
      </c>
      <c r="U73" s="44"/>
      <c r="V73" s="139"/>
      <c r="W73" s="44"/>
      <c r="X73" s="139"/>
      <c r="Y73" s="44" t="s">
        <v>1212</v>
      </c>
      <c r="Z73" s="139">
        <v>2</v>
      </c>
      <c r="AA73" s="44"/>
      <c r="AB73" s="139"/>
      <c r="AC73" s="44">
        <v>1.66</v>
      </c>
      <c r="AD73" s="139">
        <v>9.5</v>
      </c>
      <c r="AE73" s="44">
        <v>57.88</v>
      </c>
      <c r="AF73" s="139">
        <v>1.48</v>
      </c>
      <c r="AG73" s="24">
        <f t="shared" ref="AG73:AG104" si="16">K73*V73*AC73</f>
        <v>0</v>
      </c>
      <c r="AH73" s="24">
        <f t="shared" ref="AH73:AH104" si="17">K73*X73*AD73</f>
        <v>0</v>
      </c>
      <c r="AI73" s="24">
        <f t="shared" ref="AI73:AI104" si="18">K73*Z73*AE73</f>
        <v>1736.4</v>
      </c>
      <c r="AJ73" s="24">
        <f t="shared" ref="AJ73:AJ104" si="19">K73*AB73*AF73</f>
        <v>0</v>
      </c>
      <c r="AK73" s="24">
        <f t="shared" si="14"/>
        <v>1736.4</v>
      </c>
    </row>
    <row r="74" spans="1:37" s="24" customFormat="1" ht="12.75" customHeight="1">
      <c r="A74" s="32">
        <f t="shared" si="2"/>
        <v>67</v>
      </c>
      <c r="B74" s="33" t="s">
        <v>1261</v>
      </c>
      <c r="C74" s="33" t="s">
        <v>1185</v>
      </c>
      <c r="D74" s="33" t="s">
        <v>1116</v>
      </c>
      <c r="E74" s="13">
        <v>3</v>
      </c>
      <c r="F74" s="111">
        <v>0</v>
      </c>
      <c r="G74" s="111">
        <v>0</v>
      </c>
      <c r="H74" s="111"/>
      <c r="I74" s="354"/>
      <c r="J74" s="111"/>
      <c r="K74" s="66">
        <v>3</v>
      </c>
      <c r="L74" s="35"/>
      <c r="M74" s="35">
        <f t="shared" si="15"/>
        <v>28.5</v>
      </c>
      <c r="N74" s="35"/>
      <c r="O74" s="267" t="s">
        <v>1198</v>
      </c>
      <c r="P74" s="137">
        <v>1</v>
      </c>
      <c r="Q74" s="267"/>
      <c r="R74" s="137"/>
      <c r="S74" s="33"/>
      <c r="T74" s="24" t="s">
        <v>1262</v>
      </c>
      <c r="U74" s="44"/>
      <c r="V74" s="139"/>
      <c r="W74" s="44" t="s">
        <v>1198</v>
      </c>
      <c r="X74" s="139">
        <v>1</v>
      </c>
      <c r="Y74" s="44"/>
      <c r="Z74" s="139"/>
      <c r="AA74" s="44"/>
      <c r="AB74" s="139"/>
      <c r="AC74" s="44">
        <v>1.66</v>
      </c>
      <c r="AD74" s="139">
        <v>9.5</v>
      </c>
      <c r="AE74" s="44">
        <v>57.88</v>
      </c>
      <c r="AF74" s="139">
        <v>1.48</v>
      </c>
      <c r="AG74" s="24">
        <f t="shared" si="16"/>
        <v>0</v>
      </c>
      <c r="AH74" s="24">
        <f t="shared" si="17"/>
        <v>28.5</v>
      </c>
      <c r="AI74" s="24">
        <f t="shared" si="18"/>
        <v>0</v>
      </c>
      <c r="AJ74" s="24">
        <f t="shared" si="19"/>
        <v>0</v>
      </c>
      <c r="AK74" s="24">
        <f t="shared" si="14"/>
        <v>28.5</v>
      </c>
    </row>
    <row r="75" spans="1:37" s="24" customFormat="1" ht="12.75" customHeight="1">
      <c r="A75" s="32">
        <f t="shared" si="2"/>
        <v>68</v>
      </c>
      <c r="B75" s="33" t="s">
        <v>1263</v>
      </c>
      <c r="C75" s="33" t="s">
        <v>1264</v>
      </c>
      <c r="D75" s="33" t="s">
        <v>1116</v>
      </c>
      <c r="E75" s="13">
        <v>2</v>
      </c>
      <c r="F75" s="111">
        <v>0</v>
      </c>
      <c r="G75" s="111">
        <v>0</v>
      </c>
      <c r="H75" s="111"/>
      <c r="I75" s="354"/>
      <c r="J75" s="111"/>
      <c r="K75" s="66">
        <v>2</v>
      </c>
      <c r="L75" s="35"/>
      <c r="M75" s="35">
        <f t="shared" si="15"/>
        <v>0</v>
      </c>
      <c r="N75" s="35"/>
      <c r="O75" s="267"/>
      <c r="P75" s="137"/>
      <c r="Q75" s="267"/>
      <c r="R75" s="137"/>
      <c r="S75" s="33" t="s">
        <v>1155</v>
      </c>
      <c r="T75" s="24" t="s">
        <v>1265</v>
      </c>
      <c r="U75" s="44"/>
      <c r="V75" s="139"/>
      <c r="W75" s="44"/>
      <c r="X75" s="139"/>
      <c r="Y75" s="44"/>
      <c r="Z75" s="139"/>
      <c r="AA75" s="44"/>
      <c r="AB75" s="139"/>
      <c r="AC75" s="44">
        <v>1.66</v>
      </c>
      <c r="AD75" s="139">
        <v>9.5</v>
      </c>
      <c r="AE75" s="44">
        <v>57.88</v>
      </c>
      <c r="AF75" s="139">
        <v>1.48</v>
      </c>
      <c r="AG75" s="24">
        <f t="shared" si="16"/>
        <v>0</v>
      </c>
      <c r="AH75" s="24">
        <f t="shared" si="17"/>
        <v>0</v>
      </c>
      <c r="AI75" s="24">
        <f t="shared" si="18"/>
        <v>0</v>
      </c>
      <c r="AJ75" s="24">
        <f t="shared" si="19"/>
        <v>0</v>
      </c>
      <c r="AK75" s="24">
        <f t="shared" si="14"/>
        <v>0</v>
      </c>
    </row>
    <row r="76" spans="1:37" s="24" customFormat="1" ht="12.75" customHeight="1">
      <c r="A76" s="32">
        <f t="shared" si="2"/>
        <v>69</v>
      </c>
      <c r="B76" s="33" t="s">
        <v>1266</v>
      </c>
      <c r="C76" s="33" t="s">
        <v>1207</v>
      </c>
      <c r="D76" s="33" t="s">
        <v>1116</v>
      </c>
      <c r="E76" s="13">
        <v>3</v>
      </c>
      <c r="F76" s="111">
        <v>0</v>
      </c>
      <c r="G76" s="111">
        <v>0</v>
      </c>
      <c r="H76" s="111"/>
      <c r="I76" s="354"/>
      <c r="J76" s="111"/>
      <c r="K76" s="66">
        <v>3</v>
      </c>
      <c r="L76" s="35"/>
      <c r="M76" s="35">
        <f t="shared" si="15"/>
        <v>173.64000000000001</v>
      </c>
      <c r="N76" s="35"/>
      <c r="O76" s="267" t="s">
        <v>1212</v>
      </c>
      <c r="P76" s="137">
        <v>1</v>
      </c>
      <c r="Q76" s="267"/>
      <c r="R76" s="137"/>
      <c r="S76" s="33"/>
      <c r="T76" s="24" t="s">
        <v>1267</v>
      </c>
      <c r="U76" s="44"/>
      <c r="V76" s="139"/>
      <c r="W76" s="44"/>
      <c r="X76" s="139"/>
      <c r="Y76" s="44" t="s">
        <v>1212</v>
      </c>
      <c r="Z76" s="139">
        <v>1</v>
      </c>
      <c r="AA76" s="44"/>
      <c r="AB76" s="139"/>
      <c r="AC76" s="44">
        <v>1.66</v>
      </c>
      <c r="AD76" s="139">
        <v>9.5</v>
      </c>
      <c r="AE76" s="44">
        <v>57.88</v>
      </c>
      <c r="AF76" s="139">
        <v>1.48</v>
      </c>
      <c r="AG76" s="24">
        <f t="shared" si="16"/>
        <v>0</v>
      </c>
      <c r="AH76" s="24">
        <f t="shared" si="17"/>
        <v>0</v>
      </c>
      <c r="AI76" s="24">
        <f t="shared" si="18"/>
        <v>173.64000000000001</v>
      </c>
      <c r="AJ76" s="24">
        <f t="shared" si="19"/>
        <v>0</v>
      </c>
      <c r="AK76" s="24">
        <f t="shared" si="14"/>
        <v>173.64000000000001</v>
      </c>
    </row>
    <row r="77" spans="1:37" s="24" customFormat="1" ht="12.75" customHeight="1">
      <c r="A77" s="32">
        <f t="shared" si="2"/>
        <v>70</v>
      </c>
      <c r="B77" s="33" t="s">
        <v>1268</v>
      </c>
      <c r="C77" s="33" t="s">
        <v>1115</v>
      </c>
      <c r="D77" s="33" t="s">
        <v>1116</v>
      </c>
      <c r="E77" s="13">
        <v>1</v>
      </c>
      <c r="F77" s="111">
        <v>0</v>
      </c>
      <c r="G77" s="111">
        <v>0</v>
      </c>
      <c r="H77" s="111"/>
      <c r="I77" s="354"/>
      <c r="J77" s="111"/>
      <c r="K77" s="66">
        <v>1</v>
      </c>
      <c r="L77" s="35"/>
      <c r="M77" s="35">
        <f t="shared" si="15"/>
        <v>10</v>
      </c>
      <c r="N77" s="35"/>
      <c r="O77" s="267"/>
      <c r="P77" s="137"/>
      <c r="Q77" s="267"/>
      <c r="R77" s="137"/>
      <c r="S77" s="378" t="s">
        <v>1155</v>
      </c>
      <c r="T77" s="24" t="s">
        <v>1269</v>
      </c>
      <c r="U77" s="44"/>
      <c r="V77" s="139"/>
      <c r="W77" s="44"/>
      <c r="X77" s="139"/>
      <c r="Y77" s="44"/>
      <c r="Z77" s="139"/>
      <c r="AA77" s="44"/>
      <c r="AB77" s="139"/>
      <c r="AC77" s="44">
        <v>1.66</v>
      </c>
      <c r="AD77" s="139">
        <v>9.5</v>
      </c>
      <c r="AE77" s="44">
        <v>57.88</v>
      </c>
      <c r="AF77" s="139">
        <v>1.48</v>
      </c>
      <c r="AG77" s="24">
        <f t="shared" si="16"/>
        <v>0</v>
      </c>
      <c r="AH77" s="24">
        <f t="shared" si="17"/>
        <v>0</v>
      </c>
      <c r="AI77" s="24">
        <f t="shared" si="18"/>
        <v>0</v>
      </c>
      <c r="AJ77" s="24">
        <f t="shared" si="19"/>
        <v>0</v>
      </c>
      <c r="AK77" s="24">
        <v>10</v>
      </c>
    </row>
    <row r="78" spans="1:37" s="24" customFormat="1" ht="12.75" customHeight="1">
      <c r="A78" s="32">
        <f t="shared" si="2"/>
        <v>71</v>
      </c>
      <c r="B78" s="33" t="s">
        <v>1270</v>
      </c>
      <c r="C78" s="33" t="s">
        <v>1115</v>
      </c>
      <c r="D78" s="33" t="s">
        <v>1116</v>
      </c>
      <c r="E78" s="13">
        <v>1</v>
      </c>
      <c r="F78" s="111">
        <v>0</v>
      </c>
      <c r="G78" s="111">
        <v>0</v>
      </c>
      <c r="H78" s="111"/>
      <c r="I78" s="354"/>
      <c r="J78" s="111"/>
      <c r="K78" s="66">
        <v>1</v>
      </c>
      <c r="L78" s="35"/>
      <c r="M78" s="35">
        <f t="shared" si="15"/>
        <v>166</v>
      </c>
      <c r="N78" s="35"/>
      <c r="O78" s="267" t="s">
        <v>1117</v>
      </c>
      <c r="P78" s="137">
        <v>100</v>
      </c>
      <c r="Q78" s="267"/>
      <c r="R78" s="137"/>
      <c r="S78" s="33"/>
      <c r="T78" s="24" t="s">
        <v>1271</v>
      </c>
      <c r="U78" s="206" t="s">
        <v>1117</v>
      </c>
      <c r="V78" s="139">
        <v>100</v>
      </c>
      <c r="W78" s="44"/>
      <c r="X78" s="139"/>
      <c r="Y78" s="44"/>
      <c r="Z78" s="139"/>
      <c r="AA78" s="44"/>
      <c r="AB78" s="139"/>
      <c r="AC78" s="44">
        <v>1.66</v>
      </c>
      <c r="AD78" s="139">
        <v>9.5</v>
      </c>
      <c r="AE78" s="44">
        <v>57.88</v>
      </c>
      <c r="AF78" s="139">
        <v>1.48</v>
      </c>
      <c r="AG78" s="24">
        <f t="shared" si="16"/>
        <v>166</v>
      </c>
      <c r="AH78" s="24">
        <f t="shared" si="17"/>
        <v>0</v>
      </c>
      <c r="AI78" s="24">
        <f t="shared" si="18"/>
        <v>0</v>
      </c>
      <c r="AJ78" s="24">
        <f t="shared" si="19"/>
        <v>0</v>
      </c>
      <c r="AK78" s="24">
        <f t="shared" si="14"/>
        <v>166</v>
      </c>
    </row>
    <row r="79" spans="1:37" s="24" customFormat="1" ht="12.75" customHeight="1">
      <c r="A79" s="32">
        <f t="shared" si="2"/>
        <v>72</v>
      </c>
      <c r="B79" s="33" t="s">
        <v>1272</v>
      </c>
      <c r="C79" s="33" t="s">
        <v>1129</v>
      </c>
      <c r="D79" s="33" t="s">
        <v>1116</v>
      </c>
      <c r="E79" s="13">
        <v>60</v>
      </c>
      <c r="F79" s="111">
        <v>0</v>
      </c>
      <c r="G79" s="111">
        <v>0</v>
      </c>
      <c r="H79" s="111"/>
      <c r="I79" s="354"/>
      <c r="J79" s="111"/>
      <c r="K79" s="66">
        <v>60</v>
      </c>
      <c r="L79" s="35"/>
      <c r="M79" s="35">
        <f t="shared" si="15"/>
        <v>99.6</v>
      </c>
      <c r="N79" s="35"/>
      <c r="O79" s="267" t="s">
        <v>1117</v>
      </c>
      <c r="P79" s="137">
        <v>1</v>
      </c>
      <c r="Q79" s="267"/>
      <c r="R79" s="137"/>
      <c r="S79" s="33"/>
      <c r="T79" s="24" t="s">
        <v>1273</v>
      </c>
      <c r="U79" s="206" t="s">
        <v>1117</v>
      </c>
      <c r="V79" s="139">
        <v>1</v>
      </c>
      <c r="W79" s="44"/>
      <c r="X79" s="139"/>
      <c r="Y79" s="44"/>
      <c r="Z79" s="139"/>
      <c r="AA79" s="44"/>
      <c r="AB79" s="139"/>
      <c r="AC79" s="44">
        <v>1.66</v>
      </c>
      <c r="AD79" s="139">
        <v>9.5</v>
      </c>
      <c r="AE79" s="44">
        <v>57.88</v>
      </c>
      <c r="AF79" s="139">
        <v>1.48</v>
      </c>
      <c r="AG79" s="24">
        <f t="shared" si="16"/>
        <v>99.6</v>
      </c>
      <c r="AH79" s="24">
        <f t="shared" si="17"/>
        <v>0</v>
      </c>
      <c r="AI79" s="24">
        <f t="shared" si="18"/>
        <v>0</v>
      </c>
      <c r="AJ79" s="24">
        <f t="shared" si="19"/>
        <v>0</v>
      </c>
      <c r="AK79" s="24">
        <f t="shared" si="14"/>
        <v>99.6</v>
      </c>
    </row>
    <row r="80" spans="1:37" s="24" customFormat="1" ht="12.75" customHeight="1">
      <c r="A80" s="32">
        <f t="shared" si="2"/>
        <v>73</v>
      </c>
      <c r="B80" s="33" t="s">
        <v>1274</v>
      </c>
      <c r="C80" s="33" t="s">
        <v>1115</v>
      </c>
      <c r="D80" s="33" t="s">
        <v>1116</v>
      </c>
      <c r="E80" s="13">
        <v>1</v>
      </c>
      <c r="F80" s="111">
        <v>0</v>
      </c>
      <c r="G80" s="111">
        <v>0</v>
      </c>
      <c r="H80" s="111"/>
      <c r="I80" s="354"/>
      <c r="J80" s="111"/>
      <c r="K80" s="66">
        <v>1</v>
      </c>
      <c r="L80" s="35"/>
      <c r="M80" s="35">
        <f t="shared" si="15"/>
        <v>16.599999999999998</v>
      </c>
      <c r="N80" s="35"/>
      <c r="O80" s="267" t="s">
        <v>1117</v>
      </c>
      <c r="P80" s="137">
        <v>10</v>
      </c>
      <c r="Q80" s="267"/>
      <c r="R80" s="137"/>
      <c r="S80" s="33"/>
      <c r="T80" s="24" t="s">
        <v>1275</v>
      </c>
      <c r="U80" s="206" t="s">
        <v>1117</v>
      </c>
      <c r="V80" s="139">
        <v>10</v>
      </c>
      <c r="W80" s="44"/>
      <c r="X80" s="139"/>
      <c r="Y80" s="44"/>
      <c r="Z80" s="139"/>
      <c r="AA80" s="44"/>
      <c r="AB80" s="139"/>
      <c r="AC80" s="44">
        <v>1.66</v>
      </c>
      <c r="AD80" s="139">
        <v>9.5</v>
      </c>
      <c r="AE80" s="44">
        <v>57.88</v>
      </c>
      <c r="AF80" s="139">
        <v>1.48</v>
      </c>
      <c r="AG80" s="24">
        <f t="shared" si="16"/>
        <v>16.599999999999998</v>
      </c>
      <c r="AH80" s="24">
        <f t="shared" si="17"/>
        <v>0</v>
      </c>
      <c r="AI80" s="24">
        <f t="shared" si="18"/>
        <v>0</v>
      </c>
      <c r="AJ80" s="24">
        <f t="shared" si="19"/>
        <v>0</v>
      </c>
      <c r="AK80" s="24">
        <f t="shared" si="14"/>
        <v>16.599999999999998</v>
      </c>
    </row>
    <row r="81" spans="1:37" s="24" customFormat="1" ht="12.75" customHeight="1">
      <c r="A81" s="32">
        <f t="shared" si="2"/>
        <v>74</v>
      </c>
      <c r="B81" s="33" t="s">
        <v>1276</v>
      </c>
      <c r="C81" s="33" t="s">
        <v>1277</v>
      </c>
      <c r="D81" s="33" t="s">
        <v>1116</v>
      </c>
      <c r="E81" s="13">
        <v>8</v>
      </c>
      <c r="F81" s="111">
        <v>0</v>
      </c>
      <c r="G81" s="111">
        <v>0</v>
      </c>
      <c r="H81" s="111"/>
      <c r="I81" s="354"/>
      <c r="J81" s="111"/>
      <c r="K81" s="66">
        <v>8</v>
      </c>
      <c r="L81" s="35"/>
      <c r="M81" s="35">
        <f t="shared" si="15"/>
        <v>0</v>
      </c>
      <c r="N81" s="35"/>
      <c r="O81" s="267"/>
      <c r="P81" s="137"/>
      <c r="Q81" s="267"/>
      <c r="R81" s="137"/>
      <c r="S81" s="33" t="s">
        <v>1155</v>
      </c>
      <c r="T81" s="24" t="s">
        <v>1278</v>
      </c>
      <c r="U81" s="44"/>
      <c r="V81" s="139"/>
      <c r="W81" s="44"/>
      <c r="X81" s="139"/>
      <c r="Y81" s="44"/>
      <c r="Z81" s="139"/>
      <c r="AA81" s="44"/>
      <c r="AB81" s="139"/>
      <c r="AC81" s="44">
        <v>1.66</v>
      </c>
      <c r="AD81" s="139">
        <v>9.5</v>
      </c>
      <c r="AE81" s="44">
        <v>57.88</v>
      </c>
      <c r="AF81" s="139">
        <v>1.48</v>
      </c>
      <c r="AG81" s="24">
        <f t="shared" si="16"/>
        <v>0</v>
      </c>
      <c r="AH81" s="24">
        <f t="shared" si="17"/>
        <v>0</v>
      </c>
      <c r="AI81" s="24">
        <f t="shared" si="18"/>
        <v>0</v>
      </c>
      <c r="AJ81" s="24">
        <f t="shared" si="19"/>
        <v>0</v>
      </c>
      <c r="AK81" s="24">
        <f t="shared" si="14"/>
        <v>0</v>
      </c>
    </row>
    <row r="82" spans="1:37" s="24" customFormat="1" ht="12.75" customHeight="1">
      <c r="A82" s="32">
        <f t="shared" si="2"/>
        <v>75</v>
      </c>
      <c r="B82" s="33" t="s">
        <v>1279</v>
      </c>
      <c r="C82" s="33" t="s">
        <v>1264</v>
      </c>
      <c r="D82" s="33" t="s">
        <v>1116</v>
      </c>
      <c r="E82" s="13">
        <v>2</v>
      </c>
      <c r="F82" s="111">
        <v>0</v>
      </c>
      <c r="G82" s="111">
        <v>0</v>
      </c>
      <c r="H82" s="111"/>
      <c r="I82" s="354"/>
      <c r="J82" s="111"/>
      <c r="K82" s="66">
        <v>2</v>
      </c>
      <c r="L82" s="35"/>
      <c r="M82" s="35">
        <f t="shared" si="15"/>
        <v>16.599999999999998</v>
      </c>
      <c r="N82" s="35"/>
      <c r="O82" s="267" t="s">
        <v>1117</v>
      </c>
      <c r="P82" s="137">
        <v>5</v>
      </c>
      <c r="Q82" s="267"/>
      <c r="R82" s="137"/>
      <c r="S82" s="33"/>
      <c r="T82" s="24" t="s">
        <v>1280</v>
      </c>
      <c r="U82" s="206" t="s">
        <v>1117</v>
      </c>
      <c r="V82" s="139">
        <v>5</v>
      </c>
      <c r="W82" s="44"/>
      <c r="X82" s="139"/>
      <c r="Y82" s="44"/>
      <c r="Z82" s="139"/>
      <c r="AA82" s="44"/>
      <c r="AB82" s="139"/>
      <c r="AC82" s="44">
        <v>1.66</v>
      </c>
      <c r="AD82" s="139">
        <v>9.5</v>
      </c>
      <c r="AE82" s="44">
        <v>57.88</v>
      </c>
      <c r="AF82" s="139">
        <v>1.48</v>
      </c>
      <c r="AG82" s="24">
        <f t="shared" si="16"/>
        <v>16.599999999999998</v>
      </c>
      <c r="AH82" s="24">
        <f t="shared" si="17"/>
        <v>0</v>
      </c>
      <c r="AI82" s="24">
        <f t="shared" si="18"/>
        <v>0</v>
      </c>
      <c r="AJ82" s="24">
        <f t="shared" si="19"/>
        <v>0</v>
      </c>
      <c r="AK82" s="24">
        <f t="shared" si="14"/>
        <v>16.599999999999998</v>
      </c>
    </row>
    <row r="83" spans="1:37" s="24" customFormat="1" ht="12.75" customHeight="1">
      <c r="A83" s="32">
        <f t="shared" si="2"/>
        <v>76</v>
      </c>
      <c r="B83" s="33" t="s">
        <v>1281</v>
      </c>
      <c r="C83" s="33" t="s">
        <v>1185</v>
      </c>
      <c r="D83" s="33" t="s">
        <v>1116</v>
      </c>
      <c r="E83" s="13">
        <v>6</v>
      </c>
      <c r="F83" s="111">
        <v>0</v>
      </c>
      <c r="G83" s="111">
        <v>0</v>
      </c>
      <c r="H83" s="111"/>
      <c r="I83" s="354"/>
      <c r="J83" s="111"/>
      <c r="K83" s="66">
        <v>6</v>
      </c>
      <c r="L83" s="35"/>
      <c r="M83" s="35">
        <f t="shared" si="15"/>
        <v>57</v>
      </c>
      <c r="N83" s="35"/>
      <c r="O83" s="267" t="s">
        <v>1198</v>
      </c>
      <c r="P83" s="137">
        <v>1</v>
      </c>
      <c r="Q83" s="267"/>
      <c r="R83" s="137"/>
      <c r="S83" s="33"/>
      <c r="T83" s="24" t="s">
        <v>1282</v>
      </c>
      <c r="U83" s="44"/>
      <c r="V83" s="139"/>
      <c r="W83" s="44" t="s">
        <v>1198</v>
      </c>
      <c r="X83" s="139">
        <v>1</v>
      </c>
      <c r="Y83" s="44"/>
      <c r="Z83" s="139"/>
      <c r="AA83" s="44"/>
      <c r="AB83" s="139"/>
      <c r="AC83" s="44">
        <v>1.66</v>
      </c>
      <c r="AD83" s="139">
        <v>9.5</v>
      </c>
      <c r="AE83" s="44">
        <v>57.88</v>
      </c>
      <c r="AF83" s="139">
        <v>1.48</v>
      </c>
      <c r="AG83" s="24">
        <f t="shared" si="16"/>
        <v>0</v>
      </c>
      <c r="AH83" s="24">
        <f t="shared" si="17"/>
        <v>57</v>
      </c>
      <c r="AI83" s="24">
        <f t="shared" si="18"/>
        <v>0</v>
      </c>
      <c r="AJ83" s="24">
        <f t="shared" si="19"/>
        <v>0</v>
      </c>
      <c r="AK83" s="24">
        <f t="shared" si="14"/>
        <v>57</v>
      </c>
    </row>
    <row r="84" spans="1:37" s="24" customFormat="1" ht="12.75" customHeight="1">
      <c r="A84" s="32">
        <f t="shared" si="2"/>
        <v>77</v>
      </c>
      <c r="B84" s="33" t="s">
        <v>1283</v>
      </c>
      <c r="C84" s="33" t="s">
        <v>1284</v>
      </c>
      <c r="D84" s="33" t="s">
        <v>1116</v>
      </c>
      <c r="E84" s="13">
        <v>60</v>
      </c>
      <c r="F84" s="111">
        <v>0</v>
      </c>
      <c r="G84" s="111">
        <v>0</v>
      </c>
      <c r="H84" s="111"/>
      <c r="I84" s="354"/>
      <c r="J84" s="111"/>
      <c r="K84" s="66">
        <v>60</v>
      </c>
      <c r="L84" s="35"/>
      <c r="M84" s="35">
        <f t="shared" si="15"/>
        <v>996</v>
      </c>
      <c r="N84" s="35"/>
      <c r="O84" s="267" t="s">
        <v>1117</v>
      </c>
      <c r="P84" s="137">
        <v>10</v>
      </c>
      <c r="Q84" s="267"/>
      <c r="R84" s="137"/>
      <c r="S84" s="33"/>
      <c r="T84" s="24" t="s">
        <v>1285</v>
      </c>
      <c r="U84" s="206" t="s">
        <v>1117</v>
      </c>
      <c r="V84" s="139">
        <v>10</v>
      </c>
      <c r="W84" s="44"/>
      <c r="X84" s="139"/>
      <c r="Y84" s="44"/>
      <c r="Z84" s="139"/>
      <c r="AA84" s="44"/>
      <c r="AB84" s="139"/>
      <c r="AC84" s="44">
        <v>1.66</v>
      </c>
      <c r="AD84" s="139">
        <v>9.5</v>
      </c>
      <c r="AE84" s="44">
        <v>57.88</v>
      </c>
      <c r="AF84" s="139">
        <v>1.48</v>
      </c>
      <c r="AG84" s="24">
        <f t="shared" si="16"/>
        <v>996</v>
      </c>
      <c r="AH84" s="24">
        <f t="shared" si="17"/>
        <v>0</v>
      </c>
      <c r="AI84" s="24">
        <f t="shared" si="18"/>
        <v>0</v>
      </c>
      <c r="AJ84" s="24">
        <f t="shared" si="19"/>
        <v>0</v>
      </c>
      <c r="AK84" s="24">
        <f t="shared" si="14"/>
        <v>996</v>
      </c>
    </row>
    <row r="85" spans="1:37" s="24" customFormat="1" ht="12.75" customHeight="1">
      <c r="A85" s="32">
        <f t="shared" si="2"/>
        <v>78</v>
      </c>
      <c r="B85" s="33" t="s">
        <v>1286</v>
      </c>
      <c r="C85" s="33" t="s">
        <v>1129</v>
      </c>
      <c r="D85" s="33" t="s">
        <v>1116</v>
      </c>
      <c r="E85" s="13">
        <v>8</v>
      </c>
      <c r="F85" s="111">
        <v>0</v>
      </c>
      <c r="G85" s="111">
        <v>0</v>
      </c>
      <c r="H85" s="111"/>
      <c r="I85" s="354"/>
      <c r="J85" s="111"/>
      <c r="K85" s="66">
        <v>8</v>
      </c>
      <c r="L85" s="35"/>
      <c r="M85" s="35">
        <f t="shared" si="15"/>
        <v>26.56</v>
      </c>
      <c r="N85" s="35"/>
      <c r="O85" s="267" t="s">
        <v>1117</v>
      </c>
      <c r="P85" s="137">
        <v>2</v>
      </c>
      <c r="Q85" s="267"/>
      <c r="R85" s="137"/>
      <c r="S85" s="33"/>
      <c r="T85" s="24" t="s">
        <v>1287</v>
      </c>
      <c r="U85" s="206" t="s">
        <v>1117</v>
      </c>
      <c r="V85" s="139">
        <v>2</v>
      </c>
      <c r="W85" s="44"/>
      <c r="X85" s="139"/>
      <c r="Y85" s="44"/>
      <c r="Z85" s="139"/>
      <c r="AA85" s="44"/>
      <c r="AB85" s="139"/>
      <c r="AC85" s="44">
        <v>1.66</v>
      </c>
      <c r="AD85" s="139">
        <v>9.5</v>
      </c>
      <c r="AE85" s="44">
        <v>57.88</v>
      </c>
      <c r="AF85" s="139">
        <v>1.48</v>
      </c>
      <c r="AG85" s="24">
        <f t="shared" si="16"/>
        <v>26.56</v>
      </c>
      <c r="AH85" s="24">
        <f t="shared" si="17"/>
        <v>0</v>
      </c>
      <c r="AI85" s="24">
        <f t="shared" si="18"/>
        <v>0</v>
      </c>
      <c r="AJ85" s="24">
        <f t="shared" si="19"/>
        <v>0</v>
      </c>
      <c r="AK85" s="24">
        <f t="shared" si="14"/>
        <v>26.56</v>
      </c>
    </row>
    <row r="86" spans="1:37" s="24" customFormat="1" ht="12.75" customHeight="1">
      <c r="A86" s="32">
        <f t="shared" si="2"/>
        <v>79</v>
      </c>
      <c r="B86" s="33" t="s">
        <v>1288</v>
      </c>
      <c r="C86" s="33" t="s">
        <v>1136</v>
      </c>
      <c r="D86" s="33" t="s">
        <v>1116</v>
      </c>
      <c r="E86" s="13">
        <v>30</v>
      </c>
      <c r="F86" s="111">
        <v>0</v>
      </c>
      <c r="G86" s="111">
        <v>0</v>
      </c>
      <c r="H86" s="111"/>
      <c r="I86" s="354"/>
      <c r="J86" s="111"/>
      <c r="K86" s="66">
        <v>30</v>
      </c>
      <c r="L86" s="35"/>
      <c r="M86" s="35">
        <f t="shared" si="15"/>
        <v>498</v>
      </c>
      <c r="N86" s="35"/>
      <c r="O86" s="267" t="s">
        <v>1117</v>
      </c>
      <c r="P86" s="137">
        <v>10</v>
      </c>
      <c r="Q86" s="267"/>
      <c r="R86" s="137"/>
      <c r="S86" s="33"/>
      <c r="T86" s="24" t="s">
        <v>1289</v>
      </c>
      <c r="U86" s="206" t="s">
        <v>1117</v>
      </c>
      <c r="V86" s="139">
        <v>10</v>
      </c>
      <c r="W86" s="44"/>
      <c r="X86" s="139"/>
      <c r="Y86" s="44"/>
      <c r="Z86" s="139"/>
      <c r="AA86" s="44"/>
      <c r="AB86" s="139"/>
      <c r="AC86" s="44">
        <v>1.66</v>
      </c>
      <c r="AD86" s="139">
        <v>9.5</v>
      </c>
      <c r="AE86" s="44">
        <v>57.88</v>
      </c>
      <c r="AF86" s="139">
        <v>1.48</v>
      </c>
      <c r="AG86" s="24">
        <f t="shared" si="16"/>
        <v>498</v>
      </c>
      <c r="AH86" s="24">
        <f t="shared" si="17"/>
        <v>0</v>
      </c>
      <c r="AI86" s="24">
        <f t="shared" si="18"/>
        <v>0</v>
      </c>
      <c r="AJ86" s="24">
        <f t="shared" si="19"/>
        <v>0</v>
      </c>
      <c r="AK86" s="24">
        <f t="shared" si="14"/>
        <v>498</v>
      </c>
    </row>
    <row r="87" spans="1:37" s="24" customFormat="1" ht="12.75" customHeight="1">
      <c r="A87" s="32">
        <f t="shared" si="2"/>
        <v>80</v>
      </c>
      <c r="B87" s="33" t="s">
        <v>1290</v>
      </c>
      <c r="C87" s="33" t="s">
        <v>1115</v>
      </c>
      <c r="D87" s="33" t="s">
        <v>1116</v>
      </c>
      <c r="E87" s="13">
        <v>1</v>
      </c>
      <c r="F87" s="111">
        <v>0</v>
      </c>
      <c r="G87" s="111">
        <v>0</v>
      </c>
      <c r="H87" s="111"/>
      <c r="I87" s="354"/>
      <c r="J87" s="111"/>
      <c r="K87" s="66">
        <v>1</v>
      </c>
      <c r="L87" s="35"/>
      <c r="M87" s="35">
        <f t="shared" si="15"/>
        <v>0</v>
      </c>
      <c r="N87" s="35"/>
      <c r="O87" s="267"/>
      <c r="P87" s="137"/>
      <c r="Q87" s="267"/>
      <c r="R87" s="137"/>
      <c r="S87" s="33" t="s">
        <v>1155</v>
      </c>
      <c r="T87" s="24" t="s">
        <v>1291</v>
      </c>
      <c r="U87" s="44"/>
      <c r="V87" s="139"/>
      <c r="W87" s="44"/>
      <c r="X87" s="139"/>
      <c r="Y87" s="44"/>
      <c r="Z87" s="139"/>
      <c r="AA87" s="44"/>
      <c r="AB87" s="139"/>
      <c r="AC87" s="44">
        <v>1.66</v>
      </c>
      <c r="AD87" s="139">
        <v>9.5</v>
      </c>
      <c r="AE87" s="44">
        <v>57.88</v>
      </c>
      <c r="AF87" s="139">
        <v>1.48</v>
      </c>
      <c r="AG87" s="24">
        <f t="shared" si="16"/>
        <v>0</v>
      </c>
      <c r="AH87" s="24">
        <f t="shared" si="17"/>
        <v>0</v>
      </c>
      <c r="AI87" s="24">
        <f t="shared" si="18"/>
        <v>0</v>
      </c>
      <c r="AJ87" s="24">
        <f t="shared" si="19"/>
        <v>0</v>
      </c>
      <c r="AK87" s="24">
        <f t="shared" si="14"/>
        <v>0</v>
      </c>
    </row>
    <row r="88" spans="1:37" s="24" customFormat="1" ht="12.75" customHeight="1">
      <c r="A88" s="32">
        <f t="shared" si="2"/>
        <v>81</v>
      </c>
      <c r="B88" s="33" t="s">
        <v>1292</v>
      </c>
      <c r="C88" s="33" t="s">
        <v>1144</v>
      </c>
      <c r="D88" s="33" t="s">
        <v>1116</v>
      </c>
      <c r="E88" s="13">
        <v>1</v>
      </c>
      <c r="F88" s="111">
        <v>0</v>
      </c>
      <c r="G88" s="111">
        <v>0</v>
      </c>
      <c r="H88" s="111"/>
      <c r="I88" s="354"/>
      <c r="J88" s="111"/>
      <c r="K88" s="66">
        <v>1</v>
      </c>
      <c r="L88" s="35"/>
      <c r="M88" s="35">
        <f t="shared" si="15"/>
        <v>0</v>
      </c>
      <c r="N88" s="35"/>
      <c r="O88" s="267"/>
      <c r="P88" s="137"/>
      <c r="Q88" s="267"/>
      <c r="R88" s="137"/>
      <c r="S88" s="33" t="s">
        <v>1155</v>
      </c>
      <c r="T88" s="24" t="s">
        <v>1293</v>
      </c>
      <c r="U88" s="44"/>
      <c r="V88" s="139"/>
      <c r="W88" s="44"/>
      <c r="X88" s="139"/>
      <c r="Y88" s="44"/>
      <c r="Z88" s="139"/>
      <c r="AA88" s="44"/>
      <c r="AB88" s="139"/>
      <c r="AC88" s="44">
        <v>1.66</v>
      </c>
      <c r="AD88" s="139">
        <v>9.5</v>
      </c>
      <c r="AE88" s="44">
        <v>57.88</v>
      </c>
      <c r="AF88" s="139">
        <v>1.48</v>
      </c>
      <c r="AG88" s="24">
        <f t="shared" si="16"/>
        <v>0</v>
      </c>
      <c r="AH88" s="24">
        <f t="shared" si="17"/>
        <v>0</v>
      </c>
      <c r="AI88" s="24">
        <f t="shared" si="18"/>
        <v>0</v>
      </c>
      <c r="AJ88" s="24">
        <f t="shared" si="19"/>
        <v>0</v>
      </c>
      <c r="AK88" s="24">
        <f t="shared" si="14"/>
        <v>0</v>
      </c>
    </row>
    <row r="89" spans="1:37" s="24" customFormat="1" ht="12.75" customHeight="1">
      <c r="A89" s="32">
        <f t="shared" si="2"/>
        <v>82</v>
      </c>
      <c r="B89" s="33" t="s">
        <v>1294</v>
      </c>
      <c r="C89" s="33" t="s">
        <v>1129</v>
      </c>
      <c r="D89" s="33" t="s">
        <v>1116</v>
      </c>
      <c r="E89" s="13">
        <v>1</v>
      </c>
      <c r="F89" s="111">
        <v>0</v>
      </c>
      <c r="G89" s="111">
        <v>0</v>
      </c>
      <c r="H89" s="111"/>
      <c r="I89" s="354"/>
      <c r="J89" s="111"/>
      <c r="K89" s="66">
        <v>1</v>
      </c>
      <c r="L89" s="35"/>
      <c r="M89" s="35">
        <f t="shared" si="15"/>
        <v>8.2999999999999989</v>
      </c>
      <c r="N89" s="35"/>
      <c r="O89" s="267" t="s">
        <v>1117</v>
      </c>
      <c r="P89" s="137">
        <v>5</v>
      </c>
      <c r="Q89" s="267"/>
      <c r="R89" s="137"/>
      <c r="S89" s="33"/>
      <c r="T89" s="24" t="s">
        <v>1295</v>
      </c>
      <c r="U89" s="206" t="s">
        <v>1117</v>
      </c>
      <c r="V89" s="139">
        <v>5</v>
      </c>
      <c r="W89" s="44"/>
      <c r="X89" s="139"/>
      <c r="Y89" s="44"/>
      <c r="Z89" s="139"/>
      <c r="AA89" s="44"/>
      <c r="AB89" s="139"/>
      <c r="AC89" s="44">
        <v>1.66</v>
      </c>
      <c r="AD89" s="139">
        <v>9.5</v>
      </c>
      <c r="AE89" s="44">
        <v>57.88</v>
      </c>
      <c r="AF89" s="139">
        <v>1.48</v>
      </c>
      <c r="AG89" s="24">
        <f t="shared" si="16"/>
        <v>8.2999999999999989</v>
      </c>
      <c r="AH89" s="24">
        <f t="shared" si="17"/>
        <v>0</v>
      </c>
      <c r="AI89" s="24">
        <f t="shared" si="18"/>
        <v>0</v>
      </c>
      <c r="AJ89" s="24">
        <f t="shared" si="19"/>
        <v>0</v>
      </c>
      <c r="AK89" s="24">
        <f t="shared" si="14"/>
        <v>8.2999999999999989</v>
      </c>
    </row>
    <row r="90" spans="1:37" s="24" customFormat="1" ht="12.75" customHeight="1">
      <c r="A90" s="32">
        <f t="shared" si="2"/>
        <v>83</v>
      </c>
      <c r="B90" s="33" t="s">
        <v>1296</v>
      </c>
      <c r="C90" s="33" t="s">
        <v>1144</v>
      </c>
      <c r="D90" s="33" t="s">
        <v>1116</v>
      </c>
      <c r="E90" s="13">
        <v>1</v>
      </c>
      <c r="F90" s="111">
        <v>0</v>
      </c>
      <c r="G90" s="111">
        <v>0</v>
      </c>
      <c r="H90" s="111"/>
      <c r="I90" s="354"/>
      <c r="J90" s="111"/>
      <c r="K90" s="66">
        <v>1</v>
      </c>
      <c r="L90" s="35"/>
      <c r="M90" s="35">
        <f t="shared" si="15"/>
        <v>33.199999999999996</v>
      </c>
      <c r="N90" s="35"/>
      <c r="O90" s="267" t="s">
        <v>1117</v>
      </c>
      <c r="P90" s="137">
        <v>20</v>
      </c>
      <c r="Q90" s="267"/>
      <c r="R90" s="137"/>
      <c r="S90" s="33"/>
      <c r="T90" s="24" t="s">
        <v>1297</v>
      </c>
      <c r="U90" s="206" t="s">
        <v>1117</v>
      </c>
      <c r="V90" s="139">
        <v>20</v>
      </c>
      <c r="W90" s="44"/>
      <c r="X90" s="139"/>
      <c r="Y90" s="44"/>
      <c r="Z90" s="139"/>
      <c r="AA90" s="44"/>
      <c r="AB90" s="139"/>
      <c r="AC90" s="44">
        <v>1.66</v>
      </c>
      <c r="AD90" s="139">
        <v>9.5</v>
      </c>
      <c r="AE90" s="44">
        <v>57.88</v>
      </c>
      <c r="AF90" s="139">
        <v>1.48</v>
      </c>
      <c r="AG90" s="24">
        <f t="shared" si="16"/>
        <v>33.199999999999996</v>
      </c>
      <c r="AH90" s="24">
        <f t="shared" si="17"/>
        <v>0</v>
      </c>
      <c r="AI90" s="24">
        <f t="shared" si="18"/>
        <v>0</v>
      </c>
      <c r="AJ90" s="24">
        <f t="shared" si="19"/>
        <v>0</v>
      </c>
      <c r="AK90" s="24">
        <f t="shared" si="14"/>
        <v>33.199999999999996</v>
      </c>
    </row>
    <row r="91" spans="1:37" s="24" customFormat="1" ht="12.75" customHeight="1">
      <c r="A91" s="32">
        <f t="shared" si="2"/>
        <v>84</v>
      </c>
      <c r="B91" s="33" t="s">
        <v>1298</v>
      </c>
      <c r="C91" s="33" t="s">
        <v>1136</v>
      </c>
      <c r="D91" s="33" t="s">
        <v>1116</v>
      </c>
      <c r="E91" s="13">
        <v>4</v>
      </c>
      <c r="F91" s="111">
        <v>0</v>
      </c>
      <c r="G91" s="111">
        <v>0</v>
      </c>
      <c r="H91" s="111"/>
      <c r="I91" s="354"/>
      <c r="J91" s="111"/>
      <c r="K91" s="66">
        <v>4</v>
      </c>
      <c r="L91" s="35"/>
      <c r="M91" s="35">
        <f t="shared" si="15"/>
        <v>166</v>
      </c>
      <c r="N91" s="35"/>
      <c r="O91" s="267" t="s">
        <v>1117</v>
      </c>
      <c r="P91" s="137">
        <v>25</v>
      </c>
      <c r="Q91" s="267"/>
      <c r="R91" s="137"/>
      <c r="S91" s="33"/>
      <c r="T91" s="24" t="s">
        <v>1299</v>
      </c>
      <c r="U91" s="206" t="s">
        <v>1117</v>
      </c>
      <c r="V91" s="139">
        <v>25</v>
      </c>
      <c r="W91" s="44"/>
      <c r="X91" s="139"/>
      <c r="Y91" s="44"/>
      <c r="Z91" s="139"/>
      <c r="AA91" s="44"/>
      <c r="AB91" s="139"/>
      <c r="AC91" s="44">
        <v>1.66</v>
      </c>
      <c r="AD91" s="139">
        <v>9.5</v>
      </c>
      <c r="AE91" s="44">
        <v>57.88</v>
      </c>
      <c r="AF91" s="139">
        <v>1.48</v>
      </c>
      <c r="AG91" s="24">
        <f t="shared" si="16"/>
        <v>166</v>
      </c>
      <c r="AH91" s="24">
        <f t="shared" si="17"/>
        <v>0</v>
      </c>
      <c r="AI91" s="24">
        <f t="shared" si="18"/>
        <v>0</v>
      </c>
      <c r="AJ91" s="24">
        <f t="shared" si="19"/>
        <v>0</v>
      </c>
      <c r="AK91" s="24">
        <f t="shared" si="14"/>
        <v>166</v>
      </c>
    </row>
    <row r="92" spans="1:37" s="24" customFormat="1" ht="12.75" customHeight="1">
      <c r="A92" s="32">
        <f t="shared" si="2"/>
        <v>85</v>
      </c>
      <c r="B92" s="33" t="s">
        <v>1300</v>
      </c>
      <c r="C92" s="33" t="s">
        <v>1136</v>
      </c>
      <c r="D92" s="33" t="s">
        <v>1116</v>
      </c>
      <c r="E92" s="13">
        <v>4</v>
      </c>
      <c r="F92" s="111">
        <v>0</v>
      </c>
      <c r="G92" s="111">
        <v>0</v>
      </c>
      <c r="H92" s="111"/>
      <c r="I92" s="354"/>
      <c r="J92" s="111"/>
      <c r="K92" s="66">
        <v>4</v>
      </c>
      <c r="L92" s="35"/>
      <c r="M92" s="35">
        <f t="shared" si="15"/>
        <v>99.6</v>
      </c>
      <c r="N92" s="35"/>
      <c r="O92" s="267" t="s">
        <v>1117</v>
      </c>
      <c r="P92" s="137">
        <v>15</v>
      </c>
      <c r="Q92" s="267"/>
      <c r="R92" s="137"/>
      <c r="S92" s="33"/>
      <c r="T92" s="24" t="s">
        <v>1301</v>
      </c>
      <c r="U92" s="206" t="s">
        <v>1117</v>
      </c>
      <c r="V92" s="139">
        <v>15</v>
      </c>
      <c r="W92" s="44"/>
      <c r="X92" s="139"/>
      <c r="Y92" s="44"/>
      <c r="Z92" s="139"/>
      <c r="AA92" s="44"/>
      <c r="AB92" s="139"/>
      <c r="AC92" s="44">
        <v>1.66</v>
      </c>
      <c r="AD92" s="139">
        <v>9.5</v>
      </c>
      <c r="AE92" s="44">
        <v>57.88</v>
      </c>
      <c r="AF92" s="139">
        <v>1.48</v>
      </c>
      <c r="AG92" s="24">
        <f t="shared" si="16"/>
        <v>99.6</v>
      </c>
      <c r="AH92" s="24">
        <f t="shared" si="17"/>
        <v>0</v>
      </c>
      <c r="AI92" s="24">
        <f t="shared" si="18"/>
        <v>0</v>
      </c>
      <c r="AJ92" s="24">
        <f t="shared" si="19"/>
        <v>0</v>
      </c>
      <c r="AK92" s="24">
        <f t="shared" si="14"/>
        <v>99.6</v>
      </c>
    </row>
    <row r="93" spans="1:37" s="24" customFormat="1" ht="12.75" customHeight="1">
      <c r="A93" s="32">
        <f t="shared" si="2"/>
        <v>86</v>
      </c>
      <c r="B93" s="33" t="s">
        <v>1302</v>
      </c>
      <c r="C93" s="33" t="s">
        <v>1129</v>
      </c>
      <c r="D93" s="33" t="s">
        <v>1116</v>
      </c>
      <c r="E93" s="13">
        <v>9</v>
      </c>
      <c r="F93" s="111">
        <v>0</v>
      </c>
      <c r="G93" s="111">
        <v>0</v>
      </c>
      <c r="H93" s="111"/>
      <c r="I93" s="354"/>
      <c r="J93" s="111"/>
      <c r="K93" s="66">
        <v>9</v>
      </c>
      <c r="L93" s="35"/>
      <c r="M93" s="35">
        <f t="shared" si="15"/>
        <v>1328.0000000000002</v>
      </c>
      <c r="N93" s="35"/>
      <c r="O93" s="267" t="s">
        <v>1117</v>
      </c>
      <c r="P93" s="137">
        <v>88.8888888888889</v>
      </c>
      <c r="Q93" s="267"/>
      <c r="R93" s="137"/>
      <c r="S93" s="33"/>
      <c r="T93" s="24" t="s">
        <v>1303</v>
      </c>
      <c r="U93" s="206" t="s">
        <v>1117</v>
      </c>
      <c r="V93" s="139">
        <v>88.8888888888889</v>
      </c>
      <c r="W93" s="44"/>
      <c r="X93" s="139"/>
      <c r="Y93" s="44"/>
      <c r="Z93" s="139"/>
      <c r="AA93" s="44"/>
      <c r="AB93" s="139"/>
      <c r="AC93" s="44">
        <v>1.66</v>
      </c>
      <c r="AD93" s="139">
        <v>9.5</v>
      </c>
      <c r="AE93" s="44">
        <v>57.88</v>
      </c>
      <c r="AF93" s="139">
        <v>1.48</v>
      </c>
      <c r="AG93" s="24">
        <f t="shared" si="16"/>
        <v>1328.0000000000002</v>
      </c>
      <c r="AH93" s="24">
        <f t="shared" si="17"/>
        <v>0</v>
      </c>
      <c r="AI93" s="24">
        <f t="shared" si="18"/>
        <v>0</v>
      </c>
      <c r="AJ93" s="24">
        <f t="shared" si="19"/>
        <v>0</v>
      </c>
      <c r="AK93" s="24">
        <f t="shared" si="14"/>
        <v>1328.0000000000002</v>
      </c>
    </row>
    <row r="94" spans="1:37" s="24" customFormat="1" ht="12.75" customHeight="1">
      <c r="A94" s="32">
        <f t="shared" si="2"/>
        <v>87</v>
      </c>
      <c r="B94" s="33" t="s">
        <v>1140</v>
      </c>
      <c r="C94" s="33" t="s">
        <v>1115</v>
      </c>
      <c r="D94" s="33" t="s">
        <v>1116</v>
      </c>
      <c r="E94" s="13">
        <v>1</v>
      </c>
      <c r="F94" s="111">
        <v>0</v>
      </c>
      <c r="G94" s="111">
        <v>0</v>
      </c>
      <c r="H94" s="111"/>
      <c r="I94" s="354"/>
      <c r="J94" s="111"/>
      <c r="K94" s="66">
        <v>1</v>
      </c>
      <c r="L94" s="35"/>
      <c r="M94" s="35">
        <f t="shared" si="15"/>
        <v>83</v>
      </c>
      <c r="N94" s="35"/>
      <c r="O94" s="267" t="s">
        <v>1117</v>
      </c>
      <c r="P94" s="137">
        <v>50</v>
      </c>
      <c r="Q94" s="267"/>
      <c r="R94" s="137"/>
      <c r="S94" s="33"/>
      <c r="T94" s="24" t="s">
        <v>1304</v>
      </c>
      <c r="U94" s="206" t="s">
        <v>1117</v>
      </c>
      <c r="V94" s="139">
        <v>50</v>
      </c>
      <c r="W94" s="44"/>
      <c r="X94" s="139"/>
      <c r="Y94" s="44"/>
      <c r="Z94" s="139"/>
      <c r="AA94" s="44"/>
      <c r="AB94" s="139"/>
      <c r="AC94" s="44">
        <v>1.66</v>
      </c>
      <c r="AD94" s="139">
        <v>9.5</v>
      </c>
      <c r="AE94" s="44">
        <v>57.88</v>
      </c>
      <c r="AF94" s="139">
        <v>1.48</v>
      </c>
      <c r="AG94" s="24">
        <f t="shared" si="16"/>
        <v>83</v>
      </c>
      <c r="AH94" s="24">
        <f t="shared" si="17"/>
        <v>0</v>
      </c>
      <c r="AI94" s="24">
        <f t="shared" si="18"/>
        <v>0</v>
      </c>
      <c r="AJ94" s="24">
        <f t="shared" si="19"/>
        <v>0</v>
      </c>
      <c r="AK94" s="24">
        <f t="shared" si="14"/>
        <v>83</v>
      </c>
    </row>
    <row r="95" spans="1:37" s="24" customFormat="1" ht="12.75" customHeight="1">
      <c r="A95" s="32">
        <f t="shared" si="2"/>
        <v>88</v>
      </c>
      <c r="B95" s="33" t="s">
        <v>1305</v>
      </c>
      <c r="C95" s="33" t="s">
        <v>1144</v>
      </c>
      <c r="D95" s="33" t="s">
        <v>1116</v>
      </c>
      <c r="E95" s="13">
        <v>7</v>
      </c>
      <c r="F95" s="111">
        <v>0</v>
      </c>
      <c r="G95" s="111">
        <v>0</v>
      </c>
      <c r="H95" s="111"/>
      <c r="I95" s="354"/>
      <c r="J95" s="111"/>
      <c r="K95" s="66">
        <v>7</v>
      </c>
      <c r="L95" s="35"/>
      <c r="M95" s="35">
        <f t="shared" si="15"/>
        <v>82.999999999999957</v>
      </c>
      <c r="N95" s="35"/>
      <c r="O95" s="267" t="s">
        <v>1117</v>
      </c>
      <c r="P95" s="137">
        <v>7.1428571428571397</v>
      </c>
      <c r="Q95" s="267"/>
      <c r="R95" s="137"/>
      <c r="S95" s="33"/>
      <c r="T95" s="24" t="s">
        <v>1306</v>
      </c>
      <c r="U95" s="206" t="s">
        <v>1117</v>
      </c>
      <c r="V95" s="139">
        <v>7.1428571428571397</v>
      </c>
      <c r="W95" s="44"/>
      <c r="X95" s="139"/>
      <c r="Y95" s="44"/>
      <c r="Z95" s="139"/>
      <c r="AA95" s="44"/>
      <c r="AB95" s="139"/>
      <c r="AC95" s="44">
        <v>1.66</v>
      </c>
      <c r="AD95" s="139">
        <v>9.5</v>
      </c>
      <c r="AE95" s="44">
        <v>57.88</v>
      </c>
      <c r="AF95" s="139">
        <v>1.48</v>
      </c>
      <c r="AG95" s="24">
        <f t="shared" si="16"/>
        <v>82.999999999999957</v>
      </c>
      <c r="AH95" s="24">
        <f t="shared" si="17"/>
        <v>0</v>
      </c>
      <c r="AI95" s="24">
        <f t="shared" si="18"/>
        <v>0</v>
      </c>
      <c r="AJ95" s="24">
        <f t="shared" si="19"/>
        <v>0</v>
      </c>
      <c r="AK95" s="24">
        <f t="shared" si="14"/>
        <v>82.999999999999957</v>
      </c>
    </row>
    <row r="96" spans="1:37" s="24" customFormat="1" ht="12.75" customHeight="1">
      <c r="A96" s="32">
        <f t="shared" si="2"/>
        <v>89</v>
      </c>
      <c r="B96" s="33" t="s">
        <v>1307</v>
      </c>
      <c r="C96" s="33" t="s">
        <v>1144</v>
      </c>
      <c r="D96" s="33" t="s">
        <v>1116</v>
      </c>
      <c r="E96" s="13">
        <v>1</v>
      </c>
      <c r="F96" s="111">
        <v>0</v>
      </c>
      <c r="G96" s="111">
        <v>0</v>
      </c>
      <c r="H96" s="111"/>
      <c r="I96" s="354"/>
      <c r="J96" s="111"/>
      <c r="K96" s="66">
        <v>1</v>
      </c>
      <c r="L96" s="35"/>
      <c r="M96" s="35">
        <f t="shared" si="15"/>
        <v>830</v>
      </c>
      <c r="N96" s="35"/>
      <c r="O96" s="267" t="s">
        <v>1117</v>
      </c>
      <c r="P96" s="137">
        <v>500</v>
      </c>
      <c r="Q96" s="267"/>
      <c r="R96" s="137"/>
      <c r="S96" s="33"/>
      <c r="T96" s="24" t="s">
        <v>1308</v>
      </c>
      <c r="U96" s="206" t="s">
        <v>1117</v>
      </c>
      <c r="V96" s="139">
        <v>500</v>
      </c>
      <c r="W96" s="44"/>
      <c r="X96" s="139"/>
      <c r="Y96" s="44"/>
      <c r="Z96" s="139"/>
      <c r="AA96" s="44"/>
      <c r="AB96" s="139"/>
      <c r="AC96" s="44">
        <v>1.66</v>
      </c>
      <c r="AD96" s="139">
        <v>9.5</v>
      </c>
      <c r="AE96" s="44">
        <v>57.88</v>
      </c>
      <c r="AF96" s="139">
        <v>1.48</v>
      </c>
      <c r="AG96" s="24">
        <f t="shared" si="16"/>
        <v>830</v>
      </c>
      <c r="AH96" s="24">
        <f t="shared" si="17"/>
        <v>0</v>
      </c>
      <c r="AI96" s="24">
        <f t="shared" si="18"/>
        <v>0</v>
      </c>
      <c r="AJ96" s="24">
        <f t="shared" si="19"/>
        <v>0</v>
      </c>
      <c r="AK96" s="24">
        <f t="shared" si="14"/>
        <v>830</v>
      </c>
    </row>
    <row r="97" spans="1:37" s="24" customFormat="1" ht="12.75" customHeight="1">
      <c r="A97" s="32">
        <f t="shared" si="2"/>
        <v>90</v>
      </c>
      <c r="B97" s="33" t="s">
        <v>1309</v>
      </c>
      <c r="C97" s="33" t="s">
        <v>1149</v>
      </c>
      <c r="D97" s="33" t="s">
        <v>1116</v>
      </c>
      <c r="E97" s="13">
        <v>32</v>
      </c>
      <c r="F97" s="111">
        <v>0</v>
      </c>
      <c r="G97" s="111">
        <v>0</v>
      </c>
      <c r="H97" s="111"/>
      <c r="I97" s="354"/>
      <c r="J97" s="111"/>
      <c r="K97" s="66">
        <v>32</v>
      </c>
      <c r="L97" s="35"/>
      <c r="M97" s="35">
        <f t="shared" si="15"/>
        <v>3320</v>
      </c>
      <c r="N97" s="35"/>
      <c r="O97" s="267" t="s">
        <v>1117</v>
      </c>
      <c r="P97" s="137">
        <v>62.5</v>
      </c>
      <c r="Q97" s="267"/>
      <c r="R97" s="137"/>
      <c r="S97" s="33"/>
      <c r="T97" s="24" t="s">
        <v>1310</v>
      </c>
      <c r="U97" s="206" t="s">
        <v>1117</v>
      </c>
      <c r="V97" s="139">
        <v>62.5</v>
      </c>
      <c r="W97" s="44"/>
      <c r="X97" s="139"/>
      <c r="Y97" s="44"/>
      <c r="Z97" s="139"/>
      <c r="AA97" s="44"/>
      <c r="AB97" s="139"/>
      <c r="AC97" s="44">
        <v>1.66</v>
      </c>
      <c r="AD97" s="139">
        <v>9.5</v>
      </c>
      <c r="AE97" s="44">
        <v>57.88</v>
      </c>
      <c r="AF97" s="139">
        <v>1.48</v>
      </c>
      <c r="AG97" s="24">
        <f t="shared" si="16"/>
        <v>3320</v>
      </c>
      <c r="AH97" s="24">
        <f t="shared" si="17"/>
        <v>0</v>
      </c>
      <c r="AI97" s="24">
        <f t="shared" si="18"/>
        <v>0</v>
      </c>
      <c r="AJ97" s="24">
        <f t="shared" si="19"/>
        <v>0</v>
      </c>
      <c r="AK97" s="24">
        <f t="shared" si="14"/>
        <v>3320</v>
      </c>
    </row>
    <row r="98" spans="1:37" s="24" customFormat="1" ht="12.75" customHeight="1">
      <c r="A98" s="32">
        <f t="shared" si="2"/>
        <v>91</v>
      </c>
      <c r="B98" s="33" t="s">
        <v>1311</v>
      </c>
      <c r="C98" s="33" t="s">
        <v>1129</v>
      </c>
      <c r="D98" s="33" t="s">
        <v>1116</v>
      </c>
      <c r="E98" s="13">
        <v>1</v>
      </c>
      <c r="F98" s="111">
        <v>0</v>
      </c>
      <c r="G98" s="111">
        <v>0</v>
      </c>
      <c r="H98" s="111"/>
      <c r="I98" s="354"/>
      <c r="J98" s="111"/>
      <c r="K98" s="66">
        <v>1</v>
      </c>
      <c r="L98" s="35"/>
      <c r="M98" s="35">
        <f t="shared" si="15"/>
        <v>0</v>
      </c>
      <c r="N98" s="35"/>
      <c r="O98" s="267"/>
      <c r="P98" s="137"/>
      <c r="Q98" s="267"/>
      <c r="R98" s="137"/>
      <c r="S98" s="33" t="s">
        <v>1155</v>
      </c>
      <c r="T98" s="24" t="s">
        <v>1312</v>
      </c>
      <c r="U98" s="44"/>
      <c r="V98" s="139"/>
      <c r="W98" s="44"/>
      <c r="X98" s="139"/>
      <c r="Y98" s="44"/>
      <c r="Z98" s="139"/>
      <c r="AA98" s="44"/>
      <c r="AB98" s="139"/>
      <c r="AC98" s="44">
        <v>1.66</v>
      </c>
      <c r="AD98" s="139">
        <v>9.5</v>
      </c>
      <c r="AE98" s="44">
        <v>57.88</v>
      </c>
      <c r="AF98" s="139">
        <v>1.48</v>
      </c>
      <c r="AG98" s="24">
        <f t="shared" si="16"/>
        <v>0</v>
      </c>
      <c r="AH98" s="24">
        <f t="shared" si="17"/>
        <v>0</v>
      </c>
      <c r="AI98" s="24">
        <f t="shared" si="18"/>
        <v>0</v>
      </c>
      <c r="AJ98" s="24">
        <f t="shared" si="19"/>
        <v>0</v>
      </c>
      <c r="AK98" s="24">
        <f t="shared" si="14"/>
        <v>0</v>
      </c>
    </row>
    <row r="99" spans="1:37" s="24" customFormat="1" ht="12.75" customHeight="1">
      <c r="A99" s="32">
        <f t="shared" si="2"/>
        <v>92</v>
      </c>
      <c r="B99" s="33" t="s">
        <v>1313</v>
      </c>
      <c r="C99" s="33" t="s">
        <v>1129</v>
      </c>
      <c r="D99" s="33" t="s">
        <v>1116</v>
      </c>
      <c r="E99" s="13">
        <v>1</v>
      </c>
      <c r="F99" s="111">
        <v>0</v>
      </c>
      <c r="G99" s="111">
        <v>0</v>
      </c>
      <c r="H99" s="111"/>
      <c r="I99" s="354"/>
      <c r="J99" s="111"/>
      <c r="K99" s="66">
        <v>1</v>
      </c>
      <c r="L99" s="35"/>
      <c r="M99" s="35">
        <f t="shared" si="15"/>
        <v>9.5</v>
      </c>
      <c r="N99" s="35"/>
      <c r="O99" s="267" t="s">
        <v>1198</v>
      </c>
      <c r="P99" s="137">
        <v>1</v>
      </c>
      <c r="Q99" s="267"/>
      <c r="R99" s="137"/>
      <c r="S99" s="33"/>
      <c r="T99" s="24" t="s">
        <v>1314</v>
      </c>
      <c r="U99" s="44"/>
      <c r="V99" s="139"/>
      <c r="W99" s="44" t="s">
        <v>1198</v>
      </c>
      <c r="X99" s="139">
        <v>1</v>
      </c>
      <c r="Y99" s="44"/>
      <c r="Z99" s="139"/>
      <c r="AA99" s="44"/>
      <c r="AB99" s="139"/>
      <c r="AC99" s="44">
        <v>1.66</v>
      </c>
      <c r="AD99" s="139">
        <v>9.5</v>
      </c>
      <c r="AE99" s="44">
        <v>57.88</v>
      </c>
      <c r="AF99" s="139">
        <v>1.48</v>
      </c>
      <c r="AG99" s="24">
        <f t="shared" si="16"/>
        <v>0</v>
      </c>
      <c r="AH99" s="24">
        <f t="shared" si="17"/>
        <v>9.5</v>
      </c>
      <c r="AI99" s="24">
        <f t="shared" si="18"/>
        <v>0</v>
      </c>
      <c r="AJ99" s="24">
        <f t="shared" si="19"/>
        <v>0</v>
      </c>
      <c r="AK99" s="24">
        <f t="shared" si="14"/>
        <v>9.5</v>
      </c>
    </row>
    <row r="100" spans="1:37" s="24" customFormat="1" ht="12.75" customHeight="1">
      <c r="A100" s="32">
        <f t="shared" si="2"/>
        <v>93</v>
      </c>
      <c r="B100" s="33" t="s">
        <v>1315</v>
      </c>
      <c r="C100" s="33" t="s">
        <v>1129</v>
      </c>
      <c r="D100" s="33" t="s">
        <v>1116</v>
      </c>
      <c r="E100" s="13">
        <v>1</v>
      </c>
      <c r="F100" s="111">
        <v>0</v>
      </c>
      <c r="G100" s="111">
        <v>0</v>
      </c>
      <c r="H100" s="111"/>
      <c r="I100" s="354"/>
      <c r="J100" s="111"/>
      <c r="K100" s="66">
        <v>1</v>
      </c>
      <c r="L100" s="35"/>
      <c r="M100" s="35">
        <f t="shared" si="15"/>
        <v>0</v>
      </c>
      <c r="N100" s="35"/>
      <c r="O100" s="267"/>
      <c r="P100" s="137"/>
      <c r="Q100" s="267"/>
      <c r="R100" s="137"/>
      <c r="S100" s="33" t="s">
        <v>1155</v>
      </c>
      <c r="T100" s="24" t="s">
        <v>1316</v>
      </c>
      <c r="U100" s="44"/>
      <c r="V100" s="139"/>
      <c r="W100" s="44"/>
      <c r="X100" s="139"/>
      <c r="Y100" s="44"/>
      <c r="Z100" s="139"/>
      <c r="AA100" s="44"/>
      <c r="AB100" s="139"/>
      <c r="AC100" s="44">
        <v>1.66</v>
      </c>
      <c r="AD100" s="139">
        <v>9.5</v>
      </c>
      <c r="AE100" s="44">
        <v>57.88</v>
      </c>
      <c r="AF100" s="139">
        <v>1.48</v>
      </c>
      <c r="AG100" s="24">
        <f t="shared" si="16"/>
        <v>0</v>
      </c>
      <c r="AH100" s="24">
        <f t="shared" si="17"/>
        <v>0</v>
      </c>
      <c r="AI100" s="24">
        <f t="shared" si="18"/>
        <v>0</v>
      </c>
      <c r="AJ100" s="24">
        <f t="shared" si="19"/>
        <v>0</v>
      </c>
      <c r="AK100" s="24">
        <f t="shared" si="14"/>
        <v>0</v>
      </c>
    </row>
    <row r="101" spans="1:37" s="24" customFormat="1" ht="12.75" customHeight="1">
      <c r="A101" s="32">
        <f t="shared" si="2"/>
        <v>94</v>
      </c>
      <c r="B101" s="33" t="s">
        <v>1317</v>
      </c>
      <c r="C101" s="33" t="s">
        <v>1318</v>
      </c>
      <c r="D101" s="33" t="s">
        <v>1116</v>
      </c>
      <c r="E101" s="13">
        <v>1</v>
      </c>
      <c r="F101" s="111">
        <v>0</v>
      </c>
      <c r="G101" s="111">
        <v>0</v>
      </c>
      <c r="H101" s="111"/>
      <c r="I101" s="354"/>
      <c r="J101" s="111"/>
      <c r="K101" s="66">
        <v>1</v>
      </c>
      <c r="L101" s="35"/>
      <c r="M101" s="35">
        <f t="shared" si="15"/>
        <v>2960</v>
      </c>
      <c r="N101" s="35"/>
      <c r="O101" s="267" t="s">
        <v>1319</v>
      </c>
      <c r="P101" s="137">
        <v>2000</v>
      </c>
      <c r="Q101" s="267"/>
      <c r="R101" s="137"/>
      <c r="S101" s="33"/>
      <c r="T101" s="24" t="s">
        <v>1320</v>
      </c>
      <c r="U101" s="44"/>
      <c r="V101" s="139"/>
      <c r="W101" s="44"/>
      <c r="X101" s="139"/>
      <c r="Y101" s="44"/>
      <c r="Z101" s="139"/>
      <c r="AA101" s="44" t="s">
        <v>1319</v>
      </c>
      <c r="AB101" s="139">
        <v>2000</v>
      </c>
      <c r="AC101" s="44">
        <v>1.66</v>
      </c>
      <c r="AD101" s="139">
        <v>9.5</v>
      </c>
      <c r="AE101" s="44">
        <v>57.88</v>
      </c>
      <c r="AF101" s="139">
        <v>1.48</v>
      </c>
      <c r="AG101" s="24">
        <f t="shared" si="16"/>
        <v>0</v>
      </c>
      <c r="AH101" s="24">
        <f t="shared" si="17"/>
        <v>0</v>
      </c>
      <c r="AI101" s="24">
        <f t="shared" si="18"/>
        <v>0</v>
      </c>
      <c r="AJ101" s="24">
        <f t="shared" si="19"/>
        <v>2960</v>
      </c>
      <c r="AK101" s="24">
        <f t="shared" si="14"/>
        <v>2960</v>
      </c>
    </row>
    <row r="102" spans="1:37" s="24" customFormat="1" ht="12.75" customHeight="1">
      <c r="A102" s="32">
        <f t="shared" si="2"/>
        <v>95</v>
      </c>
      <c r="B102" s="33" t="s">
        <v>1321</v>
      </c>
      <c r="C102" s="33" t="s">
        <v>1136</v>
      </c>
      <c r="D102" s="33" t="s">
        <v>1116</v>
      </c>
      <c r="E102" s="13">
        <v>1</v>
      </c>
      <c r="F102" s="111">
        <v>0</v>
      </c>
      <c r="G102" s="111">
        <v>0</v>
      </c>
      <c r="H102" s="111"/>
      <c r="I102" s="354"/>
      <c r="J102" s="111"/>
      <c r="K102" s="66">
        <v>1</v>
      </c>
      <c r="L102" s="35"/>
      <c r="M102" s="35">
        <f t="shared" si="15"/>
        <v>1480</v>
      </c>
      <c r="N102" s="35"/>
      <c r="O102" s="267" t="s">
        <v>1319</v>
      </c>
      <c r="P102" s="137">
        <v>1000</v>
      </c>
      <c r="Q102" s="267"/>
      <c r="R102" s="137"/>
      <c r="S102" s="33"/>
      <c r="T102" s="24" t="s">
        <v>1322</v>
      </c>
      <c r="U102" s="44"/>
      <c r="V102" s="139"/>
      <c r="W102" s="44"/>
      <c r="X102" s="139"/>
      <c r="Y102" s="44"/>
      <c r="Z102" s="139"/>
      <c r="AA102" s="44" t="s">
        <v>1319</v>
      </c>
      <c r="AB102" s="139">
        <v>1000</v>
      </c>
      <c r="AC102" s="44">
        <v>1.66</v>
      </c>
      <c r="AD102" s="139">
        <v>9.5</v>
      </c>
      <c r="AE102" s="44">
        <v>57.88</v>
      </c>
      <c r="AF102" s="139">
        <v>1.48</v>
      </c>
      <c r="AG102" s="24">
        <f t="shared" si="16"/>
        <v>0</v>
      </c>
      <c r="AH102" s="24">
        <f t="shared" si="17"/>
        <v>0</v>
      </c>
      <c r="AI102" s="24">
        <f t="shared" si="18"/>
        <v>0</v>
      </c>
      <c r="AJ102" s="24">
        <f t="shared" si="19"/>
        <v>1480</v>
      </c>
      <c r="AK102" s="24">
        <f t="shared" si="14"/>
        <v>1480</v>
      </c>
    </row>
    <row r="103" spans="1:37" s="24" customFormat="1" ht="12.75" customHeight="1">
      <c r="A103" s="32">
        <f t="shared" si="2"/>
        <v>96</v>
      </c>
      <c r="B103" s="33" t="s">
        <v>1323</v>
      </c>
      <c r="C103" s="33" t="s">
        <v>1136</v>
      </c>
      <c r="D103" s="33" t="s">
        <v>1116</v>
      </c>
      <c r="E103" s="13">
        <v>1</v>
      </c>
      <c r="F103" s="111">
        <v>0</v>
      </c>
      <c r="G103" s="111">
        <v>0</v>
      </c>
      <c r="H103" s="111"/>
      <c r="I103" s="354"/>
      <c r="J103" s="111"/>
      <c r="K103" s="66">
        <v>1</v>
      </c>
      <c r="L103" s="35"/>
      <c r="M103" s="35">
        <f t="shared" si="15"/>
        <v>0</v>
      </c>
      <c r="N103" s="35"/>
      <c r="O103" s="373"/>
      <c r="P103" s="137"/>
      <c r="Q103" s="267"/>
      <c r="R103" s="137"/>
      <c r="S103" s="33" t="s">
        <v>1155</v>
      </c>
      <c r="T103" s="24" t="s">
        <v>1324</v>
      </c>
      <c r="U103" s="44"/>
      <c r="V103" s="139"/>
      <c r="W103" s="44"/>
      <c r="X103" s="139"/>
      <c r="Y103" s="44"/>
      <c r="Z103" s="139"/>
      <c r="AA103" s="44" t="s">
        <v>1319</v>
      </c>
      <c r="AB103" s="139">
        <v>0</v>
      </c>
      <c r="AC103" s="44">
        <v>1.66</v>
      </c>
      <c r="AD103" s="139">
        <v>9.5</v>
      </c>
      <c r="AE103" s="44">
        <v>57.88</v>
      </c>
      <c r="AF103" s="139">
        <v>1.48</v>
      </c>
      <c r="AG103" s="24">
        <f t="shared" si="16"/>
        <v>0</v>
      </c>
      <c r="AH103" s="24">
        <f t="shared" si="17"/>
        <v>0</v>
      </c>
      <c r="AI103" s="24">
        <f t="shared" si="18"/>
        <v>0</v>
      </c>
      <c r="AJ103" s="24">
        <f t="shared" si="19"/>
        <v>0</v>
      </c>
      <c r="AK103" s="24">
        <f t="shared" si="14"/>
        <v>0</v>
      </c>
    </row>
    <row r="104" spans="1:37" s="24" customFormat="1" ht="12.75" customHeight="1">
      <c r="A104" s="32">
        <f t="shared" si="2"/>
        <v>97</v>
      </c>
      <c r="B104" s="33" t="s">
        <v>1325</v>
      </c>
      <c r="C104" s="33" t="s">
        <v>1136</v>
      </c>
      <c r="D104" s="33" t="s">
        <v>1116</v>
      </c>
      <c r="E104" s="13">
        <v>1</v>
      </c>
      <c r="F104" s="111">
        <v>0</v>
      </c>
      <c r="G104" s="111">
        <v>0</v>
      </c>
      <c r="H104" s="111"/>
      <c r="I104" s="354"/>
      <c r="J104" s="111"/>
      <c r="K104" s="66">
        <v>1</v>
      </c>
      <c r="L104" s="35"/>
      <c r="M104" s="35">
        <f t="shared" si="15"/>
        <v>148</v>
      </c>
      <c r="N104" s="35"/>
      <c r="O104" s="267" t="s">
        <v>1319</v>
      </c>
      <c r="P104" s="137">
        <v>100</v>
      </c>
      <c r="Q104" s="267"/>
      <c r="R104" s="137"/>
      <c r="S104" s="33"/>
      <c r="T104" s="24" t="s">
        <v>1326</v>
      </c>
      <c r="U104" s="44"/>
      <c r="V104" s="139"/>
      <c r="W104" s="44"/>
      <c r="X104" s="139"/>
      <c r="Y104" s="44"/>
      <c r="Z104" s="139"/>
      <c r="AA104" s="44" t="s">
        <v>1319</v>
      </c>
      <c r="AB104" s="139">
        <v>100</v>
      </c>
      <c r="AC104" s="44">
        <v>1.66</v>
      </c>
      <c r="AD104" s="139">
        <v>9.5</v>
      </c>
      <c r="AE104" s="44">
        <v>57.88</v>
      </c>
      <c r="AF104" s="139">
        <v>1.48</v>
      </c>
      <c r="AG104" s="24">
        <f t="shared" si="16"/>
        <v>0</v>
      </c>
      <c r="AH104" s="24">
        <f t="shared" si="17"/>
        <v>0</v>
      </c>
      <c r="AI104" s="24">
        <f t="shared" si="18"/>
        <v>0</v>
      </c>
      <c r="AJ104" s="24">
        <f t="shared" si="19"/>
        <v>148</v>
      </c>
      <c r="AK104" s="24">
        <f t="shared" si="14"/>
        <v>148</v>
      </c>
    </row>
    <row r="105" spans="1:37" s="24" customFormat="1" ht="12.75" customHeight="1">
      <c r="A105" s="32">
        <f t="shared" si="2"/>
        <v>98</v>
      </c>
      <c r="B105" s="33" t="s">
        <v>1327</v>
      </c>
      <c r="C105" s="33" t="s">
        <v>1136</v>
      </c>
      <c r="D105" s="33" t="s">
        <v>1116</v>
      </c>
      <c r="E105" s="13">
        <v>1</v>
      </c>
      <c r="F105" s="111">
        <v>0</v>
      </c>
      <c r="G105" s="111">
        <v>0</v>
      </c>
      <c r="H105" s="111"/>
      <c r="I105" s="354"/>
      <c r="J105" s="111"/>
      <c r="K105" s="66">
        <v>1</v>
      </c>
      <c r="L105" s="35"/>
      <c r="M105" s="35">
        <f t="shared" si="15"/>
        <v>0</v>
      </c>
      <c r="N105" s="35"/>
      <c r="O105" s="267"/>
      <c r="P105" s="137"/>
      <c r="Q105" s="267"/>
      <c r="R105" s="137"/>
      <c r="S105" s="33" t="s">
        <v>1155</v>
      </c>
      <c r="T105" s="24" t="s">
        <v>1328</v>
      </c>
      <c r="U105" s="44"/>
      <c r="V105" s="139"/>
      <c r="W105" s="44"/>
      <c r="X105" s="139"/>
      <c r="Y105" s="44"/>
      <c r="Z105" s="139"/>
      <c r="AA105" s="44" t="s">
        <v>1319</v>
      </c>
      <c r="AB105" s="139">
        <v>0</v>
      </c>
      <c r="AC105" s="44">
        <v>1.66</v>
      </c>
      <c r="AD105" s="139">
        <v>9.5</v>
      </c>
      <c r="AE105" s="44">
        <v>57.88</v>
      </c>
      <c r="AF105" s="139">
        <v>1.48</v>
      </c>
      <c r="AG105" s="24">
        <f t="shared" ref="AG105:AG136" si="20">K105*V105*AC105</f>
        <v>0</v>
      </c>
      <c r="AH105" s="24">
        <f t="shared" ref="AH105:AH136" si="21">K105*X105*AD105</f>
        <v>0</v>
      </c>
      <c r="AI105" s="24">
        <f t="shared" ref="AI105:AI136" si="22">K105*Z105*AE105</f>
        <v>0</v>
      </c>
      <c r="AJ105" s="24">
        <f t="shared" ref="AJ105:AJ136" si="23">K105*AB105*AF105</f>
        <v>0</v>
      </c>
      <c r="AK105" s="24">
        <f t="shared" si="14"/>
        <v>0</v>
      </c>
    </row>
    <row r="106" spans="1:37" s="24" customFormat="1" ht="12.75" customHeight="1">
      <c r="A106" s="32">
        <f t="shared" si="2"/>
        <v>99</v>
      </c>
      <c r="B106" s="33" t="s">
        <v>1329</v>
      </c>
      <c r="C106" s="33" t="s">
        <v>1129</v>
      </c>
      <c r="D106" s="33" t="s">
        <v>1116</v>
      </c>
      <c r="E106" s="13">
        <v>4</v>
      </c>
      <c r="F106" s="111">
        <v>0</v>
      </c>
      <c r="G106" s="111">
        <v>0</v>
      </c>
      <c r="H106" s="111"/>
      <c r="I106" s="354"/>
      <c r="J106" s="111"/>
      <c r="K106" s="66">
        <v>4</v>
      </c>
      <c r="L106" s="35"/>
      <c r="M106" s="35">
        <f t="shared" si="15"/>
        <v>3552</v>
      </c>
      <c r="N106" s="35"/>
      <c r="O106" s="267" t="s">
        <v>1319</v>
      </c>
      <c r="P106" s="137">
        <v>600</v>
      </c>
      <c r="Q106" s="267"/>
      <c r="R106" s="137"/>
      <c r="S106" s="33"/>
      <c r="T106" s="24" t="s">
        <v>1330</v>
      </c>
      <c r="U106" s="44"/>
      <c r="V106" s="139"/>
      <c r="W106" s="44"/>
      <c r="X106" s="139"/>
      <c r="Y106" s="44"/>
      <c r="Z106" s="139"/>
      <c r="AA106" s="44" t="s">
        <v>1319</v>
      </c>
      <c r="AB106" s="139">
        <v>600</v>
      </c>
      <c r="AC106" s="44">
        <v>1.66</v>
      </c>
      <c r="AD106" s="139">
        <v>9.5</v>
      </c>
      <c r="AE106" s="44">
        <v>57.88</v>
      </c>
      <c r="AF106" s="139">
        <v>1.48</v>
      </c>
      <c r="AG106" s="24">
        <f t="shared" si="20"/>
        <v>0</v>
      </c>
      <c r="AH106" s="24">
        <f t="shared" si="21"/>
        <v>0</v>
      </c>
      <c r="AI106" s="24">
        <f t="shared" si="22"/>
        <v>0</v>
      </c>
      <c r="AJ106" s="24">
        <f t="shared" si="23"/>
        <v>3552</v>
      </c>
      <c r="AK106" s="24">
        <f t="shared" si="14"/>
        <v>3552</v>
      </c>
    </row>
    <row r="107" spans="1:37" s="24" customFormat="1" ht="12.75" customHeight="1">
      <c r="A107" s="32">
        <f t="shared" si="2"/>
        <v>100</v>
      </c>
      <c r="B107" s="33" t="s">
        <v>1331</v>
      </c>
      <c r="C107" s="33" t="s">
        <v>1129</v>
      </c>
      <c r="D107" s="33" t="s">
        <v>1116</v>
      </c>
      <c r="E107" s="13">
        <v>63</v>
      </c>
      <c r="F107" s="111">
        <v>0</v>
      </c>
      <c r="G107" s="111">
        <v>0</v>
      </c>
      <c r="H107" s="111"/>
      <c r="I107" s="354"/>
      <c r="J107" s="111"/>
      <c r="K107" s="66">
        <v>63</v>
      </c>
      <c r="L107" s="35"/>
      <c r="M107" s="35">
        <f t="shared" si="15"/>
        <v>0</v>
      </c>
      <c r="N107" s="35"/>
      <c r="O107" s="267"/>
      <c r="P107" s="137"/>
      <c r="Q107" s="267"/>
      <c r="R107" s="137"/>
      <c r="S107" s="33" t="s">
        <v>1155</v>
      </c>
      <c r="T107" s="24" t="s">
        <v>1332</v>
      </c>
      <c r="U107" s="44"/>
      <c r="V107" s="139"/>
      <c r="W107" s="44"/>
      <c r="X107" s="139"/>
      <c r="Y107" s="44"/>
      <c r="Z107" s="139"/>
      <c r="AA107" s="44"/>
      <c r="AB107" s="139"/>
      <c r="AC107" s="44">
        <v>1.66</v>
      </c>
      <c r="AD107" s="139">
        <v>9.5</v>
      </c>
      <c r="AE107" s="44">
        <v>57.88</v>
      </c>
      <c r="AF107" s="139">
        <v>1.48</v>
      </c>
      <c r="AG107" s="24">
        <f t="shared" si="20"/>
        <v>0</v>
      </c>
      <c r="AH107" s="24">
        <f t="shared" si="21"/>
        <v>0</v>
      </c>
      <c r="AI107" s="24">
        <f t="shared" si="22"/>
        <v>0</v>
      </c>
      <c r="AJ107" s="24">
        <f t="shared" si="23"/>
        <v>0</v>
      </c>
      <c r="AK107" s="24">
        <f t="shared" si="14"/>
        <v>0</v>
      </c>
    </row>
    <row r="108" spans="1:37" s="24" customFormat="1" ht="12.75" customHeight="1">
      <c r="A108" s="32">
        <f t="shared" si="2"/>
        <v>101</v>
      </c>
      <c r="B108" s="33" t="s">
        <v>1331</v>
      </c>
      <c r="C108" s="33" t="s">
        <v>1129</v>
      </c>
      <c r="D108" s="33" t="s">
        <v>1116</v>
      </c>
      <c r="E108" s="13">
        <v>11</v>
      </c>
      <c r="F108" s="111">
        <v>0</v>
      </c>
      <c r="G108" s="111">
        <v>0</v>
      </c>
      <c r="H108" s="111"/>
      <c r="I108" s="354"/>
      <c r="J108" s="111"/>
      <c r="K108" s="66">
        <v>11</v>
      </c>
      <c r="L108" s="35"/>
      <c r="M108" s="35">
        <f t="shared" si="15"/>
        <v>0</v>
      </c>
      <c r="N108" s="35"/>
      <c r="O108" s="267"/>
      <c r="P108" s="137"/>
      <c r="Q108" s="267"/>
      <c r="R108" s="137"/>
      <c r="S108" s="33" t="s">
        <v>1155</v>
      </c>
      <c r="T108" s="24" t="s">
        <v>1333</v>
      </c>
      <c r="U108" s="44"/>
      <c r="V108" s="139"/>
      <c r="W108" s="44"/>
      <c r="X108" s="139"/>
      <c r="Y108" s="44"/>
      <c r="Z108" s="139"/>
      <c r="AA108" s="44"/>
      <c r="AB108" s="139"/>
      <c r="AC108" s="44">
        <v>1.66</v>
      </c>
      <c r="AD108" s="139">
        <v>9.5</v>
      </c>
      <c r="AE108" s="44">
        <v>57.88</v>
      </c>
      <c r="AF108" s="139">
        <v>1.48</v>
      </c>
      <c r="AG108" s="24">
        <f t="shared" si="20"/>
        <v>0</v>
      </c>
      <c r="AH108" s="24">
        <f t="shared" si="21"/>
        <v>0</v>
      </c>
      <c r="AI108" s="24">
        <f t="shared" si="22"/>
        <v>0</v>
      </c>
      <c r="AJ108" s="24">
        <f t="shared" si="23"/>
        <v>0</v>
      </c>
      <c r="AK108" s="24">
        <f t="shared" si="14"/>
        <v>0</v>
      </c>
    </row>
    <row r="109" spans="1:37" s="24" customFormat="1" ht="12.75" customHeight="1">
      <c r="A109" s="32">
        <f t="shared" si="2"/>
        <v>102</v>
      </c>
      <c r="B109" s="33" t="s">
        <v>1334</v>
      </c>
      <c r="C109" s="33" t="s">
        <v>1115</v>
      </c>
      <c r="D109" s="33" t="s">
        <v>1116</v>
      </c>
      <c r="E109" s="13">
        <v>2</v>
      </c>
      <c r="F109" s="111">
        <v>0</v>
      </c>
      <c r="G109" s="111">
        <v>0</v>
      </c>
      <c r="H109" s="111"/>
      <c r="I109" s="354"/>
      <c r="J109" s="111"/>
      <c r="K109" s="66">
        <v>2</v>
      </c>
      <c r="L109" s="35"/>
      <c r="M109" s="35">
        <f t="shared" si="15"/>
        <v>9960</v>
      </c>
      <c r="N109" s="35"/>
      <c r="O109" s="267" t="s">
        <v>1117</v>
      </c>
      <c r="P109" s="137">
        <v>3000</v>
      </c>
      <c r="Q109" s="267"/>
      <c r="R109" s="137"/>
      <c r="S109" s="33"/>
      <c r="T109" s="24" t="s">
        <v>1335</v>
      </c>
      <c r="U109" s="206" t="s">
        <v>1117</v>
      </c>
      <c r="V109" s="139">
        <v>3000</v>
      </c>
      <c r="W109" s="44"/>
      <c r="X109" s="139"/>
      <c r="Y109" s="44"/>
      <c r="Z109" s="139"/>
      <c r="AA109" s="44"/>
      <c r="AB109" s="139"/>
      <c r="AC109" s="44">
        <v>1.66</v>
      </c>
      <c r="AD109" s="139">
        <v>9.5</v>
      </c>
      <c r="AE109" s="44">
        <v>57.88</v>
      </c>
      <c r="AF109" s="139">
        <v>1.48</v>
      </c>
      <c r="AG109" s="24">
        <f t="shared" si="20"/>
        <v>9960</v>
      </c>
      <c r="AH109" s="24">
        <f t="shared" si="21"/>
        <v>0</v>
      </c>
      <c r="AI109" s="24">
        <f t="shared" si="22"/>
        <v>0</v>
      </c>
      <c r="AJ109" s="24">
        <f t="shared" si="23"/>
        <v>0</v>
      </c>
      <c r="AK109" s="24">
        <f t="shared" si="14"/>
        <v>9960</v>
      </c>
    </row>
    <row r="110" spans="1:37" s="24" customFormat="1" ht="12.75" customHeight="1">
      <c r="A110" s="32">
        <f t="shared" si="2"/>
        <v>103</v>
      </c>
      <c r="B110" s="33" t="s">
        <v>1336</v>
      </c>
      <c r="C110" s="33" t="s">
        <v>1115</v>
      </c>
      <c r="D110" s="33" t="s">
        <v>1116</v>
      </c>
      <c r="E110" s="13">
        <v>1</v>
      </c>
      <c r="F110" s="111">
        <v>0</v>
      </c>
      <c r="G110" s="111">
        <v>0</v>
      </c>
      <c r="H110" s="111"/>
      <c r="I110" s="354"/>
      <c r="J110" s="111"/>
      <c r="K110" s="66">
        <v>1</v>
      </c>
      <c r="L110" s="35"/>
      <c r="M110" s="35">
        <f t="shared" si="15"/>
        <v>14940</v>
      </c>
      <c r="N110" s="35"/>
      <c r="O110" s="267" t="s">
        <v>1117</v>
      </c>
      <c r="P110" s="137">
        <v>9000</v>
      </c>
      <c r="Q110" s="267"/>
      <c r="R110" s="137"/>
      <c r="S110" s="33"/>
      <c r="T110" s="24" t="s">
        <v>1337</v>
      </c>
      <c r="U110" s="206" t="s">
        <v>1117</v>
      </c>
      <c r="V110" s="139">
        <v>9000</v>
      </c>
      <c r="W110" s="44"/>
      <c r="X110" s="139"/>
      <c r="Y110" s="44"/>
      <c r="Z110" s="139"/>
      <c r="AA110" s="44"/>
      <c r="AB110" s="139"/>
      <c r="AC110" s="44">
        <v>1.66</v>
      </c>
      <c r="AD110" s="139">
        <v>9.5</v>
      </c>
      <c r="AE110" s="44">
        <v>57.88</v>
      </c>
      <c r="AF110" s="139">
        <v>1.48</v>
      </c>
      <c r="AG110" s="24">
        <f t="shared" si="20"/>
        <v>14940</v>
      </c>
      <c r="AH110" s="24">
        <f t="shared" si="21"/>
        <v>0</v>
      </c>
      <c r="AI110" s="24">
        <f t="shared" si="22"/>
        <v>0</v>
      </c>
      <c r="AJ110" s="24">
        <f t="shared" si="23"/>
        <v>0</v>
      </c>
      <c r="AK110" s="24">
        <f t="shared" si="14"/>
        <v>14940</v>
      </c>
    </row>
    <row r="111" spans="1:37" s="24" customFormat="1" ht="12.75" customHeight="1">
      <c r="A111" s="32">
        <f t="shared" si="2"/>
        <v>104</v>
      </c>
      <c r="B111" s="33" t="s">
        <v>1338</v>
      </c>
      <c r="C111" s="33" t="s">
        <v>1115</v>
      </c>
      <c r="D111" s="33" t="s">
        <v>1116</v>
      </c>
      <c r="E111" s="13">
        <v>4</v>
      </c>
      <c r="F111" s="111">
        <v>0</v>
      </c>
      <c r="G111" s="111">
        <v>0</v>
      </c>
      <c r="H111" s="111"/>
      <c r="I111" s="354"/>
      <c r="J111" s="111"/>
      <c r="K111" s="66">
        <v>4</v>
      </c>
      <c r="L111" s="35"/>
      <c r="M111" s="35">
        <f t="shared" si="15"/>
        <v>332</v>
      </c>
      <c r="N111" s="35"/>
      <c r="O111" s="267" t="s">
        <v>1117</v>
      </c>
      <c r="P111" s="137">
        <v>50</v>
      </c>
      <c r="Q111" s="267"/>
      <c r="R111" s="137"/>
      <c r="S111" s="33"/>
      <c r="T111" s="24" t="s">
        <v>1339</v>
      </c>
      <c r="U111" s="206" t="s">
        <v>1117</v>
      </c>
      <c r="V111" s="139">
        <v>50</v>
      </c>
      <c r="W111" s="44"/>
      <c r="X111" s="139"/>
      <c r="Y111" s="44"/>
      <c r="Z111" s="139"/>
      <c r="AA111" s="44"/>
      <c r="AB111" s="139"/>
      <c r="AC111" s="44">
        <v>1.66</v>
      </c>
      <c r="AD111" s="139">
        <v>9.5</v>
      </c>
      <c r="AE111" s="44">
        <v>57.88</v>
      </c>
      <c r="AF111" s="139">
        <v>1.48</v>
      </c>
      <c r="AG111" s="24">
        <f t="shared" si="20"/>
        <v>332</v>
      </c>
      <c r="AH111" s="24">
        <f t="shared" si="21"/>
        <v>0</v>
      </c>
      <c r="AI111" s="24">
        <f t="shared" si="22"/>
        <v>0</v>
      </c>
      <c r="AJ111" s="24">
        <f t="shared" si="23"/>
        <v>0</v>
      </c>
      <c r="AK111" s="24">
        <f t="shared" si="14"/>
        <v>332</v>
      </c>
    </row>
    <row r="112" spans="1:37" s="24" customFormat="1" ht="12.75" customHeight="1">
      <c r="A112" s="32">
        <f t="shared" si="2"/>
        <v>105</v>
      </c>
      <c r="B112" s="33" t="s">
        <v>1340</v>
      </c>
      <c r="C112" s="33" t="s">
        <v>1115</v>
      </c>
      <c r="D112" s="33" t="s">
        <v>1116</v>
      </c>
      <c r="E112" s="13">
        <v>8</v>
      </c>
      <c r="F112" s="111">
        <v>0</v>
      </c>
      <c r="G112" s="111">
        <v>0</v>
      </c>
      <c r="H112" s="111"/>
      <c r="I112" s="354"/>
      <c r="J112" s="111"/>
      <c r="K112" s="66">
        <v>8</v>
      </c>
      <c r="L112" s="35"/>
      <c r="M112" s="35">
        <f t="shared" si="15"/>
        <v>664</v>
      </c>
      <c r="N112" s="35"/>
      <c r="O112" s="267" t="s">
        <v>1117</v>
      </c>
      <c r="P112" s="137">
        <v>50</v>
      </c>
      <c r="Q112" s="267"/>
      <c r="R112" s="137"/>
      <c r="S112" s="33"/>
      <c r="T112" s="24" t="s">
        <v>1341</v>
      </c>
      <c r="U112" s="206" t="s">
        <v>1117</v>
      </c>
      <c r="V112" s="139">
        <v>50</v>
      </c>
      <c r="W112" s="44"/>
      <c r="X112" s="139"/>
      <c r="Y112" s="44"/>
      <c r="Z112" s="139"/>
      <c r="AA112" s="44"/>
      <c r="AB112" s="139"/>
      <c r="AC112" s="44">
        <v>1.66</v>
      </c>
      <c r="AD112" s="139">
        <v>9.5</v>
      </c>
      <c r="AE112" s="44">
        <v>57.88</v>
      </c>
      <c r="AF112" s="139">
        <v>1.48</v>
      </c>
      <c r="AG112" s="24">
        <f t="shared" si="20"/>
        <v>664</v>
      </c>
      <c r="AH112" s="24">
        <f t="shared" si="21"/>
        <v>0</v>
      </c>
      <c r="AI112" s="24">
        <f t="shared" si="22"/>
        <v>0</v>
      </c>
      <c r="AJ112" s="24">
        <f t="shared" si="23"/>
        <v>0</v>
      </c>
      <c r="AK112" s="24">
        <f t="shared" si="14"/>
        <v>664</v>
      </c>
    </row>
    <row r="113" spans="1:40" s="24" customFormat="1" ht="12.75" customHeight="1">
      <c r="A113" s="32">
        <f t="shared" si="2"/>
        <v>106</v>
      </c>
      <c r="B113" s="33" t="s">
        <v>1340</v>
      </c>
      <c r="C113" s="33" t="s">
        <v>1115</v>
      </c>
      <c r="D113" s="33" t="s">
        <v>1116</v>
      </c>
      <c r="E113" s="13">
        <v>4</v>
      </c>
      <c r="F113" s="111">
        <v>0</v>
      </c>
      <c r="G113" s="111">
        <v>0</v>
      </c>
      <c r="H113" s="111"/>
      <c r="I113" s="354"/>
      <c r="J113" s="111"/>
      <c r="K113" s="66">
        <v>4</v>
      </c>
      <c r="L113" s="35"/>
      <c r="M113" s="35">
        <f t="shared" si="15"/>
        <v>332</v>
      </c>
      <c r="N113" s="35"/>
      <c r="O113" s="267" t="s">
        <v>1117</v>
      </c>
      <c r="P113" s="137">
        <v>50</v>
      </c>
      <c r="Q113" s="267"/>
      <c r="R113" s="137"/>
      <c r="S113" s="33"/>
      <c r="T113" s="24" t="s">
        <v>1342</v>
      </c>
      <c r="U113" s="206" t="s">
        <v>1117</v>
      </c>
      <c r="V113" s="139">
        <v>50</v>
      </c>
      <c r="W113" s="44"/>
      <c r="X113" s="139"/>
      <c r="Y113" s="44"/>
      <c r="Z113" s="139"/>
      <c r="AA113" s="44"/>
      <c r="AB113" s="139"/>
      <c r="AC113" s="44">
        <v>1.66</v>
      </c>
      <c r="AD113" s="139">
        <v>9.5</v>
      </c>
      <c r="AE113" s="44">
        <v>57.88</v>
      </c>
      <c r="AF113" s="139">
        <v>1.48</v>
      </c>
      <c r="AG113" s="24">
        <f t="shared" si="20"/>
        <v>332</v>
      </c>
      <c r="AH113" s="24">
        <f t="shared" si="21"/>
        <v>0</v>
      </c>
      <c r="AI113" s="24">
        <f t="shared" si="22"/>
        <v>0</v>
      </c>
      <c r="AJ113" s="24">
        <f t="shared" si="23"/>
        <v>0</v>
      </c>
      <c r="AK113" s="24">
        <f t="shared" si="14"/>
        <v>332</v>
      </c>
    </row>
    <row r="114" spans="1:40" s="24" customFormat="1" ht="12.75" customHeight="1">
      <c r="A114" s="32">
        <f t="shared" si="2"/>
        <v>107</v>
      </c>
      <c r="B114" s="33" t="s">
        <v>1343</v>
      </c>
      <c r="C114" s="33" t="s">
        <v>1154</v>
      </c>
      <c r="D114" s="33" t="s">
        <v>1116</v>
      </c>
      <c r="E114" s="13">
        <v>4</v>
      </c>
      <c r="F114" s="111">
        <v>0</v>
      </c>
      <c r="G114" s="111">
        <v>0</v>
      </c>
      <c r="H114" s="111"/>
      <c r="I114" s="354"/>
      <c r="J114" s="111"/>
      <c r="K114" s="66">
        <v>4</v>
      </c>
      <c r="L114" s="35"/>
      <c r="M114" s="35">
        <f t="shared" si="15"/>
        <v>132.79999999999998</v>
      </c>
      <c r="N114" s="35"/>
      <c r="O114" s="267" t="s">
        <v>1117</v>
      </c>
      <c r="P114" s="137">
        <v>20</v>
      </c>
      <c r="Q114" s="267"/>
      <c r="R114" s="137"/>
      <c r="S114" s="33"/>
      <c r="T114" s="24" t="s">
        <v>1344</v>
      </c>
      <c r="U114" s="206" t="s">
        <v>1117</v>
      </c>
      <c r="V114" s="139">
        <v>20</v>
      </c>
      <c r="W114" s="44"/>
      <c r="X114" s="139"/>
      <c r="Y114" s="44"/>
      <c r="Z114" s="139"/>
      <c r="AA114" s="44"/>
      <c r="AB114" s="139"/>
      <c r="AC114" s="44">
        <v>1.66</v>
      </c>
      <c r="AD114" s="139">
        <v>9.5</v>
      </c>
      <c r="AE114" s="44">
        <v>57.88</v>
      </c>
      <c r="AF114" s="139">
        <v>1.48</v>
      </c>
      <c r="AG114" s="24">
        <f t="shared" si="20"/>
        <v>132.79999999999998</v>
      </c>
      <c r="AH114" s="24">
        <f t="shared" si="21"/>
        <v>0</v>
      </c>
      <c r="AI114" s="24">
        <f t="shared" si="22"/>
        <v>0</v>
      </c>
      <c r="AJ114" s="24">
        <f t="shared" si="23"/>
        <v>0</v>
      </c>
      <c r="AK114" s="24">
        <f t="shared" si="14"/>
        <v>132.79999999999998</v>
      </c>
    </row>
    <row r="115" spans="1:40" s="24" customFormat="1" ht="12.75" customHeight="1">
      <c r="A115" s="32">
        <f t="shared" si="2"/>
        <v>108</v>
      </c>
      <c r="B115" s="33" t="s">
        <v>1345</v>
      </c>
      <c r="C115" s="33" t="s">
        <v>1129</v>
      </c>
      <c r="D115" s="33" t="s">
        <v>1116</v>
      </c>
      <c r="E115" s="13">
        <v>10</v>
      </c>
      <c r="F115" s="111">
        <v>0</v>
      </c>
      <c r="G115" s="111">
        <v>0</v>
      </c>
      <c r="H115" s="111"/>
      <c r="I115" s="354"/>
      <c r="J115" s="111"/>
      <c r="K115" s="66">
        <v>10</v>
      </c>
      <c r="L115" s="35"/>
      <c r="M115" s="35">
        <f t="shared" si="15"/>
        <v>166</v>
      </c>
      <c r="N115" s="35"/>
      <c r="O115" s="267" t="s">
        <v>1117</v>
      </c>
      <c r="P115" s="137">
        <v>10</v>
      </c>
      <c r="Q115" s="267"/>
      <c r="R115" s="137"/>
      <c r="S115" s="33"/>
      <c r="T115" s="24" t="s">
        <v>1346</v>
      </c>
      <c r="U115" s="206" t="s">
        <v>1117</v>
      </c>
      <c r="V115" s="139">
        <v>10</v>
      </c>
      <c r="W115" s="44"/>
      <c r="X115" s="139"/>
      <c r="Y115" s="44"/>
      <c r="Z115" s="139"/>
      <c r="AA115" s="44"/>
      <c r="AB115" s="139"/>
      <c r="AC115" s="44">
        <v>1.66</v>
      </c>
      <c r="AD115" s="139">
        <v>9.5</v>
      </c>
      <c r="AE115" s="44">
        <v>57.88</v>
      </c>
      <c r="AF115" s="139">
        <v>1.48</v>
      </c>
      <c r="AG115" s="24">
        <f t="shared" si="20"/>
        <v>166</v>
      </c>
      <c r="AH115" s="24">
        <f t="shared" si="21"/>
        <v>0</v>
      </c>
      <c r="AI115" s="24">
        <f t="shared" si="22"/>
        <v>0</v>
      </c>
      <c r="AJ115" s="24">
        <f t="shared" si="23"/>
        <v>0</v>
      </c>
      <c r="AK115" s="24">
        <f t="shared" si="14"/>
        <v>166</v>
      </c>
    </row>
    <row r="116" spans="1:40" s="24" customFormat="1" ht="12.75" customHeight="1">
      <c r="A116" s="32">
        <f t="shared" si="2"/>
        <v>109</v>
      </c>
      <c r="B116" s="33" t="s">
        <v>1345</v>
      </c>
      <c r="C116" s="33" t="s">
        <v>1129</v>
      </c>
      <c r="D116" s="33" t="s">
        <v>1116</v>
      </c>
      <c r="E116" s="13">
        <v>18</v>
      </c>
      <c r="F116" s="111">
        <v>0</v>
      </c>
      <c r="G116" s="111">
        <v>0</v>
      </c>
      <c r="H116" s="111"/>
      <c r="I116" s="354"/>
      <c r="J116" s="111"/>
      <c r="K116" s="66">
        <v>18</v>
      </c>
      <c r="L116" s="35"/>
      <c r="M116" s="35">
        <f t="shared" si="15"/>
        <v>248.99999999999989</v>
      </c>
      <c r="N116" s="35"/>
      <c r="O116" s="267" t="s">
        <v>1117</v>
      </c>
      <c r="P116" s="137">
        <v>8.3333333333333304</v>
      </c>
      <c r="Q116" s="267"/>
      <c r="R116" s="137"/>
      <c r="S116" s="33"/>
      <c r="T116" s="24" t="s">
        <v>1347</v>
      </c>
      <c r="U116" s="206" t="s">
        <v>1117</v>
      </c>
      <c r="V116" s="139">
        <v>8.3333333333333304</v>
      </c>
      <c r="W116" s="44"/>
      <c r="X116" s="139"/>
      <c r="Y116" s="44"/>
      <c r="Z116" s="139"/>
      <c r="AA116" s="44"/>
      <c r="AB116" s="139"/>
      <c r="AC116" s="44">
        <v>1.66</v>
      </c>
      <c r="AD116" s="139">
        <v>9.5</v>
      </c>
      <c r="AE116" s="44">
        <v>57.88</v>
      </c>
      <c r="AF116" s="139">
        <v>1.48</v>
      </c>
      <c r="AG116" s="24">
        <f t="shared" si="20"/>
        <v>248.99999999999989</v>
      </c>
      <c r="AH116" s="24">
        <f t="shared" si="21"/>
        <v>0</v>
      </c>
      <c r="AI116" s="24">
        <f t="shared" si="22"/>
        <v>0</v>
      </c>
      <c r="AJ116" s="24">
        <f t="shared" si="23"/>
        <v>0</v>
      </c>
      <c r="AK116" s="24">
        <f t="shared" si="14"/>
        <v>248.99999999999989</v>
      </c>
    </row>
    <row r="117" spans="1:40" s="51" customFormat="1" ht="12.75" customHeight="1">
      <c r="A117" s="371">
        <f t="shared" si="2"/>
        <v>110</v>
      </c>
      <c r="B117" s="370" t="s">
        <v>1348</v>
      </c>
      <c r="C117" s="370" t="s">
        <v>1129</v>
      </c>
      <c r="D117" s="370" t="s">
        <v>1116</v>
      </c>
      <c r="E117" s="22">
        <v>6</v>
      </c>
      <c r="F117" s="372">
        <v>0</v>
      </c>
      <c r="G117" s="372">
        <v>0</v>
      </c>
      <c r="H117" s="372"/>
      <c r="I117" s="374"/>
      <c r="J117" s="372"/>
      <c r="K117" s="375">
        <v>6</v>
      </c>
      <c r="L117" s="234"/>
      <c r="M117" s="234">
        <f t="shared" si="15"/>
        <v>1327.9999999999966</v>
      </c>
      <c r="N117" s="234"/>
      <c r="O117" s="376" t="s">
        <v>1117</v>
      </c>
      <c r="P117" s="377">
        <v>133.333333333333</v>
      </c>
      <c r="Q117" s="267"/>
      <c r="R117" s="137"/>
      <c r="S117" s="370"/>
      <c r="T117" s="51" t="s">
        <v>1349</v>
      </c>
      <c r="U117" s="206" t="s">
        <v>1117</v>
      </c>
      <c r="V117" s="369">
        <v>133.333333333333</v>
      </c>
      <c r="W117" s="56"/>
      <c r="X117" s="369"/>
      <c r="Y117" s="56"/>
      <c r="Z117" s="369"/>
      <c r="AA117" s="56"/>
      <c r="AB117" s="369"/>
      <c r="AC117" s="56">
        <v>1.66</v>
      </c>
      <c r="AD117" s="369">
        <v>9.5</v>
      </c>
      <c r="AE117" s="56">
        <v>57.88</v>
      </c>
      <c r="AF117" s="369">
        <v>1.48</v>
      </c>
      <c r="AG117" s="51">
        <f t="shared" si="20"/>
        <v>1327.9999999999966</v>
      </c>
      <c r="AH117" s="51">
        <f t="shared" si="21"/>
        <v>0</v>
      </c>
      <c r="AI117" s="51">
        <f t="shared" si="22"/>
        <v>0</v>
      </c>
      <c r="AJ117" s="51">
        <f t="shared" si="23"/>
        <v>0</v>
      </c>
      <c r="AK117" s="51">
        <f t="shared" si="14"/>
        <v>1327.9999999999966</v>
      </c>
      <c r="AM117" s="24"/>
      <c r="AN117" s="24"/>
    </row>
    <row r="118" spans="1:40" s="51" customFormat="1" ht="12.75" customHeight="1">
      <c r="A118" s="371">
        <f t="shared" si="2"/>
        <v>111</v>
      </c>
      <c r="B118" s="370" t="s">
        <v>1348</v>
      </c>
      <c r="C118" s="370" t="s">
        <v>1129</v>
      </c>
      <c r="D118" s="370" t="s">
        <v>1116</v>
      </c>
      <c r="E118" s="22">
        <v>10</v>
      </c>
      <c r="F118" s="372">
        <v>0</v>
      </c>
      <c r="G118" s="372">
        <v>0</v>
      </c>
      <c r="H118" s="372"/>
      <c r="I118" s="374"/>
      <c r="J118" s="372"/>
      <c r="K118" s="375">
        <v>10</v>
      </c>
      <c r="L118" s="234"/>
      <c r="M118" s="234">
        <f t="shared" si="15"/>
        <v>2490</v>
      </c>
      <c r="N118" s="234"/>
      <c r="O118" s="376" t="s">
        <v>1117</v>
      </c>
      <c r="P118" s="377">
        <v>150</v>
      </c>
      <c r="Q118" s="267"/>
      <c r="R118" s="137"/>
      <c r="S118" s="370"/>
      <c r="T118" s="51" t="s">
        <v>1350</v>
      </c>
      <c r="U118" s="206" t="s">
        <v>1117</v>
      </c>
      <c r="V118" s="369">
        <v>150</v>
      </c>
      <c r="W118" s="56"/>
      <c r="X118" s="369"/>
      <c r="Y118" s="56"/>
      <c r="Z118" s="369"/>
      <c r="AA118" s="56"/>
      <c r="AB118" s="369"/>
      <c r="AC118" s="56">
        <v>1.66</v>
      </c>
      <c r="AD118" s="369">
        <v>9.5</v>
      </c>
      <c r="AE118" s="56">
        <v>57.88</v>
      </c>
      <c r="AF118" s="369">
        <v>1.48</v>
      </c>
      <c r="AG118" s="51">
        <f t="shared" si="20"/>
        <v>2490</v>
      </c>
      <c r="AH118" s="51">
        <f t="shared" si="21"/>
        <v>0</v>
      </c>
      <c r="AI118" s="51">
        <f t="shared" si="22"/>
        <v>0</v>
      </c>
      <c r="AJ118" s="51">
        <f t="shared" si="23"/>
        <v>0</v>
      </c>
      <c r="AK118" s="51">
        <f t="shared" si="14"/>
        <v>2490</v>
      </c>
      <c r="AM118" s="24"/>
      <c r="AN118" s="24"/>
    </row>
    <row r="119" spans="1:40" s="51" customFormat="1" ht="12.75" customHeight="1">
      <c r="A119" s="371">
        <f t="shared" si="2"/>
        <v>112</v>
      </c>
      <c r="B119" s="370" t="s">
        <v>1348</v>
      </c>
      <c r="C119" s="370" t="s">
        <v>1129</v>
      </c>
      <c r="D119" s="370" t="s">
        <v>1116</v>
      </c>
      <c r="E119" s="22">
        <v>15</v>
      </c>
      <c r="F119" s="372">
        <v>0</v>
      </c>
      <c r="G119" s="372">
        <v>0</v>
      </c>
      <c r="H119" s="372"/>
      <c r="I119" s="374"/>
      <c r="J119" s="372"/>
      <c r="K119" s="375">
        <v>15</v>
      </c>
      <c r="L119" s="234"/>
      <c r="M119" s="234">
        <f t="shared" si="15"/>
        <v>2988</v>
      </c>
      <c r="N119" s="234"/>
      <c r="O119" s="376" t="s">
        <v>1117</v>
      </c>
      <c r="P119" s="377">
        <v>120</v>
      </c>
      <c r="Q119" s="267"/>
      <c r="R119" s="137"/>
      <c r="S119" s="370"/>
      <c r="T119" s="51" t="s">
        <v>1351</v>
      </c>
      <c r="U119" s="206" t="s">
        <v>1117</v>
      </c>
      <c r="V119" s="369">
        <v>120</v>
      </c>
      <c r="W119" s="56"/>
      <c r="X119" s="369"/>
      <c r="Y119" s="56"/>
      <c r="Z119" s="369"/>
      <c r="AA119" s="56"/>
      <c r="AB119" s="369"/>
      <c r="AC119" s="56">
        <v>1.66</v>
      </c>
      <c r="AD119" s="369">
        <v>9.5</v>
      </c>
      <c r="AE119" s="56">
        <v>57.88</v>
      </c>
      <c r="AF119" s="369">
        <v>1.48</v>
      </c>
      <c r="AG119" s="51">
        <f t="shared" si="20"/>
        <v>2988</v>
      </c>
      <c r="AH119" s="51">
        <f t="shared" si="21"/>
        <v>0</v>
      </c>
      <c r="AI119" s="51">
        <f t="shared" si="22"/>
        <v>0</v>
      </c>
      <c r="AJ119" s="51">
        <f t="shared" si="23"/>
        <v>0</v>
      </c>
      <c r="AK119" s="51">
        <f t="shared" si="14"/>
        <v>2988</v>
      </c>
      <c r="AM119" s="24"/>
      <c r="AN119" s="24"/>
    </row>
    <row r="120" spans="1:40" s="51" customFormat="1" ht="12.75" customHeight="1">
      <c r="A120" s="371">
        <f t="shared" si="2"/>
        <v>113</v>
      </c>
      <c r="B120" s="370" t="s">
        <v>1348</v>
      </c>
      <c r="C120" s="370" t="s">
        <v>1129</v>
      </c>
      <c r="D120" s="370" t="s">
        <v>1116</v>
      </c>
      <c r="E120" s="22">
        <v>6</v>
      </c>
      <c r="F120" s="372">
        <v>0</v>
      </c>
      <c r="G120" s="372">
        <v>0</v>
      </c>
      <c r="H120" s="372"/>
      <c r="I120" s="374"/>
      <c r="J120" s="372"/>
      <c r="K120" s="375">
        <v>6</v>
      </c>
      <c r="L120" s="234"/>
      <c r="M120" s="234">
        <f t="shared" si="15"/>
        <v>2490</v>
      </c>
      <c r="N120" s="234"/>
      <c r="O120" s="376" t="s">
        <v>1117</v>
      </c>
      <c r="P120" s="377">
        <v>250</v>
      </c>
      <c r="Q120" s="267"/>
      <c r="R120" s="137"/>
      <c r="S120" s="370"/>
      <c r="T120" s="51" t="s">
        <v>1352</v>
      </c>
      <c r="U120" s="206" t="s">
        <v>1117</v>
      </c>
      <c r="V120" s="369">
        <v>250</v>
      </c>
      <c r="W120" s="56"/>
      <c r="X120" s="369"/>
      <c r="Y120" s="56"/>
      <c r="Z120" s="369"/>
      <c r="AA120" s="56"/>
      <c r="AB120" s="369"/>
      <c r="AC120" s="56">
        <v>1.66</v>
      </c>
      <c r="AD120" s="369">
        <v>9.5</v>
      </c>
      <c r="AE120" s="56">
        <v>57.88</v>
      </c>
      <c r="AF120" s="369">
        <v>1.48</v>
      </c>
      <c r="AG120" s="51">
        <f t="shared" si="20"/>
        <v>2490</v>
      </c>
      <c r="AH120" s="51">
        <f t="shared" si="21"/>
        <v>0</v>
      </c>
      <c r="AI120" s="51">
        <f t="shared" si="22"/>
        <v>0</v>
      </c>
      <c r="AJ120" s="51">
        <f t="shared" si="23"/>
        <v>0</v>
      </c>
      <c r="AK120" s="51">
        <f t="shared" si="14"/>
        <v>2490</v>
      </c>
      <c r="AM120" s="24"/>
      <c r="AN120" s="24"/>
    </row>
    <row r="121" spans="1:40" s="24" customFormat="1" ht="12.75" customHeight="1">
      <c r="A121" s="32">
        <f t="shared" si="2"/>
        <v>114</v>
      </c>
      <c r="B121" s="33" t="s">
        <v>1353</v>
      </c>
      <c r="C121" s="33" t="s">
        <v>1115</v>
      </c>
      <c r="D121" s="33" t="s">
        <v>1116</v>
      </c>
      <c r="E121" s="13">
        <v>2</v>
      </c>
      <c r="F121" s="111">
        <v>0</v>
      </c>
      <c r="G121" s="111">
        <v>0</v>
      </c>
      <c r="H121" s="111"/>
      <c r="I121" s="354"/>
      <c r="J121" s="111"/>
      <c r="K121" s="66">
        <v>2</v>
      </c>
      <c r="L121" s="35"/>
      <c r="M121" s="35">
        <f t="shared" si="15"/>
        <v>16.599999999999998</v>
      </c>
      <c r="N121" s="35"/>
      <c r="O121" s="267" t="s">
        <v>1117</v>
      </c>
      <c r="P121" s="137">
        <v>5</v>
      </c>
      <c r="Q121" s="267"/>
      <c r="R121" s="137"/>
      <c r="S121" s="33"/>
      <c r="T121" s="24" t="s">
        <v>1354</v>
      </c>
      <c r="U121" s="206" t="s">
        <v>1117</v>
      </c>
      <c r="V121" s="139">
        <v>5</v>
      </c>
      <c r="W121" s="44"/>
      <c r="X121" s="139"/>
      <c r="Y121" s="44"/>
      <c r="Z121" s="139"/>
      <c r="AA121" s="44"/>
      <c r="AB121" s="139"/>
      <c r="AC121" s="44">
        <v>1.66</v>
      </c>
      <c r="AD121" s="139">
        <v>9.5</v>
      </c>
      <c r="AE121" s="44">
        <v>57.88</v>
      </c>
      <c r="AF121" s="139">
        <v>1.48</v>
      </c>
      <c r="AG121" s="24">
        <f t="shared" si="20"/>
        <v>16.599999999999998</v>
      </c>
      <c r="AH121" s="24">
        <f t="shared" si="21"/>
        <v>0</v>
      </c>
      <c r="AI121" s="24">
        <f t="shared" si="22"/>
        <v>0</v>
      </c>
      <c r="AJ121" s="24">
        <f t="shared" si="23"/>
        <v>0</v>
      </c>
      <c r="AK121" s="24">
        <f t="shared" si="14"/>
        <v>16.599999999999998</v>
      </c>
    </row>
    <row r="122" spans="1:40" s="24" customFormat="1" ht="12.75" customHeight="1">
      <c r="A122" s="32">
        <f t="shared" si="2"/>
        <v>115</v>
      </c>
      <c r="B122" s="33" t="s">
        <v>1353</v>
      </c>
      <c r="C122" s="33" t="s">
        <v>1115</v>
      </c>
      <c r="D122" s="33" t="s">
        <v>1116</v>
      </c>
      <c r="E122" s="13">
        <v>2</v>
      </c>
      <c r="F122" s="111">
        <v>0</v>
      </c>
      <c r="G122" s="111">
        <v>0</v>
      </c>
      <c r="H122" s="111"/>
      <c r="I122" s="354"/>
      <c r="J122" s="111"/>
      <c r="K122" s="66">
        <v>2</v>
      </c>
      <c r="L122" s="35"/>
      <c r="M122" s="35">
        <f t="shared" si="15"/>
        <v>16.599999999999998</v>
      </c>
      <c r="N122" s="35"/>
      <c r="O122" s="267" t="s">
        <v>1117</v>
      </c>
      <c r="P122" s="137">
        <v>5</v>
      </c>
      <c r="Q122" s="267"/>
      <c r="R122" s="137"/>
      <c r="S122" s="33"/>
      <c r="T122" s="24" t="s">
        <v>1355</v>
      </c>
      <c r="U122" s="206" t="s">
        <v>1117</v>
      </c>
      <c r="V122" s="139">
        <v>5</v>
      </c>
      <c r="W122" s="44"/>
      <c r="X122" s="139"/>
      <c r="Y122" s="44"/>
      <c r="Z122" s="139"/>
      <c r="AA122" s="44"/>
      <c r="AB122" s="139"/>
      <c r="AC122" s="44">
        <v>1.66</v>
      </c>
      <c r="AD122" s="139">
        <v>9.5</v>
      </c>
      <c r="AE122" s="44">
        <v>57.88</v>
      </c>
      <c r="AF122" s="139">
        <v>1.48</v>
      </c>
      <c r="AG122" s="24">
        <f t="shared" si="20"/>
        <v>16.599999999999998</v>
      </c>
      <c r="AH122" s="24">
        <f t="shared" si="21"/>
        <v>0</v>
      </c>
      <c r="AI122" s="24">
        <f t="shared" si="22"/>
        <v>0</v>
      </c>
      <c r="AJ122" s="24">
        <f t="shared" si="23"/>
        <v>0</v>
      </c>
      <c r="AK122" s="24">
        <f t="shared" si="14"/>
        <v>16.599999999999998</v>
      </c>
    </row>
    <row r="123" spans="1:40" s="24" customFormat="1" ht="12.75" customHeight="1">
      <c r="A123" s="32">
        <f t="shared" si="2"/>
        <v>116</v>
      </c>
      <c r="B123" s="33" t="s">
        <v>1246</v>
      </c>
      <c r="C123" s="33" t="s">
        <v>1115</v>
      </c>
      <c r="D123" s="33" t="s">
        <v>1116</v>
      </c>
      <c r="E123" s="13">
        <v>7</v>
      </c>
      <c r="F123" s="111">
        <v>0</v>
      </c>
      <c r="G123" s="111">
        <v>0</v>
      </c>
      <c r="H123" s="111"/>
      <c r="I123" s="354"/>
      <c r="J123" s="111"/>
      <c r="K123" s="66">
        <v>7</v>
      </c>
      <c r="L123" s="35"/>
      <c r="M123" s="35">
        <f t="shared" si="15"/>
        <v>34.86</v>
      </c>
      <c r="N123" s="35"/>
      <c r="O123" s="267" t="s">
        <v>1117</v>
      </c>
      <c r="P123" s="137">
        <v>3</v>
      </c>
      <c r="Q123" s="267"/>
      <c r="R123" s="137"/>
      <c r="S123" s="33"/>
      <c r="T123" s="24" t="s">
        <v>1356</v>
      </c>
      <c r="U123" s="206" t="s">
        <v>1117</v>
      </c>
      <c r="V123" s="139">
        <v>3</v>
      </c>
      <c r="W123" s="44"/>
      <c r="X123" s="139"/>
      <c r="Y123" s="44"/>
      <c r="Z123" s="139"/>
      <c r="AA123" s="44"/>
      <c r="AB123" s="139"/>
      <c r="AC123" s="44">
        <v>1.66</v>
      </c>
      <c r="AD123" s="139">
        <v>9.5</v>
      </c>
      <c r="AE123" s="44">
        <v>57.88</v>
      </c>
      <c r="AF123" s="139">
        <v>1.48</v>
      </c>
      <c r="AG123" s="24">
        <f t="shared" si="20"/>
        <v>34.86</v>
      </c>
      <c r="AH123" s="24">
        <f t="shared" si="21"/>
        <v>0</v>
      </c>
      <c r="AI123" s="24">
        <f t="shared" si="22"/>
        <v>0</v>
      </c>
      <c r="AJ123" s="24">
        <f t="shared" si="23"/>
        <v>0</v>
      </c>
      <c r="AK123" s="24">
        <f t="shared" si="14"/>
        <v>34.86</v>
      </c>
    </row>
    <row r="124" spans="1:40" s="24" customFormat="1" ht="12.75" customHeight="1">
      <c r="A124" s="32">
        <f t="shared" si="2"/>
        <v>117</v>
      </c>
      <c r="B124" s="33" t="s">
        <v>1114</v>
      </c>
      <c r="C124" s="33" t="s">
        <v>1115</v>
      </c>
      <c r="D124" s="33" t="s">
        <v>1116</v>
      </c>
      <c r="E124" s="13">
        <v>1</v>
      </c>
      <c r="F124" s="111">
        <v>0</v>
      </c>
      <c r="G124" s="111">
        <v>0</v>
      </c>
      <c r="H124" s="111"/>
      <c r="I124" s="354"/>
      <c r="J124" s="111"/>
      <c r="K124" s="66">
        <v>1</v>
      </c>
      <c r="L124" s="35"/>
      <c r="M124" s="35">
        <f t="shared" si="15"/>
        <v>49.8</v>
      </c>
      <c r="N124" s="35"/>
      <c r="O124" s="267" t="s">
        <v>1117</v>
      </c>
      <c r="P124" s="137">
        <v>30</v>
      </c>
      <c r="Q124" s="267"/>
      <c r="R124" s="137"/>
      <c r="S124" s="33"/>
      <c r="T124" s="24" t="s">
        <v>1357</v>
      </c>
      <c r="U124" s="206" t="s">
        <v>1117</v>
      </c>
      <c r="V124" s="139">
        <v>30</v>
      </c>
      <c r="W124" s="44"/>
      <c r="X124" s="139"/>
      <c r="Y124" s="44"/>
      <c r="Z124" s="139"/>
      <c r="AA124" s="44"/>
      <c r="AB124" s="139"/>
      <c r="AC124" s="44">
        <v>1.66</v>
      </c>
      <c r="AD124" s="139">
        <v>9.5</v>
      </c>
      <c r="AE124" s="44">
        <v>57.88</v>
      </c>
      <c r="AF124" s="139">
        <v>1.48</v>
      </c>
      <c r="AG124" s="24">
        <f t="shared" si="20"/>
        <v>49.8</v>
      </c>
      <c r="AH124" s="24">
        <f t="shared" si="21"/>
        <v>0</v>
      </c>
      <c r="AI124" s="24">
        <f t="shared" si="22"/>
        <v>0</v>
      </c>
      <c r="AJ124" s="24">
        <f t="shared" si="23"/>
        <v>0</v>
      </c>
      <c r="AK124" s="24">
        <f t="shared" si="14"/>
        <v>49.8</v>
      </c>
    </row>
    <row r="125" spans="1:40" s="24" customFormat="1" ht="12.75" customHeight="1">
      <c r="A125" s="32">
        <f t="shared" si="2"/>
        <v>118</v>
      </c>
      <c r="B125" s="33" t="s">
        <v>1358</v>
      </c>
      <c r="C125" s="33" t="s">
        <v>1359</v>
      </c>
      <c r="D125" s="33" t="s">
        <v>1116</v>
      </c>
      <c r="E125" s="13">
        <v>1</v>
      </c>
      <c r="F125" s="111">
        <v>0</v>
      </c>
      <c r="G125" s="111">
        <v>0</v>
      </c>
      <c r="H125" s="111"/>
      <c r="I125" s="354"/>
      <c r="J125" s="111"/>
      <c r="K125" s="66">
        <v>1</v>
      </c>
      <c r="L125" s="35"/>
      <c r="M125" s="35">
        <f t="shared" si="15"/>
        <v>1.66</v>
      </c>
      <c r="N125" s="35"/>
      <c r="O125" s="267" t="s">
        <v>1117</v>
      </c>
      <c r="P125" s="137">
        <v>1</v>
      </c>
      <c r="Q125" s="267"/>
      <c r="R125" s="137"/>
      <c r="S125" s="33"/>
      <c r="T125" s="24" t="s">
        <v>1360</v>
      </c>
      <c r="U125" s="206" t="s">
        <v>1117</v>
      </c>
      <c r="V125" s="139">
        <v>1</v>
      </c>
      <c r="W125" s="44"/>
      <c r="X125" s="139"/>
      <c r="Y125" s="44"/>
      <c r="Z125" s="139"/>
      <c r="AA125" s="44"/>
      <c r="AB125" s="139"/>
      <c r="AC125" s="44">
        <v>1.66</v>
      </c>
      <c r="AD125" s="139">
        <v>9.5</v>
      </c>
      <c r="AE125" s="44">
        <v>57.88</v>
      </c>
      <c r="AF125" s="139">
        <v>1.48</v>
      </c>
      <c r="AG125" s="24">
        <f t="shared" si="20"/>
        <v>1.66</v>
      </c>
      <c r="AH125" s="24">
        <f t="shared" si="21"/>
        <v>0</v>
      </c>
      <c r="AI125" s="24">
        <f t="shared" si="22"/>
        <v>0</v>
      </c>
      <c r="AJ125" s="24">
        <f t="shared" si="23"/>
        <v>0</v>
      </c>
      <c r="AK125" s="24">
        <f t="shared" si="14"/>
        <v>1.66</v>
      </c>
    </row>
    <row r="126" spans="1:40" s="24" customFormat="1" ht="12.75" customHeight="1">
      <c r="A126" s="32">
        <f t="shared" si="2"/>
        <v>119</v>
      </c>
      <c r="B126" s="33" t="s">
        <v>1353</v>
      </c>
      <c r="C126" s="33" t="s">
        <v>1115</v>
      </c>
      <c r="D126" s="33" t="s">
        <v>1116</v>
      </c>
      <c r="E126" s="13">
        <v>2</v>
      </c>
      <c r="F126" s="111">
        <v>0</v>
      </c>
      <c r="G126" s="111">
        <v>0</v>
      </c>
      <c r="H126" s="111"/>
      <c r="I126" s="354"/>
      <c r="J126" s="111"/>
      <c r="K126" s="66">
        <v>2</v>
      </c>
      <c r="L126" s="35"/>
      <c r="M126" s="35">
        <f t="shared" si="15"/>
        <v>16.599999999999998</v>
      </c>
      <c r="N126" s="35"/>
      <c r="O126" s="267" t="s">
        <v>1117</v>
      </c>
      <c r="P126" s="137">
        <v>5</v>
      </c>
      <c r="Q126" s="267"/>
      <c r="R126" s="137"/>
      <c r="S126" s="33"/>
      <c r="T126" s="24" t="s">
        <v>1361</v>
      </c>
      <c r="U126" s="206" t="s">
        <v>1117</v>
      </c>
      <c r="V126" s="139">
        <v>5</v>
      </c>
      <c r="W126" s="44"/>
      <c r="X126" s="139"/>
      <c r="Y126" s="44"/>
      <c r="Z126" s="139"/>
      <c r="AA126" s="44"/>
      <c r="AB126" s="139"/>
      <c r="AC126" s="44">
        <v>1.66</v>
      </c>
      <c r="AD126" s="139">
        <v>9.5</v>
      </c>
      <c r="AE126" s="44">
        <v>57.88</v>
      </c>
      <c r="AF126" s="139">
        <v>1.48</v>
      </c>
      <c r="AG126" s="24">
        <f t="shared" si="20"/>
        <v>16.599999999999998</v>
      </c>
      <c r="AH126" s="24">
        <f t="shared" si="21"/>
        <v>0</v>
      </c>
      <c r="AI126" s="24">
        <f t="shared" si="22"/>
        <v>0</v>
      </c>
      <c r="AJ126" s="24">
        <f t="shared" si="23"/>
        <v>0</v>
      </c>
      <c r="AK126" s="24">
        <f t="shared" si="14"/>
        <v>16.599999999999998</v>
      </c>
    </row>
    <row r="127" spans="1:40" s="24" customFormat="1" ht="12.75" customHeight="1">
      <c r="A127" s="32">
        <f t="shared" si="2"/>
        <v>120</v>
      </c>
      <c r="B127" s="33" t="s">
        <v>1340</v>
      </c>
      <c r="C127" s="33" t="s">
        <v>1115</v>
      </c>
      <c r="D127" s="33" t="s">
        <v>1116</v>
      </c>
      <c r="E127" s="13">
        <v>2</v>
      </c>
      <c r="F127" s="111">
        <v>0</v>
      </c>
      <c r="G127" s="111">
        <v>0</v>
      </c>
      <c r="H127" s="111"/>
      <c r="I127" s="354"/>
      <c r="J127" s="111"/>
      <c r="K127" s="66">
        <v>2</v>
      </c>
      <c r="L127" s="35"/>
      <c r="M127" s="35">
        <f t="shared" si="15"/>
        <v>66.399999999999991</v>
      </c>
      <c r="N127" s="35"/>
      <c r="O127" s="267" t="s">
        <v>1117</v>
      </c>
      <c r="P127" s="137">
        <v>20</v>
      </c>
      <c r="Q127" s="267"/>
      <c r="R127" s="137"/>
      <c r="S127" s="33"/>
      <c r="T127" s="24" t="s">
        <v>1362</v>
      </c>
      <c r="U127" s="206" t="s">
        <v>1117</v>
      </c>
      <c r="V127" s="139">
        <v>20</v>
      </c>
      <c r="W127" s="44"/>
      <c r="X127" s="139"/>
      <c r="Y127" s="44"/>
      <c r="Z127" s="139"/>
      <c r="AA127" s="44"/>
      <c r="AB127" s="139"/>
      <c r="AC127" s="44">
        <v>1.66</v>
      </c>
      <c r="AD127" s="139">
        <v>9.5</v>
      </c>
      <c r="AE127" s="44">
        <v>57.88</v>
      </c>
      <c r="AF127" s="139">
        <v>1.48</v>
      </c>
      <c r="AG127" s="24">
        <f t="shared" si="20"/>
        <v>66.399999999999991</v>
      </c>
      <c r="AH127" s="24">
        <f t="shared" si="21"/>
        <v>0</v>
      </c>
      <c r="AI127" s="24">
        <f t="shared" si="22"/>
        <v>0</v>
      </c>
      <c r="AJ127" s="24">
        <f t="shared" si="23"/>
        <v>0</v>
      </c>
      <c r="AK127" s="24">
        <f t="shared" si="14"/>
        <v>66.399999999999991</v>
      </c>
    </row>
    <row r="128" spans="1:40" s="24" customFormat="1" ht="12.75" customHeight="1">
      <c r="A128" s="32">
        <f t="shared" si="2"/>
        <v>121</v>
      </c>
      <c r="B128" s="33" t="s">
        <v>1363</v>
      </c>
      <c r="C128" s="33" t="s">
        <v>1115</v>
      </c>
      <c r="D128" s="33" t="s">
        <v>1116</v>
      </c>
      <c r="E128" s="13">
        <v>2</v>
      </c>
      <c r="F128" s="111">
        <v>0</v>
      </c>
      <c r="G128" s="111">
        <v>0</v>
      </c>
      <c r="H128" s="111"/>
      <c r="I128" s="354"/>
      <c r="J128" s="111"/>
      <c r="K128" s="66">
        <v>2</v>
      </c>
      <c r="L128" s="35"/>
      <c r="M128" s="35">
        <f t="shared" si="15"/>
        <v>66.399999999999991</v>
      </c>
      <c r="N128" s="35"/>
      <c r="O128" s="267" t="s">
        <v>1117</v>
      </c>
      <c r="P128" s="137">
        <v>20</v>
      </c>
      <c r="Q128" s="267"/>
      <c r="R128" s="137"/>
      <c r="S128" s="33"/>
      <c r="T128" s="24" t="s">
        <v>1364</v>
      </c>
      <c r="U128" s="206" t="s">
        <v>1117</v>
      </c>
      <c r="V128" s="139">
        <v>20</v>
      </c>
      <c r="W128" s="44"/>
      <c r="X128" s="139"/>
      <c r="Y128" s="44"/>
      <c r="Z128" s="139"/>
      <c r="AA128" s="44"/>
      <c r="AB128" s="139"/>
      <c r="AC128" s="44">
        <v>1.66</v>
      </c>
      <c r="AD128" s="139">
        <v>9.5</v>
      </c>
      <c r="AE128" s="44">
        <v>57.88</v>
      </c>
      <c r="AF128" s="139">
        <v>1.48</v>
      </c>
      <c r="AG128" s="24">
        <f t="shared" si="20"/>
        <v>66.399999999999991</v>
      </c>
      <c r="AH128" s="24">
        <f t="shared" si="21"/>
        <v>0</v>
      </c>
      <c r="AI128" s="24">
        <f t="shared" si="22"/>
        <v>0</v>
      </c>
      <c r="AJ128" s="24">
        <f t="shared" si="23"/>
        <v>0</v>
      </c>
      <c r="AK128" s="24">
        <f t="shared" si="14"/>
        <v>66.399999999999991</v>
      </c>
    </row>
    <row r="129" spans="1:37" s="24" customFormat="1" ht="12.75" customHeight="1">
      <c r="A129" s="32">
        <f t="shared" si="2"/>
        <v>122</v>
      </c>
      <c r="B129" s="33" t="s">
        <v>1365</v>
      </c>
      <c r="C129" s="33" t="s">
        <v>1154</v>
      </c>
      <c r="D129" s="33" t="s">
        <v>1116</v>
      </c>
      <c r="E129" s="13">
        <v>1</v>
      </c>
      <c r="F129" s="111">
        <v>0</v>
      </c>
      <c r="G129" s="111">
        <v>0</v>
      </c>
      <c r="H129" s="111"/>
      <c r="I129" s="354"/>
      <c r="J129" s="111"/>
      <c r="K129" s="66">
        <v>1</v>
      </c>
      <c r="L129" s="35"/>
      <c r="M129" s="35">
        <f t="shared" si="15"/>
        <v>0</v>
      </c>
      <c r="N129" s="35"/>
      <c r="O129" s="267"/>
      <c r="P129" s="137"/>
      <c r="Q129" s="267"/>
      <c r="R129" s="137"/>
      <c r="S129" s="33" t="s">
        <v>1155</v>
      </c>
      <c r="T129" s="24" t="s">
        <v>1366</v>
      </c>
      <c r="U129" s="44"/>
      <c r="V129" s="139"/>
      <c r="W129" s="44"/>
      <c r="X129" s="139"/>
      <c r="Y129" s="44"/>
      <c r="Z129" s="139"/>
      <c r="AA129" s="44"/>
      <c r="AB129" s="139"/>
      <c r="AC129" s="44">
        <v>1.66</v>
      </c>
      <c r="AD129" s="139">
        <v>9.5</v>
      </c>
      <c r="AE129" s="44">
        <v>57.88</v>
      </c>
      <c r="AF129" s="139">
        <v>1.48</v>
      </c>
      <c r="AG129" s="24">
        <f t="shared" si="20"/>
        <v>0</v>
      </c>
      <c r="AH129" s="24">
        <f t="shared" si="21"/>
        <v>0</v>
      </c>
      <c r="AI129" s="24">
        <f t="shared" si="22"/>
        <v>0</v>
      </c>
      <c r="AJ129" s="24">
        <f t="shared" si="23"/>
        <v>0</v>
      </c>
      <c r="AK129" s="24">
        <f t="shared" si="14"/>
        <v>0</v>
      </c>
    </row>
    <row r="130" spans="1:37" s="24" customFormat="1" ht="12.75" customHeight="1">
      <c r="A130" s="32">
        <f t="shared" si="2"/>
        <v>123</v>
      </c>
      <c r="B130" s="33" t="s">
        <v>1367</v>
      </c>
      <c r="C130" s="33" t="s">
        <v>1136</v>
      </c>
      <c r="D130" s="33" t="s">
        <v>1116</v>
      </c>
      <c r="E130" s="13">
        <v>1</v>
      </c>
      <c r="F130" s="111">
        <v>0</v>
      </c>
      <c r="G130" s="111">
        <v>0</v>
      </c>
      <c r="H130" s="111"/>
      <c r="I130" s="354"/>
      <c r="J130" s="111"/>
      <c r="K130" s="66">
        <v>1</v>
      </c>
      <c r="L130" s="35"/>
      <c r="M130" s="35">
        <f t="shared" si="15"/>
        <v>0</v>
      </c>
      <c r="N130" s="35"/>
      <c r="O130" s="267"/>
      <c r="P130" s="137"/>
      <c r="Q130" s="267"/>
      <c r="R130" s="137"/>
      <c r="S130" s="33" t="s">
        <v>1155</v>
      </c>
      <c r="T130" s="24" t="s">
        <v>1368</v>
      </c>
      <c r="U130" s="44"/>
      <c r="V130" s="139"/>
      <c r="W130" s="44"/>
      <c r="X130" s="139"/>
      <c r="Y130" s="44"/>
      <c r="Z130" s="139"/>
      <c r="AA130" s="44"/>
      <c r="AB130" s="139"/>
      <c r="AC130" s="44">
        <v>1.66</v>
      </c>
      <c r="AD130" s="139">
        <v>9.5</v>
      </c>
      <c r="AE130" s="44">
        <v>57.88</v>
      </c>
      <c r="AF130" s="139">
        <v>1.48</v>
      </c>
      <c r="AG130" s="24">
        <f t="shared" si="20"/>
        <v>0</v>
      </c>
      <c r="AH130" s="24">
        <f t="shared" si="21"/>
        <v>0</v>
      </c>
      <c r="AI130" s="24">
        <f t="shared" si="22"/>
        <v>0</v>
      </c>
      <c r="AJ130" s="24">
        <f t="shared" si="23"/>
        <v>0</v>
      </c>
      <c r="AK130" s="24">
        <f t="shared" si="14"/>
        <v>0</v>
      </c>
    </row>
    <row r="131" spans="1:37" s="24" customFormat="1" ht="12.75" customHeight="1">
      <c r="A131" s="32">
        <f t="shared" si="2"/>
        <v>124</v>
      </c>
      <c r="B131" s="33" t="s">
        <v>1369</v>
      </c>
      <c r="C131" s="33" t="s">
        <v>1115</v>
      </c>
      <c r="D131" s="33" t="s">
        <v>1116</v>
      </c>
      <c r="E131" s="13">
        <v>3</v>
      </c>
      <c r="F131" s="111">
        <v>0</v>
      </c>
      <c r="G131" s="111">
        <v>0</v>
      </c>
      <c r="H131" s="111"/>
      <c r="I131" s="354"/>
      <c r="J131" s="111"/>
      <c r="K131" s="66">
        <v>3</v>
      </c>
      <c r="L131" s="35"/>
      <c r="M131" s="35">
        <f t="shared" si="15"/>
        <v>4.9799999999999995</v>
      </c>
      <c r="N131" s="35"/>
      <c r="O131" s="267" t="s">
        <v>1117</v>
      </c>
      <c r="P131" s="137">
        <v>1</v>
      </c>
      <c r="Q131" s="267"/>
      <c r="R131" s="137"/>
      <c r="S131" s="33"/>
      <c r="T131" s="24" t="s">
        <v>1370</v>
      </c>
      <c r="U131" s="206" t="s">
        <v>1117</v>
      </c>
      <c r="V131" s="139">
        <v>1</v>
      </c>
      <c r="W131" s="44"/>
      <c r="X131" s="139">
        <v>0</v>
      </c>
      <c r="Y131" s="44"/>
      <c r="Z131" s="139"/>
      <c r="AA131" s="44"/>
      <c r="AB131" s="139"/>
      <c r="AC131" s="44">
        <v>1.66</v>
      </c>
      <c r="AD131" s="139">
        <v>9.5</v>
      </c>
      <c r="AE131" s="44">
        <v>57.88</v>
      </c>
      <c r="AF131" s="139">
        <v>1.48</v>
      </c>
      <c r="AG131" s="24">
        <f t="shared" si="20"/>
        <v>4.9799999999999995</v>
      </c>
      <c r="AH131" s="24">
        <f t="shared" si="21"/>
        <v>0</v>
      </c>
      <c r="AI131" s="24">
        <f t="shared" si="22"/>
        <v>0</v>
      </c>
      <c r="AJ131" s="24">
        <f t="shared" si="23"/>
        <v>0</v>
      </c>
      <c r="AK131" s="24">
        <f t="shared" si="14"/>
        <v>4.9799999999999995</v>
      </c>
    </row>
    <row r="132" spans="1:37" s="24" customFormat="1" ht="12.75" customHeight="1">
      <c r="A132" s="32">
        <f t="shared" si="2"/>
        <v>125</v>
      </c>
      <c r="B132" s="33" t="s">
        <v>1371</v>
      </c>
      <c r="C132" s="33" t="s">
        <v>1136</v>
      </c>
      <c r="D132" s="33" t="s">
        <v>1116</v>
      </c>
      <c r="E132" s="13">
        <v>23</v>
      </c>
      <c r="F132" s="111">
        <v>0</v>
      </c>
      <c r="G132" s="111">
        <v>0</v>
      </c>
      <c r="H132" s="111"/>
      <c r="I132" s="354"/>
      <c r="J132" s="111"/>
      <c r="K132" s="66">
        <v>23</v>
      </c>
      <c r="L132" s="35"/>
      <c r="M132" s="35">
        <f t="shared" si="15"/>
        <v>218.5</v>
      </c>
      <c r="N132" s="35"/>
      <c r="O132" s="267" t="s">
        <v>1198</v>
      </c>
      <c r="P132" s="137">
        <v>1</v>
      </c>
      <c r="Q132" s="267"/>
      <c r="R132" s="137"/>
      <c r="S132" s="33"/>
      <c r="T132" s="24" t="s">
        <v>1372</v>
      </c>
      <c r="U132" s="44"/>
      <c r="V132" s="139"/>
      <c r="W132" s="44" t="s">
        <v>1198</v>
      </c>
      <c r="X132" s="139">
        <v>1</v>
      </c>
      <c r="Y132" s="44"/>
      <c r="Z132" s="139"/>
      <c r="AA132" s="44"/>
      <c r="AB132" s="139"/>
      <c r="AC132" s="44">
        <v>1.66</v>
      </c>
      <c r="AD132" s="139">
        <v>9.5</v>
      </c>
      <c r="AE132" s="44">
        <v>57.88</v>
      </c>
      <c r="AF132" s="139">
        <v>1.48</v>
      </c>
      <c r="AG132" s="24">
        <f t="shared" si="20"/>
        <v>0</v>
      </c>
      <c r="AH132" s="24">
        <f t="shared" si="21"/>
        <v>218.5</v>
      </c>
      <c r="AI132" s="24">
        <f t="shared" si="22"/>
        <v>0</v>
      </c>
      <c r="AJ132" s="24">
        <f t="shared" si="23"/>
        <v>0</v>
      </c>
      <c r="AK132" s="24">
        <f t="shared" si="14"/>
        <v>218.5</v>
      </c>
    </row>
    <row r="133" spans="1:37" s="24" customFormat="1" ht="12.75" customHeight="1">
      <c r="A133" s="32">
        <f t="shared" si="2"/>
        <v>126</v>
      </c>
      <c r="B133" s="33" t="s">
        <v>1373</v>
      </c>
      <c r="C133" s="33" t="s">
        <v>1136</v>
      </c>
      <c r="D133" s="33" t="s">
        <v>1116</v>
      </c>
      <c r="E133" s="13">
        <v>1</v>
      </c>
      <c r="F133" s="111">
        <v>0</v>
      </c>
      <c r="G133" s="111">
        <v>0</v>
      </c>
      <c r="H133" s="111"/>
      <c r="I133" s="354"/>
      <c r="J133" s="111"/>
      <c r="K133" s="66">
        <v>1</v>
      </c>
      <c r="L133" s="35"/>
      <c r="M133" s="35">
        <f t="shared" si="15"/>
        <v>0</v>
      </c>
      <c r="N133" s="35"/>
      <c r="O133" s="267"/>
      <c r="P133" s="137"/>
      <c r="Q133" s="267"/>
      <c r="R133" s="137"/>
      <c r="S133" s="33" t="s">
        <v>1155</v>
      </c>
      <c r="T133" s="24" t="s">
        <v>1374</v>
      </c>
      <c r="U133" s="44"/>
      <c r="V133" s="139"/>
      <c r="W133" s="44"/>
      <c r="X133" s="139"/>
      <c r="Y133" s="44"/>
      <c r="Z133" s="139"/>
      <c r="AA133" s="44"/>
      <c r="AB133" s="139"/>
      <c r="AC133" s="44">
        <v>1.66</v>
      </c>
      <c r="AD133" s="139">
        <v>9.5</v>
      </c>
      <c r="AE133" s="44">
        <v>57.88</v>
      </c>
      <c r="AF133" s="139">
        <v>1.48</v>
      </c>
      <c r="AG133" s="24">
        <f t="shared" si="20"/>
        <v>0</v>
      </c>
      <c r="AH133" s="24">
        <f t="shared" si="21"/>
        <v>0</v>
      </c>
      <c r="AI133" s="24">
        <f t="shared" si="22"/>
        <v>0</v>
      </c>
      <c r="AJ133" s="24">
        <f t="shared" si="23"/>
        <v>0</v>
      </c>
      <c r="AK133" s="24">
        <f t="shared" si="14"/>
        <v>0</v>
      </c>
    </row>
    <row r="134" spans="1:37" s="24" customFormat="1" ht="12.75" customHeight="1">
      <c r="A134" s="32">
        <f t="shared" si="2"/>
        <v>127</v>
      </c>
      <c r="B134" s="33" t="s">
        <v>1373</v>
      </c>
      <c r="C134" s="33" t="s">
        <v>1136</v>
      </c>
      <c r="D134" s="33" t="s">
        <v>1116</v>
      </c>
      <c r="E134" s="13">
        <v>2</v>
      </c>
      <c r="F134" s="111">
        <v>0</v>
      </c>
      <c r="G134" s="111">
        <v>0</v>
      </c>
      <c r="H134" s="111"/>
      <c r="I134" s="354"/>
      <c r="J134" s="111"/>
      <c r="K134" s="66">
        <v>2</v>
      </c>
      <c r="L134" s="35"/>
      <c r="M134" s="35">
        <f t="shared" si="15"/>
        <v>0</v>
      </c>
      <c r="N134" s="35"/>
      <c r="O134" s="267"/>
      <c r="P134" s="137"/>
      <c r="Q134" s="267"/>
      <c r="R134" s="137"/>
      <c r="S134" s="33" t="s">
        <v>1155</v>
      </c>
      <c r="T134" s="24" t="s">
        <v>1375</v>
      </c>
      <c r="U134" s="44"/>
      <c r="V134" s="139"/>
      <c r="W134" s="44"/>
      <c r="X134" s="139"/>
      <c r="Y134" s="44"/>
      <c r="Z134" s="139"/>
      <c r="AA134" s="44"/>
      <c r="AB134" s="139"/>
      <c r="AC134" s="44">
        <v>1.66</v>
      </c>
      <c r="AD134" s="139">
        <v>9.5</v>
      </c>
      <c r="AE134" s="44">
        <v>57.88</v>
      </c>
      <c r="AF134" s="139">
        <v>1.48</v>
      </c>
      <c r="AG134" s="24">
        <f t="shared" si="20"/>
        <v>0</v>
      </c>
      <c r="AH134" s="24">
        <f t="shared" si="21"/>
        <v>0</v>
      </c>
      <c r="AI134" s="24">
        <f t="shared" si="22"/>
        <v>0</v>
      </c>
      <c r="AJ134" s="24">
        <f t="shared" si="23"/>
        <v>0</v>
      </c>
      <c r="AK134" s="24">
        <f t="shared" si="14"/>
        <v>0</v>
      </c>
    </row>
    <row r="135" spans="1:37" s="24" customFormat="1" ht="12.75" customHeight="1">
      <c r="A135" s="32">
        <f t="shared" si="2"/>
        <v>128</v>
      </c>
      <c r="B135" s="33" t="s">
        <v>1353</v>
      </c>
      <c r="C135" s="33" t="s">
        <v>1115</v>
      </c>
      <c r="D135" s="33" t="s">
        <v>1116</v>
      </c>
      <c r="E135" s="13">
        <v>1</v>
      </c>
      <c r="F135" s="111">
        <v>0</v>
      </c>
      <c r="G135" s="111">
        <v>0</v>
      </c>
      <c r="H135" s="111"/>
      <c r="I135" s="354"/>
      <c r="J135" s="111"/>
      <c r="K135" s="66">
        <v>1</v>
      </c>
      <c r="L135" s="35"/>
      <c r="M135" s="35">
        <f t="shared" si="15"/>
        <v>8.2999999999999989</v>
      </c>
      <c r="N135" s="35"/>
      <c r="O135" s="267" t="s">
        <v>1117</v>
      </c>
      <c r="P135" s="137">
        <v>5</v>
      </c>
      <c r="Q135" s="267"/>
      <c r="R135" s="137"/>
      <c r="S135" s="33"/>
      <c r="T135" s="24" t="s">
        <v>1376</v>
      </c>
      <c r="U135" s="206" t="s">
        <v>1117</v>
      </c>
      <c r="V135" s="139">
        <v>5</v>
      </c>
      <c r="W135" s="44"/>
      <c r="X135" s="139"/>
      <c r="Y135" s="44"/>
      <c r="Z135" s="139"/>
      <c r="AA135" s="44"/>
      <c r="AB135" s="139"/>
      <c r="AC135" s="44">
        <v>1.66</v>
      </c>
      <c r="AD135" s="139">
        <v>9.5</v>
      </c>
      <c r="AE135" s="44">
        <v>57.88</v>
      </c>
      <c r="AF135" s="139">
        <v>1.48</v>
      </c>
      <c r="AG135" s="24">
        <f t="shared" si="20"/>
        <v>8.2999999999999989</v>
      </c>
      <c r="AH135" s="24">
        <f t="shared" si="21"/>
        <v>0</v>
      </c>
      <c r="AI135" s="24">
        <f t="shared" si="22"/>
        <v>0</v>
      </c>
      <c r="AJ135" s="24">
        <f t="shared" si="23"/>
        <v>0</v>
      </c>
      <c r="AK135" s="24">
        <f t="shared" ref="AK135:AK145" si="24">SUM(AG135:AJ135)</f>
        <v>8.2999999999999989</v>
      </c>
    </row>
    <row r="136" spans="1:37" s="24" customFormat="1" ht="12.75" customHeight="1">
      <c r="A136" s="32">
        <f t="shared" si="2"/>
        <v>129</v>
      </c>
      <c r="B136" s="33" t="s">
        <v>1353</v>
      </c>
      <c r="C136" s="33" t="s">
        <v>1115</v>
      </c>
      <c r="D136" s="33" t="s">
        <v>1116</v>
      </c>
      <c r="E136" s="13">
        <v>1</v>
      </c>
      <c r="F136" s="111">
        <v>0</v>
      </c>
      <c r="G136" s="111">
        <v>0</v>
      </c>
      <c r="H136" s="111"/>
      <c r="I136" s="354"/>
      <c r="J136" s="111"/>
      <c r="K136" s="66">
        <v>1</v>
      </c>
      <c r="L136" s="35"/>
      <c r="M136" s="35">
        <f t="shared" ref="M136:M145" si="25">AK136</f>
        <v>8.2999999999999989</v>
      </c>
      <c r="N136" s="35"/>
      <c r="O136" s="267" t="s">
        <v>1117</v>
      </c>
      <c r="P136" s="137">
        <v>5</v>
      </c>
      <c r="Q136" s="267"/>
      <c r="R136" s="137"/>
      <c r="S136" s="33"/>
      <c r="T136" s="24" t="s">
        <v>1377</v>
      </c>
      <c r="U136" s="206" t="s">
        <v>1117</v>
      </c>
      <c r="V136" s="139">
        <v>5</v>
      </c>
      <c r="W136" s="44"/>
      <c r="X136" s="139"/>
      <c r="Y136" s="44"/>
      <c r="Z136" s="139"/>
      <c r="AA136" s="44"/>
      <c r="AB136" s="139"/>
      <c r="AC136" s="44">
        <v>1.66</v>
      </c>
      <c r="AD136" s="139">
        <v>9.5</v>
      </c>
      <c r="AE136" s="44">
        <v>57.88</v>
      </c>
      <c r="AF136" s="139">
        <v>1.48</v>
      </c>
      <c r="AG136" s="24">
        <f t="shared" si="20"/>
        <v>8.2999999999999989</v>
      </c>
      <c r="AH136" s="24">
        <f t="shared" si="21"/>
        <v>0</v>
      </c>
      <c r="AI136" s="24">
        <f t="shared" si="22"/>
        <v>0</v>
      </c>
      <c r="AJ136" s="24">
        <f t="shared" si="23"/>
        <v>0</v>
      </c>
      <c r="AK136" s="24">
        <f t="shared" si="24"/>
        <v>8.2999999999999989</v>
      </c>
    </row>
    <row r="137" spans="1:37" s="24" customFormat="1" ht="12.75" customHeight="1">
      <c r="A137" s="32">
        <f t="shared" si="2"/>
        <v>130</v>
      </c>
      <c r="B137" s="33" t="s">
        <v>1353</v>
      </c>
      <c r="C137" s="33" t="s">
        <v>1115</v>
      </c>
      <c r="D137" s="33" t="s">
        <v>1116</v>
      </c>
      <c r="E137" s="13">
        <v>1</v>
      </c>
      <c r="F137" s="111">
        <v>0</v>
      </c>
      <c r="G137" s="111">
        <v>0</v>
      </c>
      <c r="H137" s="111"/>
      <c r="I137" s="354"/>
      <c r="J137" s="111"/>
      <c r="K137" s="66">
        <v>1</v>
      </c>
      <c r="L137" s="35"/>
      <c r="M137" s="35">
        <f t="shared" si="25"/>
        <v>8.2999999999999989</v>
      </c>
      <c r="N137" s="35"/>
      <c r="O137" s="267" t="s">
        <v>1117</v>
      </c>
      <c r="P137" s="137">
        <v>5</v>
      </c>
      <c r="Q137" s="267"/>
      <c r="R137" s="137"/>
      <c r="S137" s="33"/>
      <c r="T137" s="24" t="s">
        <v>1378</v>
      </c>
      <c r="U137" s="206" t="s">
        <v>1117</v>
      </c>
      <c r="V137" s="139">
        <v>5</v>
      </c>
      <c r="W137" s="44"/>
      <c r="X137" s="139"/>
      <c r="Y137" s="44"/>
      <c r="Z137" s="139"/>
      <c r="AA137" s="44"/>
      <c r="AB137" s="139"/>
      <c r="AC137" s="44">
        <v>1.66</v>
      </c>
      <c r="AD137" s="139">
        <v>9.5</v>
      </c>
      <c r="AE137" s="44">
        <v>57.88</v>
      </c>
      <c r="AF137" s="139">
        <v>1.48</v>
      </c>
      <c r="AG137" s="24">
        <f t="shared" ref="AG137:AG145" si="26">K137*V137*AC137</f>
        <v>8.2999999999999989</v>
      </c>
      <c r="AH137" s="24">
        <f t="shared" ref="AH137:AH145" si="27">K137*X137*AD137</f>
        <v>0</v>
      </c>
      <c r="AI137" s="24">
        <f t="shared" ref="AI137:AI145" si="28">K137*Z137*AE137</f>
        <v>0</v>
      </c>
      <c r="AJ137" s="24">
        <f t="shared" ref="AJ137:AJ145" si="29">K137*AB137*AF137</f>
        <v>0</v>
      </c>
      <c r="AK137" s="24">
        <f t="shared" si="24"/>
        <v>8.2999999999999989</v>
      </c>
    </row>
    <row r="138" spans="1:37" s="24" customFormat="1" ht="12.75" customHeight="1">
      <c r="A138" s="32">
        <f t="shared" si="2"/>
        <v>131</v>
      </c>
      <c r="B138" s="33" t="s">
        <v>1353</v>
      </c>
      <c r="C138" s="33" t="s">
        <v>1115</v>
      </c>
      <c r="D138" s="33" t="s">
        <v>1116</v>
      </c>
      <c r="E138" s="13">
        <v>1</v>
      </c>
      <c r="F138" s="111">
        <v>0</v>
      </c>
      <c r="G138" s="111">
        <v>0</v>
      </c>
      <c r="H138" s="111"/>
      <c r="I138" s="354"/>
      <c r="J138" s="111"/>
      <c r="K138" s="66">
        <v>1</v>
      </c>
      <c r="L138" s="35"/>
      <c r="M138" s="35">
        <f t="shared" si="25"/>
        <v>8.2999999999999989</v>
      </c>
      <c r="N138" s="35"/>
      <c r="O138" s="267" t="s">
        <v>1117</v>
      </c>
      <c r="P138" s="137">
        <v>5</v>
      </c>
      <c r="Q138" s="267"/>
      <c r="R138" s="137"/>
      <c r="S138" s="33"/>
      <c r="T138" s="24" t="s">
        <v>1379</v>
      </c>
      <c r="U138" s="206" t="s">
        <v>1117</v>
      </c>
      <c r="V138" s="139">
        <v>5</v>
      </c>
      <c r="W138" s="44"/>
      <c r="X138" s="139"/>
      <c r="Y138" s="44"/>
      <c r="Z138" s="139"/>
      <c r="AA138" s="44"/>
      <c r="AB138" s="139"/>
      <c r="AC138" s="44">
        <v>1.66</v>
      </c>
      <c r="AD138" s="139">
        <v>9.5</v>
      </c>
      <c r="AE138" s="44">
        <v>57.88</v>
      </c>
      <c r="AF138" s="139">
        <v>1.48</v>
      </c>
      <c r="AG138" s="24">
        <f t="shared" si="26"/>
        <v>8.2999999999999989</v>
      </c>
      <c r="AH138" s="24">
        <f t="shared" si="27"/>
        <v>0</v>
      </c>
      <c r="AI138" s="24">
        <f t="shared" si="28"/>
        <v>0</v>
      </c>
      <c r="AJ138" s="24">
        <f t="shared" si="29"/>
        <v>0</v>
      </c>
      <c r="AK138" s="24">
        <f t="shared" si="24"/>
        <v>8.2999999999999989</v>
      </c>
    </row>
    <row r="139" spans="1:37" s="24" customFormat="1" ht="12.75" customHeight="1">
      <c r="A139" s="32">
        <f t="shared" si="2"/>
        <v>132</v>
      </c>
      <c r="B139" s="33" t="s">
        <v>1353</v>
      </c>
      <c r="C139" s="33" t="s">
        <v>1115</v>
      </c>
      <c r="D139" s="33" t="s">
        <v>1116</v>
      </c>
      <c r="E139" s="13">
        <v>1</v>
      </c>
      <c r="F139" s="111">
        <v>0</v>
      </c>
      <c r="G139" s="111">
        <v>0</v>
      </c>
      <c r="H139" s="111"/>
      <c r="I139" s="354"/>
      <c r="J139" s="111"/>
      <c r="K139" s="66">
        <v>1</v>
      </c>
      <c r="L139" s="35"/>
      <c r="M139" s="35">
        <f t="shared" si="25"/>
        <v>8.2999999999999989</v>
      </c>
      <c r="N139" s="35"/>
      <c r="O139" s="267" t="s">
        <v>1117</v>
      </c>
      <c r="P139" s="137">
        <v>5</v>
      </c>
      <c r="Q139" s="267"/>
      <c r="R139" s="137"/>
      <c r="S139" s="33"/>
      <c r="T139" s="24" t="s">
        <v>1380</v>
      </c>
      <c r="U139" s="206" t="s">
        <v>1117</v>
      </c>
      <c r="V139" s="139">
        <v>5</v>
      </c>
      <c r="W139" s="44"/>
      <c r="X139" s="139"/>
      <c r="Y139" s="44"/>
      <c r="Z139" s="139"/>
      <c r="AA139" s="44"/>
      <c r="AB139" s="139"/>
      <c r="AC139" s="44">
        <v>1.66</v>
      </c>
      <c r="AD139" s="139">
        <v>9.5</v>
      </c>
      <c r="AE139" s="44">
        <v>57.88</v>
      </c>
      <c r="AF139" s="139">
        <v>1.48</v>
      </c>
      <c r="AG139" s="24">
        <f t="shared" si="26"/>
        <v>8.2999999999999989</v>
      </c>
      <c r="AH139" s="24">
        <f t="shared" si="27"/>
        <v>0</v>
      </c>
      <c r="AI139" s="24">
        <f t="shared" si="28"/>
        <v>0</v>
      </c>
      <c r="AJ139" s="24">
        <f t="shared" si="29"/>
        <v>0</v>
      </c>
      <c r="AK139" s="24">
        <f t="shared" si="24"/>
        <v>8.2999999999999989</v>
      </c>
    </row>
    <row r="140" spans="1:37" s="24" customFormat="1" ht="12.75" customHeight="1">
      <c r="A140" s="32">
        <f t="shared" si="2"/>
        <v>133</v>
      </c>
      <c r="B140" s="33" t="s">
        <v>1381</v>
      </c>
      <c r="C140" s="33" t="s">
        <v>1115</v>
      </c>
      <c r="D140" s="33" t="s">
        <v>1116</v>
      </c>
      <c r="E140" s="13">
        <v>4</v>
      </c>
      <c r="F140" s="111">
        <v>0</v>
      </c>
      <c r="G140" s="111">
        <v>0</v>
      </c>
      <c r="H140" s="111"/>
      <c r="I140" s="354"/>
      <c r="J140" s="111"/>
      <c r="K140" s="66">
        <v>4</v>
      </c>
      <c r="L140" s="35"/>
      <c r="M140" s="35">
        <f t="shared" si="25"/>
        <v>2297.6000000000004</v>
      </c>
      <c r="N140" s="35"/>
      <c r="O140" s="267" t="s">
        <v>1198</v>
      </c>
      <c r="P140" s="137">
        <v>30</v>
      </c>
      <c r="Q140" s="267" t="s">
        <v>1212</v>
      </c>
      <c r="R140" s="137">
        <v>5</v>
      </c>
      <c r="S140" s="33"/>
      <c r="T140" s="24" t="s">
        <v>1382</v>
      </c>
      <c r="U140" s="44"/>
      <c r="V140" s="139"/>
      <c r="W140" s="44" t="s">
        <v>1198</v>
      </c>
      <c r="X140" s="139">
        <v>30</v>
      </c>
      <c r="Y140" s="44" t="s">
        <v>1212</v>
      </c>
      <c r="Z140" s="139">
        <v>5</v>
      </c>
      <c r="AA140" s="44"/>
      <c r="AB140" s="139"/>
      <c r="AC140" s="44">
        <v>1.66</v>
      </c>
      <c r="AD140" s="139">
        <v>9.5</v>
      </c>
      <c r="AE140" s="44">
        <v>57.88</v>
      </c>
      <c r="AF140" s="139">
        <v>1.48</v>
      </c>
      <c r="AG140" s="24">
        <f t="shared" si="26"/>
        <v>0</v>
      </c>
      <c r="AH140" s="24">
        <f t="shared" si="27"/>
        <v>1140</v>
      </c>
      <c r="AI140" s="24">
        <f t="shared" si="28"/>
        <v>1157.6000000000001</v>
      </c>
      <c r="AJ140" s="24">
        <f t="shared" si="29"/>
        <v>0</v>
      </c>
      <c r="AK140" s="24">
        <f t="shared" si="24"/>
        <v>2297.6000000000004</v>
      </c>
    </row>
    <row r="141" spans="1:37" s="24" customFormat="1" ht="12.75" customHeight="1">
      <c r="A141" s="32">
        <f t="shared" si="2"/>
        <v>134</v>
      </c>
      <c r="B141" s="33" t="s">
        <v>1358</v>
      </c>
      <c r="C141" s="33" t="s">
        <v>1144</v>
      </c>
      <c r="D141" s="33" t="s">
        <v>1116</v>
      </c>
      <c r="E141" s="13">
        <v>100</v>
      </c>
      <c r="F141" s="111">
        <v>0</v>
      </c>
      <c r="G141" s="111">
        <v>0</v>
      </c>
      <c r="H141" s="111"/>
      <c r="I141" s="354"/>
      <c r="J141" s="111"/>
      <c r="K141" s="66">
        <v>100</v>
      </c>
      <c r="L141" s="35"/>
      <c r="M141" s="35">
        <f t="shared" si="25"/>
        <v>166</v>
      </c>
      <c r="N141" s="35"/>
      <c r="O141" s="267" t="s">
        <v>1117</v>
      </c>
      <c r="P141" s="137">
        <v>1</v>
      </c>
      <c r="Q141" s="267"/>
      <c r="R141" s="137"/>
      <c r="S141" s="33"/>
      <c r="T141" s="24" t="s">
        <v>1383</v>
      </c>
      <c r="U141" s="206" t="s">
        <v>1117</v>
      </c>
      <c r="V141" s="139">
        <v>1</v>
      </c>
      <c r="W141" s="44"/>
      <c r="X141" s="139"/>
      <c r="Y141" s="44"/>
      <c r="Z141" s="139"/>
      <c r="AA141" s="44"/>
      <c r="AB141" s="139"/>
      <c r="AC141" s="44">
        <v>1.66</v>
      </c>
      <c r="AD141" s="139">
        <v>9.5</v>
      </c>
      <c r="AE141" s="44">
        <v>57.88</v>
      </c>
      <c r="AF141" s="139">
        <v>1.48</v>
      </c>
      <c r="AG141" s="24">
        <f t="shared" si="26"/>
        <v>166</v>
      </c>
      <c r="AH141" s="24">
        <f t="shared" si="27"/>
        <v>0</v>
      </c>
      <c r="AI141" s="24">
        <f t="shared" si="28"/>
        <v>0</v>
      </c>
      <c r="AJ141" s="24">
        <f t="shared" si="29"/>
        <v>0</v>
      </c>
      <c r="AK141" s="24">
        <f t="shared" si="24"/>
        <v>166</v>
      </c>
    </row>
    <row r="142" spans="1:37" s="24" customFormat="1" ht="12.75" customHeight="1">
      <c r="A142" s="32">
        <f t="shared" si="2"/>
        <v>135</v>
      </c>
      <c r="B142" s="33" t="s">
        <v>1384</v>
      </c>
      <c r="C142" s="33" t="s">
        <v>1149</v>
      </c>
      <c r="D142" s="33" t="s">
        <v>1116</v>
      </c>
      <c r="E142" s="13">
        <v>750</v>
      </c>
      <c r="F142" s="111">
        <v>0</v>
      </c>
      <c r="G142" s="111">
        <v>0</v>
      </c>
      <c r="H142" s="111"/>
      <c r="I142" s="354"/>
      <c r="J142" s="111"/>
      <c r="K142" s="66">
        <v>750</v>
      </c>
      <c r="L142" s="35"/>
      <c r="M142" s="35">
        <f t="shared" si="25"/>
        <v>2988</v>
      </c>
      <c r="N142" s="35"/>
      <c r="O142" s="267" t="s">
        <v>1117</v>
      </c>
      <c r="P142" s="137">
        <v>2.4</v>
      </c>
      <c r="Q142" s="267"/>
      <c r="R142" s="137"/>
      <c r="S142" s="33"/>
      <c r="T142" s="24" t="s">
        <v>1385</v>
      </c>
      <c r="U142" s="206" t="s">
        <v>1117</v>
      </c>
      <c r="V142" s="139">
        <v>2.4</v>
      </c>
      <c r="W142" s="44"/>
      <c r="X142" s="139"/>
      <c r="Y142" s="44"/>
      <c r="Z142" s="139"/>
      <c r="AA142" s="44"/>
      <c r="AB142" s="139"/>
      <c r="AC142" s="44">
        <v>1.66</v>
      </c>
      <c r="AD142" s="139">
        <v>9.5</v>
      </c>
      <c r="AE142" s="44">
        <v>57.88</v>
      </c>
      <c r="AF142" s="139">
        <v>1.48</v>
      </c>
      <c r="AG142" s="24">
        <f t="shared" si="26"/>
        <v>2988</v>
      </c>
      <c r="AH142" s="24">
        <f t="shared" si="27"/>
        <v>0</v>
      </c>
      <c r="AI142" s="24">
        <f t="shared" si="28"/>
        <v>0</v>
      </c>
      <c r="AJ142" s="24">
        <f t="shared" si="29"/>
        <v>0</v>
      </c>
      <c r="AK142" s="24">
        <f t="shared" si="24"/>
        <v>2988</v>
      </c>
    </row>
    <row r="143" spans="1:37" s="24" customFormat="1" ht="12.75" customHeight="1">
      <c r="A143" s="32">
        <f t="shared" si="2"/>
        <v>136</v>
      </c>
      <c r="B143" s="33" t="s">
        <v>1386</v>
      </c>
      <c r="C143" s="33" t="s">
        <v>1129</v>
      </c>
      <c r="D143" s="33" t="s">
        <v>1387</v>
      </c>
      <c r="E143" s="13">
        <v>2937</v>
      </c>
      <c r="F143" s="111">
        <v>0</v>
      </c>
      <c r="G143" s="111">
        <v>0</v>
      </c>
      <c r="H143" s="111"/>
      <c r="I143" s="354"/>
      <c r="J143" s="111"/>
      <c r="K143" s="66">
        <v>2937</v>
      </c>
      <c r="L143" s="35"/>
      <c r="M143" s="35">
        <f t="shared" si="25"/>
        <v>448343.62319999991</v>
      </c>
      <c r="N143" s="35"/>
      <c r="O143" s="267" t="s">
        <v>1117</v>
      </c>
      <c r="P143" s="137">
        <v>91.96</v>
      </c>
      <c r="Q143" s="267"/>
      <c r="R143" s="137"/>
      <c r="S143" s="33"/>
      <c r="T143" s="24" t="s">
        <v>1388</v>
      </c>
      <c r="U143" s="206" t="s">
        <v>1117</v>
      </c>
      <c r="V143" s="139">
        <v>91.96</v>
      </c>
      <c r="W143" s="44"/>
      <c r="X143" s="139"/>
      <c r="Y143" s="44"/>
      <c r="Z143" s="139"/>
      <c r="AA143" s="44"/>
      <c r="AB143" s="139"/>
      <c r="AC143" s="44">
        <v>1.66</v>
      </c>
      <c r="AD143" s="139">
        <v>9.5</v>
      </c>
      <c r="AE143" s="44">
        <v>57.88</v>
      </c>
      <c r="AF143" s="139">
        <v>1.48</v>
      </c>
      <c r="AG143" s="24">
        <f t="shared" si="26"/>
        <v>448343.62319999991</v>
      </c>
      <c r="AH143" s="24">
        <f t="shared" si="27"/>
        <v>0</v>
      </c>
      <c r="AI143" s="24">
        <f t="shared" si="28"/>
        <v>0</v>
      </c>
      <c r="AJ143" s="24">
        <f t="shared" si="29"/>
        <v>0</v>
      </c>
      <c r="AK143" s="24">
        <f t="shared" si="24"/>
        <v>448343.62319999991</v>
      </c>
    </row>
    <row r="144" spans="1:37" s="24" customFormat="1" ht="12.75" customHeight="1">
      <c r="A144" s="32">
        <f t="shared" si="2"/>
        <v>137</v>
      </c>
      <c r="B144" s="33" t="s">
        <v>1389</v>
      </c>
      <c r="C144" s="33" t="s">
        <v>1129</v>
      </c>
      <c r="D144" s="33" t="s">
        <v>1387</v>
      </c>
      <c r="E144" s="13">
        <v>28</v>
      </c>
      <c r="F144" s="111">
        <v>0</v>
      </c>
      <c r="G144" s="111">
        <v>0</v>
      </c>
      <c r="H144" s="111"/>
      <c r="I144" s="354"/>
      <c r="J144" s="111"/>
      <c r="K144" s="66">
        <v>28</v>
      </c>
      <c r="L144" s="35"/>
      <c r="M144" s="35">
        <f t="shared" si="25"/>
        <v>6049.3720000000003</v>
      </c>
      <c r="N144" s="35"/>
      <c r="O144" s="267" t="s">
        <v>1117</v>
      </c>
      <c r="P144" s="137">
        <v>130.15</v>
      </c>
      <c r="Q144" s="267"/>
      <c r="R144" s="137"/>
      <c r="S144" s="33"/>
      <c r="T144" s="24" t="s">
        <v>1390</v>
      </c>
      <c r="U144" s="206" t="s">
        <v>1117</v>
      </c>
      <c r="V144" s="139">
        <v>130.15</v>
      </c>
      <c r="W144" s="44"/>
      <c r="X144" s="139"/>
      <c r="Y144" s="44"/>
      <c r="Z144" s="139"/>
      <c r="AA144" s="44"/>
      <c r="AB144" s="139"/>
      <c r="AC144" s="44">
        <v>1.66</v>
      </c>
      <c r="AD144" s="139">
        <v>9.5</v>
      </c>
      <c r="AE144" s="44">
        <v>57.88</v>
      </c>
      <c r="AF144" s="139">
        <v>1.48</v>
      </c>
      <c r="AG144" s="24">
        <f t="shared" si="26"/>
        <v>6049.3720000000003</v>
      </c>
      <c r="AH144" s="24">
        <f t="shared" si="27"/>
        <v>0</v>
      </c>
      <c r="AI144" s="24">
        <f t="shared" si="28"/>
        <v>0</v>
      </c>
      <c r="AJ144" s="24">
        <f t="shared" si="29"/>
        <v>0</v>
      </c>
      <c r="AK144" s="24">
        <f t="shared" si="24"/>
        <v>6049.3720000000003</v>
      </c>
    </row>
    <row r="145" spans="1:37" s="24" customFormat="1" ht="12.75" customHeight="1">
      <c r="A145" s="32">
        <f t="shared" si="2"/>
        <v>138</v>
      </c>
      <c r="B145" s="33" t="s">
        <v>1391</v>
      </c>
      <c r="C145" s="33" t="s">
        <v>1129</v>
      </c>
      <c r="D145" s="33" t="s">
        <v>1387</v>
      </c>
      <c r="E145" s="13">
        <v>269</v>
      </c>
      <c r="F145" s="111">
        <v>0</v>
      </c>
      <c r="G145" s="111">
        <v>0</v>
      </c>
      <c r="H145" s="111"/>
      <c r="I145" s="354"/>
      <c r="J145" s="111"/>
      <c r="K145" s="66">
        <v>269</v>
      </c>
      <c r="L145" s="35"/>
      <c r="M145" s="35">
        <f t="shared" si="25"/>
        <v>29694.91</v>
      </c>
      <c r="N145" s="35"/>
      <c r="O145" s="267" t="s">
        <v>1117</v>
      </c>
      <c r="P145" s="137">
        <v>66.5</v>
      </c>
      <c r="Q145" s="267"/>
      <c r="R145" s="137"/>
      <c r="S145" s="33"/>
      <c r="T145" s="24" t="s">
        <v>1392</v>
      </c>
      <c r="U145" s="206" t="s">
        <v>1117</v>
      </c>
      <c r="V145" s="139">
        <v>66.5</v>
      </c>
      <c r="W145" s="44"/>
      <c r="X145" s="139"/>
      <c r="Y145" s="44"/>
      <c r="Z145" s="139"/>
      <c r="AA145" s="44"/>
      <c r="AB145" s="139"/>
      <c r="AC145" s="44">
        <v>1.66</v>
      </c>
      <c r="AD145" s="139">
        <v>9.5</v>
      </c>
      <c r="AE145" s="44">
        <v>57.88</v>
      </c>
      <c r="AF145" s="139">
        <v>1.48</v>
      </c>
      <c r="AG145" s="24">
        <f t="shared" si="26"/>
        <v>29694.91</v>
      </c>
      <c r="AH145" s="24">
        <f t="shared" si="27"/>
        <v>0</v>
      </c>
      <c r="AI145" s="24">
        <f t="shared" si="28"/>
        <v>0</v>
      </c>
      <c r="AJ145" s="24">
        <f t="shared" si="29"/>
        <v>0</v>
      </c>
      <c r="AK145" s="24">
        <f t="shared" si="24"/>
        <v>29694.91</v>
      </c>
    </row>
    <row r="146" spans="1:37" s="24" customFormat="1" ht="12.75" customHeight="1">
      <c r="A146" s="32" t="str">
        <f t="shared" si="2"/>
        <v/>
      </c>
      <c r="B146" s="33"/>
      <c r="C146" s="33"/>
      <c r="D146" s="33"/>
      <c r="E146" s="13"/>
      <c r="F146" s="111"/>
      <c r="G146" s="111"/>
      <c r="H146" s="111"/>
      <c r="I146" s="354"/>
      <c r="J146" s="111"/>
      <c r="K146" s="66"/>
      <c r="L146" s="35"/>
      <c r="M146" s="35"/>
      <c r="N146" s="35" t="str">
        <f t="shared" si="3"/>
        <v/>
      </c>
      <c r="O146" s="35"/>
      <c r="P146" s="35"/>
      <c r="Q146" s="35"/>
      <c r="R146" s="35"/>
      <c r="S146" s="33"/>
      <c r="T146" s="24" t="s">
        <v>1393</v>
      </c>
      <c r="U146" s="44"/>
      <c r="V146" s="139"/>
      <c r="W146" s="44"/>
      <c r="X146" s="139"/>
      <c r="Y146" s="44"/>
      <c r="Z146" s="139"/>
      <c r="AA146" s="44"/>
      <c r="AB146" s="139"/>
      <c r="AC146" s="44"/>
      <c r="AD146" s="139"/>
      <c r="AE146" s="44"/>
      <c r="AF146" s="139"/>
      <c r="AJ146" s="24" t="s">
        <v>334</v>
      </c>
      <c r="AK146" s="24">
        <f>SUM(AK8:AK145)</f>
        <v>1325443.4774</v>
      </c>
    </row>
    <row r="147" spans="1:37" s="24" customFormat="1" ht="12.75" customHeight="1">
      <c r="A147" s="32" t="str">
        <f t="shared" si="2"/>
        <v/>
      </c>
      <c r="B147" s="33"/>
      <c r="C147" s="33"/>
      <c r="D147" s="33"/>
      <c r="E147" s="13"/>
      <c r="F147" s="111"/>
      <c r="G147" s="111"/>
      <c r="H147" s="111"/>
      <c r="I147" s="354"/>
      <c r="J147" s="111"/>
      <c r="K147" s="66"/>
      <c r="L147" s="35"/>
      <c r="M147" s="35"/>
      <c r="N147" s="35" t="str">
        <f t="shared" si="3"/>
        <v/>
      </c>
      <c r="O147" s="35"/>
      <c r="P147" s="35"/>
      <c r="Q147" s="35"/>
      <c r="R147" s="35"/>
      <c r="S147" s="33"/>
      <c r="T147" s="24" t="s">
        <v>1394</v>
      </c>
      <c r="U147" s="44"/>
      <c r="V147" s="139"/>
      <c r="W147" s="44"/>
      <c r="X147" s="139"/>
      <c r="Y147" s="44"/>
      <c r="Z147" s="139"/>
      <c r="AA147" s="44"/>
      <c r="AB147" s="139"/>
      <c r="AC147" s="44"/>
      <c r="AD147" s="139"/>
      <c r="AE147" s="44"/>
      <c r="AF147" s="139"/>
      <c r="AJ147" s="24" t="s">
        <v>1395</v>
      </c>
      <c r="AK147" s="24">
        <f>AK146/10000</f>
        <v>132.54434774000001</v>
      </c>
    </row>
    <row r="148" spans="1:37" s="24" customFormat="1" ht="12.75" customHeight="1">
      <c r="A148" s="32" t="str">
        <f t="shared" si="2"/>
        <v/>
      </c>
      <c r="B148" s="33"/>
      <c r="C148" s="33"/>
      <c r="D148" s="33"/>
      <c r="E148" s="13"/>
      <c r="F148" s="111"/>
      <c r="G148" s="111"/>
      <c r="H148" s="111"/>
      <c r="I148" s="354"/>
      <c r="J148" s="111"/>
      <c r="K148" s="66"/>
      <c r="L148" s="35"/>
      <c r="M148" s="35"/>
      <c r="N148" s="35" t="str">
        <f t="shared" si="3"/>
        <v/>
      </c>
      <c r="O148" s="35"/>
      <c r="P148" s="35"/>
      <c r="Q148" s="35"/>
      <c r="R148" s="35"/>
      <c r="S148" s="33"/>
      <c r="T148" s="24" t="s">
        <v>1396</v>
      </c>
      <c r="U148" s="44"/>
      <c r="V148" s="139"/>
      <c r="W148" s="44"/>
      <c r="X148" s="139"/>
      <c r="Y148" s="44"/>
      <c r="Z148" s="139"/>
      <c r="AA148" s="44"/>
      <c r="AB148" s="139"/>
      <c r="AC148" s="44"/>
      <c r="AD148" s="139"/>
      <c r="AE148" s="44"/>
      <c r="AF148" s="139"/>
    </row>
    <row r="149" spans="1:37" ht="12.75" customHeight="1">
      <c r="A149" s="32" t="str">
        <f t="shared" si="2"/>
        <v/>
      </c>
      <c r="B149" s="33"/>
      <c r="C149" s="33"/>
      <c r="D149" s="33"/>
      <c r="E149" s="13"/>
      <c r="F149" s="111"/>
      <c r="G149" s="111"/>
      <c r="H149" s="111"/>
      <c r="I149" s="354"/>
      <c r="J149" s="111"/>
      <c r="K149" s="66"/>
      <c r="L149" s="35"/>
      <c r="M149" s="35"/>
      <c r="N149" s="35" t="str">
        <f t="shared" si="3"/>
        <v/>
      </c>
      <c r="O149" s="35"/>
      <c r="P149" s="35"/>
      <c r="Q149" s="35"/>
      <c r="R149" s="35"/>
      <c r="S149" s="33"/>
      <c r="T149" s="24" t="s">
        <v>1397</v>
      </c>
      <c r="U149" s="44"/>
      <c r="V149" s="139"/>
      <c r="W149" s="44"/>
      <c r="X149" s="139"/>
      <c r="Y149" s="44"/>
      <c r="Z149" s="139"/>
      <c r="AA149" s="44"/>
      <c r="AB149" s="139"/>
      <c r="AC149" s="44"/>
      <c r="AD149" s="139"/>
      <c r="AE149" s="44"/>
      <c r="AF149" s="139"/>
    </row>
    <row r="150" spans="1:37" ht="12.75" customHeight="1">
      <c r="A150" s="824" t="s">
        <v>1398</v>
      </c>
      <c r="B150" s="838"/>
      <c r="C150" s="838"/>
      <c r="D150" s="832"/>
      <c r="E150" s="111">
        <f>SUM(E8:E149)</f>
        <v>10169</v>
      </c>
      <c r="F150" s="111">
        <f>SUM(F8:F149)</f>
        <v>0</v>
      </c>
      <c r="G150" s="111">
        <f>SUM(G8:G149)</f>
        <v>0</v>
      </c>
      <c r="H150" s="111">
        <f t="shared" ref="H150:K150" si="30">SUM(H8:H149)</f>
        <v>0</v>
      </c>
      <c r="I150" s="111">
        <f t="shared" si="30"/>
        <v>0</v>
      </c>
      <c r="J150" s="111">
        <f t="shared" si="30"/>
        <v>0</v>
      </c>
      <c r="K150" s="111">
        <f t="shared" si="30"/>
        <v>10169</v>
      </c>
      <c r="L150" s="35"/>
      <c r="M150" s="111">
        <f>SUM(M8:M149)</f>
        <v>1325443.4774</v>
      </c>
      <c r="N150" s="35" t="str">
        <f t="shared" si="3"/>
        <v/>
      </c>
      <c r="O150" s="35"/>
      <c r="P150" s="35"/>
      <c r="Q150" s="35"/>
      <c r="R150" s="35"/>
      <c r="S150" s="33"/>
    </row>
    <row r="151" spans="1:37" ht="12.75" customHeight="1">
      <c r="A151" s="824" t="s">
        <v>1399</v>
      </c>
      <c r="B151" s="838"/>
      <c r="C151" s="838"/>
      <c r="D151" s="832"/>
      <c r="E151" s="13"/>
      <c r="F151" s="111"/>
      <c r="G151" s="111">
        <f>H150</f>
        <v>0</v>
      </c>
      <c r="H151" s="111"/>
      <c r="I151" s="355"/>
      <c r="J151" s="111"/>
      <c r="K151" s="66"/>
      <c r="L151" s="35"/>
      <c r="M151" s="35"/>
      <c r="N151" s="35"/>
      <c r="O151" s="35"/>
      <c r="P151" s="35"/>
      <c r="Q151" s="35"/>
      <c r="R151" s="35"/>
      <c r="S151" s="33"/>
    </row>
    <row r="152" spans="1:37" ht="15.75" customHeight="1">
      <c r="A152" s="803" t="s">
        <v>1400</v>
      </c>
      <c r="B152" s="839"/>
      <c r="C152" s="839"/>
      <c r="D152" s="833"/>
      <c r="E152" s="295"/>
      <c r="F152" s="295"/>
      <c r="G152" s="295">
        <f>G150-G151</f>
        <v>0</v>
      </c>
      <c r="H152" s="295"/>
      <c r="I152" s="356"/>
      <c r="J152" s="295"/>
      <c r="K152" s="295"/>
      <c r="L152" s="42"/>
      <c r="M152" s="295">
        <f>M150</f>
        <v>1325443.4774</v>
      </c>
      <c r="N152" s="35" t="str">
        <f t="shared" si="3"/>
        <v/>
      </c>
      <c r="O152" s="106"/>
      <c r="P152" s="106"/>
      <c r="Q152" s="106"/>
      <c r="R152" s="106"/>
      <c r="S152" s="38"/>
    </row>
    <row r="153" spans="1:37" ht="15.75" customHeight="1">
      <c r="A153" s="25" t="e">
        <f>#REF!&amp;"填表人："&amp;#REF!</f>
        <v>#REF!</v>
      </c>
      <c r="E153" s="25"/>
      <c r="F153" s="25"/>
      <c r="G153" s="25"/>
      <c r="H153" s="25"/>
      <c r="I153" s="209"/>
      <c r="J153" s="25"/>
      <c r="M153" s="25" t="e">
        <f>"评估人员："&amp;#REF!</f>
        <v>#REF!</v>
      </c>
      <c r="T153" s="65" t="s">
        <v>717</v>
      </c>
    </row>
    <row r="154" spans="1:37" ht="15.75" customHeight="1">
      <c r="A154" s="25" t="e">
        <f>"填表日期："&amp;YEAR(#REF!)&amp;"年"&amp;MONTH(#REF!)&amp;"月"&amp;DAY(#REF!)&amp;"日"</f>
        <v>#REF!</v>
      </c>
      <c r="E154" s="25"/>
      <c r="F154" s="25"/>
      <c r="G154" s="25"/>
      <c r="H154" s="25"/>
      <c r="I154" s="209"/>
      <c r="J154" s="25"/>
    </row>
  </sheetData>
  <autoFilter ref="A7:AK154" xr:uid="{00000000-0009-0000-0000-000019000000}"/>
  <mergeCells count="35">
    <mergeCell ref="A2:S2"/>
    <mergeCell ref="A3:S3"/>
    <mergeCell ref="U5:AF5"/>
    <mergeCell ref="AG5:AJ5"/>
    <mergeCell ref="E6:G6"/>
    <mergeCell ref="K6:M6"/>
    <mergeCell ref="O6:R6"/>
    <mergeCell ref="H6:H7"/>
    <mergeCell ref="I6:I7"/>
    <mergeCell ref="J6:J7"/>
    <mergeCell ref="N6:N7"/>
    <mergeCell ref="S6:S7"/>
    <mergeCell ref="U6:U7"/>
    <mergeCell ref="V6:V7"/>
    <mergeCell ref="W6:W7"/>
    <mergeCell ref="X6:X7"/>
    <mergeCell ref="A150:D150"/>
    <mergeCell ref="A151:D151"/>
    <mergeCell ref="A152:D152"/>
    <mergeCell ref="A6:A7"/>
    <mergeCell ref="B6:B7"/>
    <mergeCell ref="C6:C7"/>
    <mergeCell ref="D6:D7"/>
    <mergeCell ref="Y6:Y7"/>
    <mergeCell ref="Z6:Z7"/>
    <mergeCell ref="AA6:AA7"/>
    <mergeCell ref="AB6:AB7"/>
    <mergeCell ref="AC6:AC7"/>
    <mergeCell ref="AI6:AI7"/>
    <mergeCell ref="AJ6:AJ7"/>
    <mergeCell ref="AD6:AD7"/>
    <mergeCell ref="AE6:AE7"/>
    <mergeCell ref="AF6:AF7"/>
    <mergeCell ref="AG6:AG7"/>
    <mergeCell ref="AH6:AH7"/>
  </mergeCells>
  <phoneticPr fontId="48" type="noConversion"/>
  <hyperlinks>
    <hyperlink ref="A1" location="索引目录!A1" display="返回索引目录" xr:uid="{00000000-0004-0000-1900-000000000000}"/>
  </hyperlinks>
  <printOptions horizontalCentered="1"/>
  <pageMargins left="0.98402777777777795" right="0.98402777777777795" top="0.98402777777777795" bottom="0.98402777777777795" header="0.47152777777777799" footer="0.35416666666666702"/>
  <pageSetup paperSize="9" scale="7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1">
    <pageSetUpPr fitToPage="1"/>
  </sheetPr>
  <dimension ref="A1:P30"/>
  <sheetViews>
    <sheetView showGridLines="0" zoomScale="96" zoomScaleNormal="96" workbookViewId="0">
      <selection activeCell="S10" sqref="S10"/>
    </sheetView>
  </sheetViews>
  <sheetFormatPr defaultColWidth="9" defaultRowHeight="15.75" customHeight="1"/>
  <cols>
    <col min="1" max="1" width="7.625" style="25" customWidth="1"/>
    <col min="2" max="2" width="13.125" style="25" customWidth="1"/>
    <col min="3" max="3" width="8" style="25" customWidth="1"/>
    <col min="4" max="4" width="9.625" style="25" customWidth="1"/>
    <col min="5" max="5" width="10.625" style="25" customWidth="1"/>
    <col min="6" max="6" width="5.5" style="296" customWidth="1"/>
    <col min="7" max="7" width="12.125" style="25" customWidth="1"/>
    <col min="8" max="8" width="15" style="25" customWidth="1"/>
    <col min="9" max="9" width="8" style="209" customWidth="1"/>
    <col min="10" max="10" width="13.125" style="25" customWidth="1"/>
    <col min="11" max="11" width="8" style="25" customWidth="1"/>
    <col min="12" max="12" width="8.625" style="25" customWidth="1"/>
    <col min="13" max="13" width="10.5" style="25" customWidth="1"/>
    <col min="14" max="14" width="7.625" style="25" customWidth="1"/>
    <col min="15" max="15" width="11.625" style="25" customWidth="1"/>
    <col min="16" max="17" width="9" style="25" customWidth="1"/>
    <col min="18" max="16384" width="9" style="25"/>
  </cols>
  <sheetData>
    <row r="1" spans="1:16" ht="15.75" customHeight="1">
      <c r="A1" s="26" t="s">
        <v>0</v>
      </c>
    </row>
    <row r="2" spans="1:16" s="23" customFormat="1" ht="30" customHeight="1">
      <c r="A2" s="798" t="s">
        <v>37</v>
      </c>
      <c r="B2" s="799"/>
      <c r="C2" s="799"/>
      <c r="D2" s="799"/>
      <c r="E2" s="799"/>
      <c r="F2" s="799"/>
      <c r="G2" s="799"/>
      <c r="H2" s="799"/>
      <c r="I2" s="799"/>
      <c r="J2" s="799"/>
      <c r="K2" s="799"/>
      <c r="L2" s="799"/>
      <c r="M2" s="799"/>
      <c r="N2" s="799"/>
      <c r="O2" s="799"/>
    </row>
    <row r="3" spans="1:16" ht="15.75" customHeight="1">
      <c r="A3" s="800" t="e">
        <f>"评估基准日："&amp;TEXT(#REF!,"yyyy年mm月dd日")</f>
        <v>#REF!</v>
      </c>
      <c r="B3" s="801"/>
      <c r="C3" s="801"/>
      <c r="D3" s="801"/>
      <c r="E3" s="801"/>
      <c r="F3" s="845"/>
      <c r="G3" s="801"/>
      <c r="H3" s="801"/>
      <c r="I3" s="807"/>
      <c r="J3" s="801"/>
      <c r="K3" s="801"/>
      <c r="L3" s="801"/>
      <c r="M3" s="801"/>
      <c r="N3" s="801"/>
      <c r="O3" s="801"/>
    </row>
    <row r="4" spans="1:16" ht="14.25" customHeight="1">
      <c r="A4" s="24"/>
      <c r="B4" s="24"/>
      <c r="C4" s="24"/>
      <c r="D4" s="24"/>
      <c r="E4" s="24"/>
      <c r="F4" s="24"/>
      <c r="G4" s="24"/>
      <c r="H4" s="24"/>
      <c r="I4" s="269"/>
      <c r="J4" s="24"/>
      <c r="K4" s="24"/>
      <c r="L4" s="24"/>
      <c r="M4" s="24"/>
      <c r="N4" s="24"/>
      <c r="O4" s="28" t="s">
        <v>1401</v>
      </c>
    </row>
    <row r="5" spans="1:16" ht="15.75" customHeight="1">
      <c r="A5" s="25" t="e">
        <f>#REF!&amp;"："&amp;#REF!</f>
        <v>#REF!</v>
      </c>
      <c r="O5" s="194" t="s">
        <v>720</v>
      </c>
    </row>
    <row r="6" spans="1:16" s="24" customFormat="1" ht="15.75" customHeight="1">
      <c r="A6" s="810" t="s">
        <v>4</v>
      </c>
      <c r="B6" s="810" t="s">
        <v>1083</v>
      </c>
      <c r="C6" s="837" t="s">
        <v>1084</v>
      </c>
      <c r="D6" s="837" t="s">
        <v>1097</v>
      </c>
      <c r="E6" s="810" t="s">
        <v>6</v>
      </c>
      <c r="F6" s="838"/>
      <c r="G6" s="832"/>
      <c r="H6" s="837" t="s">
        <v>1066</v>
      </c>
      <c r="I6" s="836" t="s">
        <v>1098</v>
      </c>
      <c r="J6" s="837" t="s">
        <v>1099</v>
      </c>
      <c r="K6" s="810" t="s">
        <v>7</v>
      </c>
      <c r="L6" s="838"/>
      <c r="M6" s="832"/>
      <c r="N6" s="852" t="s">
        <v>616</v>
      </c>
      <c r="O6" s="810" t="s">
        <v>176</v>
      </c>
    </row>
    <row r="7" spans="1:16" s="24" customFormat="1" ht="15.75" customHeight="1">
      <c r="A7" s="834"/>
      <c r="B7" s="834"/>
      <c r="C7" s="831"/>
      <c r="D7" s="831"/>
      <c r="E7" s="235" t="s">
        <v>1085</v>
      </c>
      <c r="F7" s="108" t="s">
        <v>1086</v>
      </c>
      <c r="G7" s="108" t="s">
        <v>1087</v>
      </c>
      <c r="H7" s="831"/>
      <c r="I7" s="831"/>
      <c r="J7" s="831"/>
      <c r="K7" s="235" t="s">
        <v>1088</v>
      </c>
      <c r="L7" s="108" t="s">
        <v>1089</v>
      </c>
      <c r="M7" s="108" t="s">
        <v>1087</v>
      </c>
      <c r="N7" s="834"/>
      <c r="O7" s="834"/>
      <c r="P7" s="195" t="s">
        <v>725</v>
      </c>
    </row>
    <row r="8" spans="1:16" s="24" customFormat="1" ht="12.75" customHeight="1">
      <c r="A8" s="32" t="str">
        <f t="shared" ref="A8" si="0">IF(B8="","",ROW()-7)</f>
        <v/>
      </c>
      <c r="B8" s="33"/>
      <c r="C8" s="33"/>
      <c r="D8" s="33"/>
      <c r="E8" s="13"/>
      <c r="F8" s="111"/>
      <c r="G8" s="111"/>
      <c r="H8" s="111"/>
      <c r="I8" s="354"/>
      <c r="J8" s="111"/>
      <c r="K8" s="66"/>
      <c r="L8" s="35"/>
      <c r="M8" s="111"/>
      <c r="N8" s="35" t="str">
        <f t="shared" ref="N8" si="1">IF(G8-H8=0,"",(M8-G8+H8)/(G8-H8)*100)</f>
        <v/>
      </c>
      <c r="O8" s="33"/>
      <c r="P8" s="24" t="s">
        <v>1402</v>
      </c>
    </row>
    <row r="9" spans="1:16" s="24" customFormat="1" ht="12.75" customHeight="1">
      <c r="A9" s="32" t="str">
        <f t="shared" ref="A9:A25" si="2">IF(B9="","",ROW()-7)</f>
        <v/>
      </c>
      <c r="B9" s="33"/>
      <c r="C9" s="33"/>
      <c r="D9" s="33"/>
      <c r="E9" s="13"/>
      <c r="F9" s="111"/>
      <c r="G9" s="111"/>
      <c r="H9" s="111"/>
      <c r="I9" s="354"/>
      <c r="J9" s="111"/>
      <c r="K9" s="66"/>
      <c r="L9" s="35"/>
      <c r="M9" s="111"/>
      <c r="N9" s="35" t="str">
        <f t="shared" ref="N9:N28" si="3">IF(G9-H9=0,"",(M9-G9+H9)/(G9-H9)*100)</f>
        <v/>
      </c>
      <c r="O9" s="33"/>
      <c r="P9" s="24" t="s">
        <v>1403</v>
      </c>
    </row>
    <row r="10" spans="1:16" s="24" customFormat="1" ht="12.75" customHeight="1">
      <c r="A10" s="32" t="str">
        <f t="shared" si="2"/>
        <v/>
      </c>
      <c r="B10" s="33"/>
      <c r="C10" s="33"/>
      <c r="D10" s="33"/>
      <c r="E10" s="13"/>
      <c r="F10" s="111"/>
      <c r="G10" s="111"/>
      <c r="H10" s="111"/>
      <c r="I10" s="354"/>
      <c r="J10" s="111"/>
      <c r="K10" s="66"/>
      <c r="L10" s="35"/>
      <c r="M10" s="111"/>
      <c r="N10" s="35" t="str">
        <f t="shared" si="3"/>
        <v/>
      </c>
      <c r="O10" s="33"/>
      <c r="P10" s="24" t="s">
        <v>1404</v>
      </c>
    </row>
    <row r="11" spans="1:16" s="24" customFormat="1" ht="12.75" customHeight="1">
      <c r="A11" s="32" t="str">
        <f t="shared" si="2"/>
        <v/>
      </c>
      <c r="B11" s="33"/>
      <c r="C11" s="33"/>
      <c r="D11" s="33"/>
      <c r="E11" s="13"/>
      <c r="F11" s="111"/>
      <c r="G11" s="111"/>
      <c r="H11" s="111"/>
      <c r="I11" s="354"/>
      <c r="J11" s="111"/>
      <c r="K11" s="66"/>
      <c r="L11" s="35"/>
      <c r="M11" s="111"/>
      <c r="N11" s="35" t="str">
        <f t="shared" si="3"/>
        <v/>
      </c>
      <c r="O11" s="33"/>
      <c r="P11" s="24" t="s">
        <v>1405</v>
      </c>
    </row>
    <row r="12" spans="1:16" s="24" customFormat="1" ht="12.75" customHeight="1">
      <c r="A12" s="32" t="str">
        <f t="shared" si="2"/>
        <v/>
      </c>
      <c r="B12" s="33"/>
      <c r="C12" s="33"/>
      <c r="D12" s="33"/>
      <c r="E12" s="13"/>
      <c r="F12" s="111"/>
      <c r="G12" s="111"/>
      <c r="H12" s="111"/>
      <c r="I12" s="354"/>
      <c r="J12" s="111"/>
      <c r="K12" s="66"/>
      <c r="L12" s="35"/>
      <c r="M12" s="111"/>
      <c r="N12" s="35" t="str">
        <f t="shared" si="3"/>
        <v/>
      </c>
      <c r="O12" s="33"/>
      <c r="P12" s="24" t="s">
        <v>1406</v>
      </c>
    </row>
    <row r="13" spans="1:16" s="24" customFormat="1" ht="12.75" customHeight="1">
      <c r="A13" s="32" t="str">
        <f t="shared" si="2"/>
        <v/>
      </c>
      <c r="B13" s="33"/>
      <c r="C13" s="33"/>
      <c r="D13" s="33"/>
      <c r="E13" s="13"/>
      <c r="F13" s="111"/>
      <c r="G13" s="111"/>
      <c r="H13" s="111"/>
      <c r="I13" s="354"/>
      <c r="J13" s="111"/>
      <c r="K13" s="66"/>
      <c r="L13" s="35"/>
      <c r="M13" s="111"/>
      <c r="N13" s="35" t="str">
        <f t="shared" si="3"/>
        <v/>
      </c>
      <c r="O13" s="33"/>
      <c r="P13" s="24" t="s">
        <v>1407</v>
      </c>
    </row>
    <row r="14" spans="1:16" s="24" customFormat="1" ht="12.75" customHeight="1">
      <c r="A14" s="32" t="str">
        <f t="shared" si="2"/>
        <v/>
      </c>
      <c r="B14" s="33"/>
      <c r="C14" s="33"/>
      <c r="D14" s="33"/>
      <c r="E14" s="13"/>
      <c r="F14" s="111"/>
      <c r="G14" s="111"/>
      <c r="H14" s="111"/>
      <c r="I14" s="354"/>
      <c r="J14" s="111"/>
      <c r="K14" s="66"/>
      <c r="L14" s="35"/>
      <c r="M14" s="111"/>
      <c r="N14" s="35" t="str">
        <f t="shared" si="3"/>
        <v/>
      </c>
      <c r="O14" s="33"/>
      <c r="P14" s="24" t="s">
        <v>1408</v>
      </c>
    </row>
    <row r="15" spans="1:16" s="24" customFormat="1" ht="12.75" customHeight="1">
      <c r="A15" s="32" t="str">
        <f t="shared" si="2"/>
        <v/>
      </c>
      <c r="B15" s="33"/>
      <c r="C15" s="33"/>
      <c r="D15" s="33"/>
      <c r="E15" s="13"/>
      <c r="F15" s="111"/>
      <c r="G15" s="111"/>
      <c r="H15" s="111"/>
      <c r="I15" s="354"/>
      <c r="J15" s="111"/>
      <c r="K15" s="66"/>
      <c r="L15" s="35"/>
      <c r="M15" s="111"/>
      <c r="N15" s="35" t="str">
        <f t="shared" si="3"/>
        <v/>
      </c>
      <c r="O15" s="33"/>
      <c r="P15" s="24" t="s">
        <v>1409</v>
      </c>
    </row>
    <row r="16" spans="1:16" s="24" customFormat="1" ht="12.75" customHeight="1">
      <c r="A16" s="32" t="str">
        <f t="shared" si="2"/>
        <v/>
      </c>
      <c r="B16" s="33"/>
      <c r="C16" s="33"/>
      <c r="D16" s="33"/>
      <c r="E16" s="13"/>
      <c r="F16" s="111"/>
      <c r="G16" s="111"/>
      <c r="H16" s="111"/>
      <c r="I16" s="354"/>
      <c r="J16" s="111"/>
      <c r="K16" s="66"/>
      <c r="L16" s="35"/>
      <c r="M16" s="111"/>
      <c r="N16" s="35" t="str">
        <f t="shared" si="3"/>
        <v/>
      </c>
      <c r="O16" s="33"/>
      <c r="P16" s="24" t="s">
        <v>1410</v>
      </c>
    </row>
    <row r="17" spans="1:16" s="24" customFormat="1" ht="12.75" customHeight="1">
      <c r="A17" s="32" t="str">
        <f t="shared" si="2"/>
        <v/>
      </c>
      <c r="B17" s="33"/>
      <c r="C17" s="33"/>
      <c r="D17" s="33"/>
      <c r="E17" s="13"/>
      <c r="F17" s="111"/>
      <c r="G17" s="111"/>
      <c r="H17" s="111"/>
      <c r="I17" s="354"/>
      <c r="J17" s="111"/>
      <c r="K17" s="66"/>
      <c r="L17" s="35"/>
      <c r="M17" s="111"/>
      <c r="N17" s="35" t="str">
        <f t="shared" si="3"/>
        <v/>
      </c>
      <c r="O17" s="33"/>
      <c r="P17" s="24" t="s">
        <v>1411</v>
      </c>
    </row>
    <row r="18" spans="1:16" s="24" customFormat="1" ht="12.75" customHeight="1">
      <c r="A18" s="32" t="str">
        <f t="shared" si="2"/>
        <v/>
      </c>
      <c r="B18" s="33"/>
      <c r="C18" s="33"/>
      <c r="D18" s="33"/>
      <c r="E18" s="13"/>
      <c r="F18" s="111"/>
      <c r="G18" s="111"/>
      <c r="H18" s="111"/>
      <c r="I18" s="354"/>
      <c r="J18" s="111"/>
      <c r="K18" s="66"/>
      <c r="L18" s="35"/>
      <c r="M18" s="111"/>
      <c r="N18" s="35" t="str">
        <f t="shared" si="3"/>
        <v/>
      </c>
      <c r="O18" s="33"/>
      <c r="P18" s="24" t="s">
        <v>1412</v>
      </c>
    </row>
    <row r="19" spans="1:16" s="24" customFormat="1" ht="12.75" customHeight="1">
      <c r="A19" s="32" t="str">
        <f t="shared" si="2"/>
        <v/>
      </c>
      <c r="B19" s="33"/>
      <c r="C19" s="33"/>
      <c r="D19" s="33"/>
      <c r="E19" s="13"/>
      <c r="F19" s="111"/>
      <c r="G19" s="111"/>
      <c r="H19" s="111"/>
      <c r="I19" s="354"/>
      <c r="J19" s="111"/>
      <c r="K19" s="66"/>
      <c r="L19" s="35"/>
      <c r="M19" s="111"/>
      <c r="N19" s="35" t="str">
        <f t="shared" si="3"/>
        <v/>
      </c>
      <c r="O19" s="33"/>
      <c r="P19" s="24" t="s">
        <v>1413</v>
      </c>
    </row>
    <row r="20" spans="1:16" s="24" customFormat="1" ht="12.75" customHeight="1">
      <c r="A20" s="32" t="str">
        <f t="shared" si="2"/>
        <v/>
      </c>
      <c r="B20" s="33"/>
      <c r="C20" s="33"/>
      <c r="D20" s="33"/>
      <c r="E20" s="13"/>
      <c r="F20" s="111"/>
      <c r="G20" s="111"/>
      <c r="H20" s="111"/>
      <c r="I20" s="354"/>
      <c r="J20" s="111"/>
      <c r="K20" s="66"/>
      <c r="L20" s="35"/>
      <c r="M20" s="111"/>
      <c r="N20" s="35" t="str">
        <f t="shared" si="3"/>
        <v/>
      </c>
      <c r="O20" s="33"/>
      <c r="P20" s="24" t="s">
        <v>1414</v>
      </c>
    </row>
    <row r="21" spans="1:16" s="24" customFormat="1" ht="12.75" customHeight="1">
      <c r="A21" s="32" t="str">
        <f t="shared" si="2"/>
        <v/>
      </c>
      <c r="B21" s="33"/>
      <c r="C21" s="33"/>
      <c r="D21" s="33"/>
      <c r="E21" s="13"/>
      <c r="F21" s="111"/>
      <c r="G21" s="111"/>
      <c r="H21" s="111"/>
      <c r="I21" s="354"/>
      <c r="J21" s="111"/>
      <c r="K21" s="66"/>
      <c r="L21" s="35"/>
      <c r="M21" s="111"/>
      <c r="N21" s="35" t="str">
        <f t="shared" si="3"/>
        <v/>
      </c>
      <c r="O21" s="33"/>
      <c r="P21" s="24" t="s">
        <v>1415</v>
      </c>
    </row>
    <row r="22" spans="1:16" s="24" customFormat="1" ht="12.75" customHeight="1">
      <c r="A22" s="32" t="str">
        <f t="shared" si="2"/>
        <v/>
      </c>
      <c r="B22" s="33"/>
      <c r="C22" s="33"/>
      <c r="D22" s="33"/>
      <c r="E22" s="13"/>
      <c r="F22" s="111"/>
      <c r="G22" s="111"/>
      <c r="H22" s="111"/>
      <c r="I22" s="354"/>
      <c r="J22" s="111"/>
      <c r="K22" s="66"/>
      <c r="L22" s="35"/>
      <c r="M22" s="111"/>
      <c r="N22" s="35" t="str">
        <f t="shared" si="3"/>
        <v/>
      </c>
      <c r="O22" s="33"/>
      <c r="P22" s="24" t="s">
        <v>1416</v>
      </c>
    </row>
    <row r="23" spans="1:16" s="24" customFormat="1" ht="12.75" customHeight="1">
      <c r="A23" s="32" t="str">
        <f t="shared" si="2"/>
        <v/>
      </c>
      <c r="B23" s="33"/>
      <c r="C23" s="33"/>
      <c r="D23" s="33"/>
      <c r="E23" s="13"/>
      <c r="F23" s="111"/>
      <c r="G23" s="111"/>
      <c r="H23" s="111"/>
      <c r="I23" s="354"/>
      <c r="J23" s="111"/>
      <c r="K23" s="66"/>
      <c r="L23" s="35"/>
      <c r="M23" s="111"/>
      <c r="N23" s="35" t="str">
        <f t="shared" si="3"/>
        <v/>
      </c>
      <c r="O23" s="33"/>
      <c r="P23" s="24" t="s">
        <v>1417</v>
      </c>
    </row>
    <row r="24" spans="1:16" s="24" customFormat="1" ht="12.75" customHeight="1">
      <c r="A24" s="32" t="str">
        <f t="shared" si="2"/>
        <v/>
      </c>
      <c r="B24" s="33"/>
      <c r="C24" s="33"/>
      <c r="D24" s="33"/>
      <c r="E24" s="13"/>
      <c r="F24" s="111"/>
      <c r="G24" s="111"/>
      <c r="H24" s="111"/>
      <c r="I24" s="354"/>
      <c r="J24" s="111"/>
      <c r="K24" s="66"/>
      <c r="L24" s="35"/>
      <c r="M24" s="111"/>
      <c r="N24" s="35" t="str">
        <f t="shared" si="3"/>
        <v/>
      </c>
      <c r="O24" s="33"/>
      <c r="P24" s="24" t="s">
        <v>1418</v>
      </c>
    </row>
    <row r="25" spans="1:16" ht="12.75" customHeight="1">
      <c r="A25" s="32" t="str">
        <f t="shared" si="2"/>
        <v/>
      </c>
      <c r="B25" s="33"/>
      <c r="C25" s="33"/>
      <c r="D25" s="33"/>
      <c r="E25" s="13"/>
      <c r="F25" s="111"/>
      <c r="G25" s="111"/>
      <c r="H25" s="111"/>
      <c r="I25" s="354"/>
      <c r="J25" s="111"/>
      <c r="K25" s="66"/>
      <c r="L25" s="35"/>
      <c r="M25" s="111"/>
      <c r="N25" s="35" t="str">
        <f t="shared" si="3"/>
        <v/>
      </c>
      <c r="O25" s="33"/>
      <c r="P25" s="24" t="s">
        <v>1419</v>
      </c>
    </row>
    <row r="26" spans="1:16" ht="12.75" customHeight="1">
      <c r="A26" s="824" t="s">
        <v>1420</v>
      </c>
      <c r="B26" s="838"/>
      <c r="C26" s="838"/>
      <c r="D26" s="832"/>
      <c r="E26" s="13"/>
      <c r="F26" s="111"/>
      <c r="G26" s="111">
        <f>SUM(G8:G25)</f>
        <v>0</v>
      </c>
      <c r="H26" s="111">
        <f>SUM(H8:H25)</f>
        <v>0</v>
      </c>
      <c r="I26" s="355"/>
      <c r="J26" s="111"/>
      <c r="K26" s="66"/>
      <c r="L26" s="35"/>
      <c r="M26" s="111">
        <f>SUM(M8:M25)</f>
        <v>0</v>
      </c>
      <c r="N26" s="35" t="str">
        <f t="shared" si="3"/>
        <v/>
      </c>
      <c r="O26" s="33"/>
      <c r="P26" s="24"/>
    </row>
    <row r="27" spans="1:16" ht="12.75" customHeight="1">
      <c r="A27" s="824" t="s">
        <v>1421</v>
      </c>
      <c r="B27" s="838"/>
      <c r="C27" s="838"/>
      <c r="D27" s="832"/>
      <c r="E27" s="13"/>
      <c r="F27" s="111"/>
      <c r="G27" s="111">
        <f>H26</f>
        <v>0</v>
      </c>
      <c r="H27" s="111"/>
      <c r="I27" s="355"/>
      <c r="J27" s="111"/>
      <c r="K27" s="66"/>
      <c r="L27" s="35"/>
      <c r="M27" s="35"/>
      <c r="N27" s="35"/>
      <c r="O27" s="33"/>
      <c r="P27" s="24"/>
    </row>
    <row r="28" spans="1:16" ht="15.75" customHeight="1">
      <c r="A28" s="803" t="s">
        <v>1422</v>
      </c>
      <c r="B28" s="839"/>
      <c r="C28" s="839"/>
      <c r="D28" s="833"/>
      <c r="E28" s="295"/>
      <c r="F28" s="42"/>
      <c r="G28" s="295">
        <f>G26-G27</f>
        <v>0</v>
      </c>
      <c r="H28" s="295"/>
      <c r="I28" s="356"/>
      <c r="J28" s="295"/>
      <c r="K28" s="295"/>
      <c r="L28" s="42"/>
      <c r="M28" s="295">
        <f>M26</f>
        <v>0</v>
      </c>
      <c r="N28" s="35" t="str">
        <f t="shared" si="3"/>
        <v/>
      </c>
      <c r="O28" s="38"/>
      <c r="P28" s="24"/>
    </row>
    <row r="29" spans="1:16" ht="15.75" customHeight="1">
      <c r="A29" s="25" t="e">
        <f>#REF!&amp;"填表人："&amp;#REF!</f>
        <v>#REF!</v>
      </c>
      <c r="F29" s="25"/>
      <c r="M29" s="25" t="e">
        <f>"评估人员："&amp;#REF!</f>
        <v>#REF!</v>
      </c>
      <c r="P29" s="24"/>
    </row>
    <row r="30" spans="1:16" ht="15.75" customHeight="1">
      <c r="A30" s="25" t="e">
        <f>"填表日期："&amp;YEAR(#REF!)&amp;"年"&amp;MONTH(#REF!)&amp;"月"&amp;DAY(#REF!)&amp;"日"</f>
        <v>#REF!</v>
      </c>
      <c r="F30" s="25"/>
      <c r="P30" s="24"/>
    </row>
  </sheetData>
  <mergeCells count="16">
    <mergeCell ref="A2:O2"/>
    <mergeCell ref="A3:O3"/>
    <mergeCell ref="E6:G6"/>
    <mergeCell ref="K6:M6"/>
    <mergeCell ref="A26:D26"/>
    <mergeCell ref="H6:H7"/>
    <mergeCell ref="I6:I7"/>
    <mergeCell ref="J6:J7"/>
    <mergeCell ref="N6:N7"/>
    <mergeCell ref="O6:O7"/>
    <mergeCell ref="A27:D27"/>
    <mergeCell ref="A28:D28"/>
    <mergeCell ref="A6:A7"/>
    <mergeCell ref="B6:B7"/>
    <mergeCell ref="C6:C7"/>
    <mergeCell ref="D6:D7"/>
  </mergeCells>
  <phoneticPr fontId="48" type="noConversion"/>
  <hyperlinks>
    <hyperlink ref="A1" location="索引目录!A1" display="返回索引目录" xr:uid="{00000000-0004-0000-1A00-000000000000}"/>
  </hyperlinks>
  <printOptions horizontalCentered="1"/>
  <pageMargins left="0.98402777777777795" right="0.98402777777777795" top="0.98402777777777795" bottom="0.98402777777777795" header="0.47152777777777799" footer="0.35416666666666702"/>
  <pageSetup paperSize="9" scale="7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3">
    <pageSetUpPr fitToPage="1"/>
  </sheetPr>
  <dimension ref="A1:P30"/>
  <sheetViews>
    <sheetView showGridLines="0" topLeftCell="A2" zoomScale="96" zoomScaleNormal="96" workbookViewId="0">
      <selection activeCell="S10" sqref="S10"/>
    </sheetView>
  </sheetViews>
  <sheetFormatPr defaultColWidth="9" defaultRowHeight="15.75" customHeight="1"/>
  <cols>
    <col min="1" max="1" width="4.5" style="25" customWidth="1"/>
    <col min="2" max="2" width="21.125" style="25" customWidth="1"/>
    <col min="3" max="4" width="8" style="25" customWidth="1"/>
    <col min="5" max="5" width="22.125" style="25" customWidth="1"/>
    <col min="6" max="6" width="12.5" style="25" customWidth="1"/>
    <col min="7" max="7" width="4.625" style="25" customWidth="1"/>
    <col min="8" max="8" width="5.5" style="25" customWidth="1"/>
    <col min="9" max="9" width="10.125" style="296" customWidth="1"/>
    <col min="10" max="10" width="11.125" style="296" customWidth="1"/>
    <col min="11" max="11" width="8" style="25" customWidth="1"/>
    <col min="12" max="12" width="8.625" style="25" customWidth="1"/>
    <col min="13" max="13" width="9.625" style="25" customWidth="1"/>
    <col min="14" max="14" width="9.125" style="25" customWidth="1"/>
    <col min="15" max="15" width="16.625" style="25" customWidth="1"/>
    <col min="16" max="16" width="8.625" style="25" customWidth="1"/>
    <col min="17" max="18" width="9" style="25" customWidth="1"/>
    <col min="19" max="16384" width="9" style="25"/>
  </cols>
  <sheetData>
    <row r="1" spans="1:16" ht="15.75" customHeight="1">
      <c r="A1" s="26" t="s">
        <v>0</v>
      </c>
    </row>
    <row r="2" spans="1:16" s="23" customFormat="1" ht="30" customHeight="1">
      <c r="A2" s="798" t="s">
        <v>45</v>
      </c>
      <c r="B2" s="799"/>
      <c r="C2" s="799"/>
      <c r="D2" s="799"/>
      <c r="E2" s="799"/>
      <c r="F2" s="799"/>
      <c r="G2" s="799"/>
      <c r="H2" s="799"/>
      <c r="I2" s="799"/>
      <c r="J2" s="799"/>
      <c r="K2" s="799"/>
      <c r="L2" s="799"/>
      <c r="M2" s="799"/>
      <c r="N2" s="799"/>
      <c r="O2" s="799"/>
    </row>
    <row r="3" spans="1:16" ht="15.75" customHeight="1">
      <c r="A3" s="800" t="e">
        <f>"评估基准日："&amp;TEXT(#REF!,"yyyy年mm月dd日")</f>
        <v>#REF!</v>
      </c>
      <c r="B3" s="801"/>
      <c r="C3" s="801"/>
      <c r="D3" s="801"/>
      <c r="E3" s="801"/>
      <c r="F3" s="801"/>
      <c r="G3" s="801"/>
      <c r="H3" s="801"/>
      <c r="I3" s="845"/>
      <c r="J3" s="845"/>
      <c r="K3" s="801"/>
      <c r="L3" s="801"/>
      <c r="M3" s="801"/>
      <c r="N3" s="801"/>
      <c r="O3" s="801"/>
    </row>
    <row r="4" spans="1:16" ht="14.25" customHeight="1">
      <c r="A4" s="24"/>
      <c r="B4" s="24"/>
      <c r="C4" s="24"/>
      <c r="D4" s="24"/>
      <c r="E4" s="24"/>
      <c r="F4" s="24"/>
      <c r="G4" s="24"/>
      <c r="H4" s="24"/>
      <c r="I4" s="24"/>
      <c r="J4" s="24"/>
      <c r="K4" s="24"/>
      <c r="L4" s="24"/>
      <c r="M4" s="24"/>
      <c r="N4" s="24"/>
      <c r="O4" s="28" t="s">
        <v>1423</v>
      </c>
    </row>
    <row r="5" spans="1:16" ht="15.75" customHeight="1">
      <c r="A5" s="25" t="e">
        <f>#REF!&amp;"："&amp;#REF!</f>
        <v>#REF!</v>
      </c>
      <c r="O5" s="194" t="s">
        <v>720</v>
      </c>
    </row>
    <row r="6" spans="1:16" s="24" customFormat="1" ht="15.75" customHeight="1">
      <c r="A6" s="810" t="s">
        <v>4</v>
      </c>
      <c r="B6" s="810" t="s">
        <v>1424</v>
      </c>
      <c r="C6" s="821" t="s">
        <v>1425</v>
      </c>
      <c r="D6" s="837" t="s">
        <v>1084</v>
      </c>
      <c r="E6" s="837" t="s">
        <v>1426</v>
      </c>
      <c r="F6" s="837" t="s">
        <v>1427</v>
      </c>
      <c r="G6" s="810" t="s">
        <v>6</v>
      </c>
      <c r="H6" s="838"/>
      <c r="I6" s="832"/>
      <c r="J6" s="837" t="s">
        <v>1066</v>
      </c>
      <c r="K6" s="810" t="s">
        <v>7</v>
      </c>
      <c r="L6" s="838"/>
      <c r="M6" s="832"/>
      <c r="N6" s="810" t="s">
        <v>616</v>
      </c>
      <c r="O6" s="810" t="s">
        <v>176</v>
      </c>
    </row>
    <row r="7" spans="1:16" s="24" customFormat="1" ht="15.75" customHeight="1">
      <c r="A7" s="834"/>
      <c r="B7" s="834"/>
      <c r="C7" s="831"/>
      <c r="D7" s="831"/>
      <c r="E7" s="831"/>
      <c r="F7" s="831"/>
      <c r="G7" s="235" t="s">
        <v>1085</v>
      </c>
      <c r="H7" s="108" t="s">
        <v>1086</v>
      </c>
      <c r="I7" s="108" t="s">
        <v>1087</v>
      </c>
      <c r="J7" s="831"/>
      <c r="K7" s="297" t="s">
        <v>1088</v>
      </c>
      <c r="L7" s="108" t="s">
        <v>1089</v>
      </c>
      <c r="M7" s="108" t="s">
        <v>1087</v>
      </c>
      <c r="N7" s="834"/>
      <c r="O7" s="834"/>
      <c r="P7" s="195" t="s">
        <v>725</v>
      </c>
    </row>
    <row r="8" spans="1:16" s="24" customFormat="1" ht="12.75" customHeight="1">
      <c r="A8" s="32" t="str">
        <f t="shared" ref="A8" si="0">IF(B8="","",ROW()-7)</f>
        <v/>
      </c>
      <c r="B8" s="33"/>
      <c r="C8" s="33"/>
      <c r="D8" s="33"/>
      <c r="E8" s="35"/>
      <c r="F8" s="33"/>
      <c r="G8" s="13"/>
      <c r="H8" s="111"/>
      <c r="I8" s="111"/>
      <c r="J8" s="111"/>
      <c r="K8" s="13"/>
      <c r="L8" s="111"/>
      <c r="M8" s="111"/>
      <c r="N8" s="35" t="str">
        <f t="shared" ref="N8" si="1">IF(I8-J8=0,"",(M8-I8+J8)/(I8-J8)*100)</f>
        <v/>
      </c>
      <c r="O8" s="33"/>
      <c r="P8" s="220" t="s">
        <v>1428</v>
      </c>
    </row>
    <row r="9" spans="1:16" s="24" customFormat="1" ht="12.75" customHeight="1">
      <c r="A9" s="32" t="str">
        <f t="shared" ref="A9:A25" si="2">IF(B9="","",ROW()-7)</f>
        <v/>
      </c>
      <c r="B9" s="33"/>
      <c r="C9" s="33"/>
      <c r="D9" s="33"/>
      <c r="E9" s="35"/>
      <c r="F9" s="33"/>
      <c r="G9" s="13"/>
      <c r="H9" s="111"/>
      <c r="I9" s="111"/>
      <c r="J9" s="111"/>
      <c r="K9" s="13"/>
      <c r="L9" s="111"/>
      <c r="M9" s="111"/>
      <c r="N9" s="35" t="str">
        <f t="shared" ref="N9:N28" si="3">IF(I9-J9=0,"",(M9-I9+J9)/(I9-J9)*100)</f>
        <v/>
      </c>
      <c r="O9" s="33"/>
      <c r="P9" s="220" t="s">
        <v>1429</v>
      </c>
    </row>
    <row r="10" spans="1:16" s="24" customFormat="1" ht="12.75" customHeight="1">
      <c r="A10" s="32" t="str">
        <f t="shared" si="2"/>
        <v/>
      </c>
      <c r="B10" s="33"/>
      <c r="C10" s="33"/>
      <c r="D10" s="33"/>
      <c r="E10" s="35"/>
      <c r="F10" s="33"/>
      <c r="G10" s="13"/>
      <c r="H10" s="111"/>
      <c r="I10" s="111"/>
      <c r="J10" s="111"/>
      <c r="K10" s="13"/>
      <c r="L10" s="111"/>
      <c r="M10" s="111"/>
      <c r="N10" s="35" t="str">
        <f t="shared" si="3"/>
        <v/>
      </c>
      <c r="O10" s="33"/>
      <c r="P10" s="220" t="s">
        <v>1430</v>
      </c>
    </row>
    <row r="11" spans="1:16" s="24" customFormat="1" ht="12.75" customHeight="1">
      <c r="A11" s="32" t="str">
        <f t="shared" si="2"/>
        <v/>
      </c>
      <c r="B11" s="33"/>
      <c r="C11" s="33"/>
      <c r="D11" s="33"/>
      <c r="E11" s="35"/>
      <c r="F11" s="33"/>
      <c r="G11" s="13"/>
      <c r="H11" s="111"/>
      <c r="I11" s="111"/>
      <c r="J11" s="111"/>
      <c r="K11" s="13"/>
      <c r="L11" s="111"/>
      <c r="M11" s="111"/>
      <c r="N11" s="35" t="str">
        <f t="shared" si="3"/>
        <v/>
      </c>
      <c r="O11" s="33"/>
      <c r="P11" s="220" t="s">
        <v>1431</v>
      </c>
    </row>
    <row r="12" spans="1:16" s="24" customFormat="1" ht="12.75" customHeight="1">
      <c r="A12" s="32" t="str">
        <f t="shared" si="2"/>
        <v/>
      </c>
      <c r="B12" s="33"/>
      <c r="C12" s="33"/>
      <c r="D12" s="33"/>
      <c r="E12" s="35"/>
      <c r="F12" s="33"/>
      <c r="G12" s="13"/>
      <c r="H12" s="111"/>
      <c r="I12" s="111"/>
      <c r="J12" s="111"/>
      <c r="K12" s="13"/>
      <c r="L12" s="111"/>
      <c r="M12" s="111"/>
      <c r="N12" s="35" t="str">
        <f t="shared" si="3"/>
        <v/>
      </c>
      <c r="O12" s="33"/>
      <c r="P12" s="220" t="s">
        <v>1432</v>
      </c>
    </row>
    <row r="13" spans="1:16" s="24" customFormat="1" ht="12.75" customHeight="1">
      <c r="A13" s="32" t="str">
        <f t="shared" si="2"/>
        <v/>
      </c>
      <c r="B13" s="33"/>
      <c r="C13" s="33"/>
      <c r="D13" s="33"/>
      <c r="E13" s="35"/>
      <c r="F13" s="33"/>
      <c r="G13" s="13"/>
      <c r="H13" s="111"/>
      <c r="I13" s="111"/>
      <c r="J13" s="111"/>
      <c r="K13" s="13"/>
      <c r="L13" s="111"/>
      <c r="M13" s="111"/>
      <c r="N13" s="35" t="str">
        <f t="shared" si="3"/>
        <v/>
      </c>
      <c r="O13" s="33"/>
      <c r="P13" s="220" t="s">
        <v>1433</v>
      </c>
    </row>
    <row r="14" spans="1:16" s="24" customFormat="1" ht="12.75" customHeight="1">
      <c r="A14" s="32" t="str">
        <f t="shared" si="2"/>
        <v/>
      </c>
      <c r="B14" s="33"/>
      <c r="C14" s="33"/>
      <c r="D14" s="33"/>
      <c r="E14" s="35"/>
      <c r="F14" s="33"/>
      <c r="G14" s="13"/>
      <c r="H14" s="111"/>
      <c r="I14" s="111"/>
      <c r="J14" s="111"/>
      <c r="K14" s="13"/>
      <c r="L14" s="111"/>
      <c r="M14" s="111"/>
      <c r="N14" s="35" t="str">
        <f t="shared" si="3"/>
        <v/>
      </c>
      <c r="O14" s="33"/>
      <c r="P14" s="220" t="s">
        <v>1434</v>
      </c>
    </row>
    <row r="15" spans="1:16" s="24" customFormat="1" ht="12.75" customHeight="1">
      <c r="A15" s="32" t="str">
        <f t="shared" si="2"/>
        <v/>
      </c>
      <c r="B15" s="33"/>
      <c r="C15" s="33"/>
      <c r="D15" s="33"/>
      <c r="E15" s="35"/>
      <c r="F15" s="33"/>
      <c r="G15" s="13"/>
      <c r="H15" s="111"/>
      <c r="I15" s="111"/>
      <c r="J15" s="111"/>
      <c r="K15" s="13"/>
      <c r="L15" s="111"/>
      <c r="M15" s="111"/>
      <c r="N15" s="35" t="str">
        <f t="shared" si="3"/>
        <v/>
      </c>
      <c r="O15" s="33"/>
      <c r="P15" s="220" t="s">
        <v>1435</v>
      </c>
    </row>
    <row r="16" spans="1:16" s="24" customFormat="1" ht="12.75" customHeight="1">
      <c r="A16" s="32" t="str">
        <f t="shared" si="2"/>
        <v/>
      </c>
      <c r="B16" s="33"/>
      <c r="C16" s="33"/>
      <c r="D16" s="33"/>
      <c r="E16" s="35"/>
      <c r="F16" s="33"/>
      <c r="G16" s="13"/>
      <c r="H16" s="111"/>
      <c r="I16" s="111"/>
      <c r="J16" s="111"/>
      <c r="K16" s="13"/>
      <c r="L16" s="111"/>
      <c r="M16" s="111"/>
      <c r="N16" s="35" t="str">
        <f t="shared" si="3"/>
        <v/>
      </c>
      <c r="O16" s="33"/>
      <c r="P16" s="220" t="s">
        <v>1436</v>
      </c>
    </row>
    <row r="17" spans="1:16" s="24" customFormat="1" ht="12.75" customHeight="1">
      <c r="A17" s="32" t="str">
        <f t="shared" si="2"/>
        <v/>
      </c>
      <c r="B17" s="33"/>
      <c r="C17" s="33"/>
      <c r="D17" s="33"/>
      <c r="E17" s="35"/>
      <c r="F17" s="33"/>
      <c r="G17" s="13"/>
      <c r="H17" s="111"/>
      <c r="I17" s="111"/>
      <c r="J17" s="111"/>
      <c r="K17" s="13"/>
      <c r="L17" s="111"/>
      <c r="M17" s="111"/>
      <c r="N17" s="35" t="str">
        <f t="shared" si="3"/>
        <v/>
      </c>
      <c r="O17" s="33"/>
      <c r="P17" s="220" t="s">
        <v>1437</v>
      </c>
    </row>
    <row r="18" spans="1:16" s="24" customFormat="1" ht="12.75" customHeight="1">
      <c r="A18" s="32" t="str">
        <f t="shared" si="2"/>
        <v/>
      </c>
      <c r="B18" s="33"/>
      <c r="C18" s="33"/>
      <c r="D18" s="33"/>
      <c r="E18" s="35"/>
      <c r="F18" s="33"/>
      <c r="G18" s="13"/>
      <c r="H18" s="111"/>
      <c r="I18" s="111"/>
      <c r="J18" s="111"/>
      <c r="K18" s="13"/>
      <c r="L18" s="111"/>
      <c r="M18" s="111"/>
      <c r="N18" s="35" t="str">
        <f t="shared" si="3"/>
        <v/>
      </c>
      <c r="O18" s="33"/>
      <c r="P18" s="220" t="s">
        <v>1438</v>
      </c>
    </row>
    <row r="19" spans="1:16" s="24" customFormat="1" ht="12.75" customHeight="1">
      <c r="A19" s="32" t="str">
        <f t="shared" si="2"/>
        <v/>
      </c>
      <c r="B19" s="33"/>
      <c r="C19" s="33"/>
      <c r="D19" s="33"/>
      <c r="E19" s="35"/>
      <c r="F19" s="33"/>
      <c r="G19" s="13"/>
      <c r="H19" s="111"/>
      <c r="I19" s="111"/>
      <c r="J19" s="111"/>
      <c r="K19" s="13"/>
      <c r="L19" s="111"/>
      <c r="M19" s="111"/>
      <c r="N19" s="35" t="str">
        <f t="shared" si="3"/>
        <v/>
      </c>
      <c r="O19" s="33"/>
      <c r="P19" s="220" t="s">
        <v>1439</v>
      </c>
    </row>
    <row r="20" spans="1:16" s="24" customFormat="1" ht="12.75" customHeight="1">
      <c r="A20" s="32" t="str">
        <f t="shared" si="2"/>
        <v/>
      </c>
      <c r="B20" s="33"/>
      <c r="C20" s="33"/>
      <c r="D20" s="33"/>
      <c r="E20" s="35"/>
      <c r="F20" s="33"/>
      <c r="G20" s="13"/>
      <c r="H20" s="111"/>
      <c r="I20" s="111"/>
      <c r="J20" s="111"/>
      <c r="K20" s="13"/>
      <c r="L20" s="111"/>
      <c r="M20" s="111"/>
      <c r="N20" s="35" t="str">
        <f t="shared" si="3"/>
        <v/>
      </c>
      <c r="O20" s="33"/>
      <c r="P20" s="220" t="s">
        <v>1440</v>
      </c>
    </row>
    <row r="21" spans="1:16" s="24" customFormat="1" ht="12.75" customHeight="1">
      <c r="A21" s="32" t="str">
        <f t="shared" si="2"/>
        <v/>
      </c>
      <c r="B21" s="33"/>
      <c r="C21" s="33"/>
      <c r="D21" s="33"/>
      <c r="E21" s="35"/>
      <c r="F21" s="33"/>
      <c r="G21" s="13"/>
      <c r="H21" s="111"/>
      <c r="I21" s="111"/>
      <c r="J21" s="111"/>
      <c r="K21" s="13"/>
      <c r="L21" s="111"/>
      <c r="M21" s="111"/>
      <c r="N21" s="35" t="str">
        <f t="shared" si="3"/>
        <v/>
      </c>
      <c r="O21" s="33"/>
      <c r="P21" s="220" t="s">
        <v>1441</v>
      </c>
    </row>
    <row r="22" spans="1:16" s="24" customFormat="1" ht="12.75" customHeight="1">
      <c r="A22" s="32" t="str">
        <f t="shared" si="2"/>
        <v/>
      </c>
      <c r="B22" s="33"/>
      <c r="C22" s="33"/>
      <c r="D22" s="33"/>
      <c r="E22" s="35"/>
      <c r="F22" s="33"/>
      <c r="G22" s="13"/>
      <c r="H22" s="111"/>
      <c r="I22" s="111"/>
      <c r="J22" s="111"/>
      <c r="K22" s="13"/>
      <c r="L22" s="111"/>
      <c r="M22" s="111"/>
      <c r="N22" s="35" t="str">
        <f t="shared" si="3"/>
        <v/>
      </c>
      <c r="O22" s="33"/>
      <c r="P22" s="220" t="s">
        <v>1442</v>
      </c>
    </row>
    <row r="23" spans="1:16" s="24" customFormat="1" ht="12.75" customHeight="1">
      <c r="A23" s="32" t="str">
        <f t="shared" si="2"/>
        <v/>
      </c>
      <c r="B23" s="33"/>
      <c r="C23" s="33"/>
      <c r="D23" s="33"/>
      <c r="E23" s="35"/>
      <c r="F23" s="33"/>
      <c r="G23" s="13"/>
      <c r="H23" s="111"/>
      <c r="I23" s="111"/>
      <c r="J23" s="111"/>
      <c r="K23" s="13"/>
      <c r="L23" s="111"/>
      <c r="M23" s="111"/>
      <c r="N23" s="35" t="str">
        <f t="shared" si="3"/>
        <v/>
      </c>
      <c r="O23" s="33"/>
      <c r="P23" s="220" t="s">
        <v>1443</v>
      </c>
    </row>
    <row r="24" spans="1:16" s="24" customFormat="1" ht="12.75" customHeight="1">
      <c r="A24" s="32" t="str">
        <f t="shared" si="2"/>
        <v/>
      </c>
      <c r="B24" s="33"/>
      <c r="C24" s="33"/>
      <c r="D24" s="33"/>
      <c r="E24" s="35"/>
      <c r="F24" s="33"/>
      <c r="G24" s="13"/>
      <c r="H24" s="111"/>
      <c r="I24" s="111"/>
      <c r="J24" s="111"/>
      <c r="K24" s="13"/>
      <c r="L24" s="111"/>
      <c r="M24" s="111"/>
      <c r="N24" s="35" t="str">
        <f t="shared" si="3"/>
        <v/>
      </c>
      <c r="O24" s="33"/>
      <c r="P24" s="220" t="s">
        <v>1444</v>
      </c>
    </row>
    <row r="25" spans="1:16" ht="12.75" customHeight="1">
      <c r="A25" s="32" t="str">
        <f t="shared" si="2"/>
        <v/>
      </c>
      <c r="B25" s="33"/>
      <c r="C25" s="33"/>
      <c r="D25" s="33"/>
      <c r="E25" s="35"/>
      <c r="F25" s="33"/>
      <c r="G25" s="13"/>
      <c r="H25" s="111"/>
      <c r="I25" s="111"/>
      <c r="J25" s="111"/>
      <c r="K25" s="13"/>
      <c r="L25" s="111"/>
      <c r="M25" s="111"/>
      <c r="N25" s="35" t="str">
        <f t="shared" si="3"/>
        <v/>
      </c>
      <c r="O25" s="33"/>
      <c r="P25" s="220" t="s">
        <v>1445</v>
      </c>
    </row>
    <row r="26" spans="1:16" ht="12.75" customHeight="1">
      <c r="A26" s="824" t="s">
        <v>1446</v>
      </c>
      <c r="B26" s="838"/>
      <c r="C26" s="838"/>
      <c r="D26" s="832"/>
      <c r="E26" s="35"/>
      <c r="F26" s="33"/>
      <c r="G26" s="13"/>
      <c r="H26" s="111"/>
      <c r="I26" s="111">
        <f>SUM(I8:I25)</f>
        <v>0</v>
      </c>
      <c r="J26" s="111">
        <f>SUM(J8:J25)</f>
        <v>0</v>
      </c>
      <c r="K26" s="13"/>
      <c r="L26" s="111"/>
      <c r="M26" s="111">
        <f>SUM(M8:M25)</f>
        <v>0</v>
      </c>
      <c r="N26" s="35" t="str">
        <f t="shared" si="3"/>
        <v/>
      </c>
      <c r="O26" s="33"/>
      <c r="P26" s="188"/>
    </row>
    <row r="27" spans="1:16" ht="12.75" customHeight="1">
      <c r="A27" s="824" t="s">
        <v>1447</v>
      </c>
      <c r="B27" s="838"/>
      <c r="C27" s="838"/>
      <c r="D27" s="832"/>
      <c r="E27" s="35"/>
      <c r="F27" s="33"/>
      <c r="G27" s="13"/>
      <c r="H27" s="111"/>
      <c r="I27" s="111">
        <f>J26</f>
        <v>0</v>
      </c>
      <c r="J27" s="111"/>
      <c r="K27" s="13"/>
      <c r="L27" s="111"/>
      <c r="M27" s="35"/>
      <c r="N27" s="35"/>
      <c r="O27" s="33"/>
    </row>
    <row r="28" spans="1:16" ht="15.75" customHeight="1">
      <c r="A28" s="803" t="s">
        <v>1448</v>
      </c>
      <c r="B28" s="839"/>
      <c r="C28" s="839"/>
      <c r="D28" s="833"/>
      <c r="E28" s="38"/>
      <c r="F28" s="38"/>
      <c r="G28" s="295"/>
      <c r="H28" s="295"/>
      <c r="I28" s="295">
        <f>I26-I27</f>
        <v>0</v>
      </c>
      <c r="J28" s="42"/>
      <c r="K28" s="42"/>
      <c r="L28" s="42"/>
      <c r="M28" s="295">
        <f>M26</f>
        <v>0</v>
      </c>
      <c r="N28" s="35" t="str">
        <f t="shared" si="3"/>
        <v/>
      </c>
      <c r="O28" s="38"/>
    </row>
    <row r="29" spans="1:16" ht="15.75" customHeight="1">
      <c r="A29" s="25" t="e">
        <f>#REF!&amp;"填表人："&amp;#REF!</f>
        <v>#REF!</v>
      </c>
      <c r="I29" s="25"/>
      <c r="J29" s="25"/>
      <c r="M29" s="25" t="e">
        <f>"评估人员："&amp;#REF!</f>
        <v>#REF!</v>
      </c>
      <c r="P29" s="65" t="s">
        <v>717</v>
      </c>
    </row>
    <row r="30" spans="1:16" ht="15.75" customHeight="1">
      <c r="A30" s="25" t="e">
        <f>"填表日期："&amp;YEAR(#REF!)&amp;"年"&amp;MONTH(#REF!)&amp;"月"&amp;DAY(#REF!)&amp;"日"</f>
        <v>#REF!</v>
      </c>
      <c r="I30" s="25"/>
      <c r="J30" s="25"/>
    </row>
  </sheetData>
  <mergeCells count="16">
    <mergeCell ref="A2:O2"/>
    <mergeCell ref="A3:O3"/>
    <mergeCell ref="G6:I6"/>
    <mergeCell ref="K6:M6"/>
    <mergeCell ref="A26:D26"/>
    <mergeCell ref="E6:E7"/>
    <mergeCell ref="F6:F7"/>
    <mergeCell ref="J6:J7"/>
    <mergeCell ref="N6:N7"/>
    <mergeCell ref="O6:O7"/>
    <mergeCell ref="A27:D27"/>
    <mergeCell ref="A28:D28"/>
    <mergeCell ref="A6:A7"/>
    <mergeCell ref="B6:B7"/>
    <mergeCell ref="C6:C7"/>
    <mergeCell ref="D6:D7"/>
  </mergeCells>
  <phoneticPr fontId="48" type="noConversion"/>
  <hyperlinks>
    <hyperlink ref="A1" location="索引目录!A1" display="返回索引目录" xr:uid="{00000000-0004-0000-1B00-000000000000}"/>
  </hyperlinks>
  <printOptions horizontalCentered="1"/>
  <pageMargins left="0.98402777777777795" right="0.98402777777777795" top="0.98402777777777795" bottom="0.98402777777777795" header="0.47152777777777799" footer="0.35416666666666702"/>
  <pageSetup paperSize="9" scale="7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pageSetUpPr fitToPage="1"/>
  </sheetPr>
  <dimension ref="A1:N30"/>
  <sheetViews>
    <sheetView showGridLines="0" zoomScale="96" zoomScaleNormal="96" workbookViewId="0">
      <selection activeCell="S10" sqref="S10"/>
    </sheetView>
  </sheetViews>
  <sheetFormatPr defaultColWidth="9" defaultRowHeight="15.75" customHeight="1"/>
  <cols>
    <col min="1" max="1" width="5.625" style="25" customWidth="1"/>
    <col min="2" max="2" width="13.125" style="25" customWidth="1"/>
    <col min="3" max="3" width="11.125" style="25" customWidth="1"/>
    <col min="4" max="4" width="8" style="25" customWidth="1"/>
    <col min="5" max="5" width="4.625" style="25" customWidth="1"/>
    <col min="6" max="6" width="5.5" style="25" customWidth="1"/>
    <col min="7" max="7" width="9.125" style="25" customWidth="1"/>
    <col min="8" max="8" width="15" style="25" customWidth="1"/>
    <col min="9" max="9" width="8" style="25" customWidth="1"/>
    <col min="10" max="10" width="8.625" style="25" customWidth="1"/>
    <col min="11" max="11" width="9.625" style="25" customWidth="1"/>
    <col min="12" max="13" width="8.125" style="25" customWidth="1"/>
    <col min="14" max="14" width="9" style="24" customWidth="1"/>
    <col min="15" max="16" width="9" style="25" customWidth="1"/>
    <col min="17" max="16384" width="9" style="25"/>
  </cols>
  <sheetData>
    <row r="1" spans="1:14" ht="15.75" customHeight="1">
      <c r="A1" s="26" t="s">
        <v>0</v>
      </c>
    </row>
    <row r="2" spans="1:14" s="23" customFormat="1" ht="30" customHeight="1">
      <c r="A2" s="798" t="s">
        <v>41</v>
      </c>
      <c r="B2" s="799"/>
      <c r="C2" s="799"/>
      <c r="D2" s="799"/>
      <c r="E2" s="799"/>
      <c r="F2" s="799"/>
      <c r="G2" s="799"/>
      <c r="H2" s="799"/>
      <c r="I2" s="799"/>
      <c r="J2" s="799"/>
      <c r="K2" s="799"/>
      <c r="L2" s="799"/>
      <c r="M2" s="799"/>
      <c r="N2" s="27"/>
    </row>
    <row r="3" spans="1:14" ht="15.75" customHeight="1">
      <c r="A3" s="800" t="e">
        <f>"评估基准日："&amp;TEXT(#REF!,"yyyy年mm月dd日")</f>
        <v>#REF!</v>
      </c>
      <c r="B3" s="801"/>
      <c r="C3" s="801"/>
      <c r="D3" s="801"/>
      <c r="E3" s="801"/>
      <c r="F3" s="801"/>
      <c r="G3" s="801"/>
      <c r="H3" s="801"/>
      <c r="I3" s="801"/>
      <c r="J3" s="801"/>
      <c r="K3" s="801"/>
      <c r="L3" s="801"/>
      <c r="M3" s="801"/>
    </row>
    <row r="4" spans="1:14" ht="14.25" customHeight="1">
      <c r="A4" s="24"/>
      <c r="B4" s="24"/>
      <c r="C4" s="24"/>
      <c r="D4" s="24"/>
      <c r="E4" s="24"/>
      <c r="F4" s="24"/>
      <c r="G4" s="24"/>
      <c r="H4" s="24"/>
      <c r="I4" s="24"/>
      <c r="J4" s="24"/>
      <c r="K4" s="24"/>
      <c r="L4" s="802" t="s">
        <v>1449</v>
      </c>
      <c r="M4" s="801"/>
    </row>
    <row r="5" spans="1:14" ht="15.75" customHeight="1">
      <c r="A5" s="25" t="e">
        <f>#REF!&amp;"："&amp;#REF!</f>
        <v>#REF!</v>
      </c>
      <c r="M5" s="194" t="s">
        <v>720</v>
      </c>
    </row>
    <row r="6" spans="1:14" s="24" customFormat="1" ht="15.75" customHeight="1">
      <c r="A6" s="810" t="s">
        <v>4</v>
      </c>
      <c r="B6" s="810" t="s">
        <v>1083</v>
      </c>
      <c r="C6" s="810" t="s">
        <v>1450</v>
      </c>
      <c r="D6" s="844" t="s">
        <v>1084</v>
      </c>
      <c r="E6" s="810" t="s">
        <v>6</v>
      </c>
      <c r="F6" s="838"/>
      <c r="G6" s="832"/>
      <c r="H6" s="837" t="s">
        <v>1066</v>
      </c>
      <c r="I6" s="810" t="s">
        <v>7</v>
      </c>
      <c r="J6" s="838"/>
      <c r="K6" s="832"/>
      <c r="L6" s="810" t="s">
        <v>616</v>
      </c>
      <c r="M6" s="810" t="s">
        <v>176</v>
      </c>
    </row>
    <row r="7" spans="1:14" s="24" customFormat="1" ht="15.75" customHeight="1">
      <c r="A7" s="834"/>
      <c r="B7" s="834"/>
      <c r="C7" s="834"/>
      <c r="D7" s="834"/>
      <c r="E7" s="235" t="s">
        <v>1085</v>
      </c>
      <c r="F7" s="108" t="s">
        <v>1086</v>
      </c>
      <c r="G7" s="108" t="s">
        <v>1087</v>
      </c>
      <c r="H7" s="831"/>
      <c r="I7" s="235" t="s">
        <v>1088</v>
      </c>
      <c r="J7" s="108" t="s">
        <v>1089</v>
      </c>
      <c r="K7" s="108" t="s">
        <v>1087</v>
      </c>
      <c r="L7" s="834"/>
      <c r="M7" s="834"/>
      <c r="N7" s="195" t="s">
        <v>725</v>
      </c>
    </row>
    <row r="8" spans="1:14" ht="12.75" customHeight="1">
      <c r="A8" s="32" t="str">
        <f t="shared" ref="A8" si="0">IF(B8="","",ROW()-7)</f>
        <v/>
      </c>
      <c r="B8" s="33"/>
      <c r="C8" s="33"/>
      <c r="D8" s="33"/>
      <c r="E8" s="13"/>
      <c r="F8" s="111"/>
      <c r="G8" s="111"/>
      <c r="H8" s="111"/>
      <c r="I8" s="13"/>
      <c r="J8" s="35"/>
      <c r="K8" s="111"/>
      <c r="L8" s="35" t="str">
        <f t="shared" ref="L8" si="1">IF(G8-H8=0,"",(K8-G8+H8)/(G8-H8)*100)</f>
        <v/>
      </c>
      <c r="M8" s="33"/>
      <c r="N8" s="24" t="s">
        <v>1451</v>
      </c>
    </row>
    <row r="9" spans="1:14" ht="12.75" customHeight="1">
      <c r="A9" s="32" t="str">
        <f t="shared" ref="A9:A25" si="2">IF(B9="","",ROW()-7)</f>
        <v/>
      </c>
      <c r="B9" s="33"/>
      <c r="C9" s="33"/>
      <c r="D9" s="33"/>
      <c r="E9" s="13"/>
      <c r="F9" s="111"/>
      <c r="G9" s="111"/>
      <c r="H9" s="111"/>
      <c r="I9" s="13"/>
      <c r="J9" s="35"/>
      <c r="K9" s="111"/>
      <c r="L9" s="35" t="str">
        <f t="shared" ref="L9:L28" si="3">IF(G9-H9=0,"",(K9-G9+H9)/(G9-H9)*100)</f>
        <v/>
      </c>
      <c r="M9" s="33"/>
      <c r="N9" s="24" t="s">
        <v>1452</v>
      </c>
    </row>
    <row r="10" spans="1:14" ht="12.75" customHeight="1">
      <c r="A10" s="32" t="str">
        <f t="shared" si="2"/>
        <v/>
      </c>
      <c r="B10" s="33"/>
      <c r="C10" s="33"/>
      <c r="D10" s="33"/>
      <c r="E10" s="13"/>
      <c r="F10" s="111"/>
      <c r="G10" s="111"/>
      <c r="H10" s="111"/>
      <c r="I10" s="13"/>
      <c r="J10" s="35"/>
      <c r="K10" s="111"/>
      <c r="L10" s="35" t="str">
        <f t="shared" si="3"/>
        <v/>
      </c>
      <c r="M10" s="33"/>
      <c r="N10" s="24" t="s">
        <v>1453</v>
      </c>
    </row>
    <row r="11" spans="1:14" ht="12.75" customHeight="1">
      <c r="A11" s="32" t="str">
        <f t="shared" si="2"/>
        <v/>
      </c>
      <c r="B11" s="33"/>
      <c r="C11" s="33"/>
      <c r="D11" s="33"/>
      <c r="E11" s="13"/>
      <c r="F11" s="111"/>
      <c r="G11" s="111"/>
      <c r="H11" s="111"/>
      <c r="I11" s="13"/>
      <c r="J11" s="35"/>
      <c r="K11" s="111"/>
      <c r="L11" s="35" t="str">
        <f t="shared" si="3"/>
        <v/>
      </c>
      <c r="M11" s="33"/>
      <c r="N11" s="24" t="s">
        <v>1454</v>
      </c>
    </row>
    <row r="12" spans="1:14" ht="12.75" customHeight="1">
      <c r="A12" s="32" t="str">
        <f t="shared" si="2"/>
        <v/>
      </c>
      <c r="B12" s="33"/>
      <c r="C12" s="33"/>
      <c r="D12" s="33"/>
      <c r="E12" s="13"/>
      <c r="F12" s="111"/>
      <c r="G12" s="111"/>
      <c r="H12" s="111"/>
      <c r="I12" s="13"/>
      <c r="J12" s="35"/>
      <c r="K12" s="111"/>
      <c r="L12" s="35" t="str">
        <f t="shared" si="3"/>
        <v/>
      </c>
      <c r="M12" s="33"/>
      <c r="N12" s="24" t="s">
        <v>1455</v>
      </c>
    </row>
    <row r="13" spans="1:14" ht="12.75" customHeight="1">
      <c r="A13" s="32" t="str">
        <f t="shared" si="2"/>
        <v/>
      </c>
      <c r="B13" s="33"/>
      <c r="C13" s="33"/>
      <c r="D13" s="33"/>
      <c r="E13" s="13"/>
      <c r="F13" s="111"/>
      <c r="G13" s="111"/>
      <c r="H13" s="111"/>
      <c r="I13" s="13"/>
      <c r="J13" s="35"/>
      <c r="K13" s="111"/>
      <c r="L13" s="35" t="str">
        <f t="shared" si="3"/>
        <v/>
      </c>
      <c r="M13" s="33"/>
      <c r="N13" s="24" t="s">
        <v>1456</v>
      </c>
    </row>
    <row r="14" spans="1:14" ht="12.75" customHeight="1">
      <c r="A14" s="32" t="str">
        <f t="shared" si="2"/>
        <v/>
      </c>
      <c r="B14" s="33"/>
      <c r="C14" s="33"/>
      <c r="D14" s="33"/>
      <c r="E14" s="13"/>
      <c r="F14" s="111"/>
      <c r="G14" s="111"/>
      <c r="H14" s="111"/>
      <c r="I14" s="13"/>
      <c r="J14" s="35"/>
      <c r="K14" s="111"/>
      <c r="L14" s="35" t="str">
        <f t="shared" si="3"/>
        <v/>
      </c>
      <c r="M14" s="33"/>
      <c r="N14" s="24" t="s">
        <v>1457</v>
      </c>
    </row>
    <row r="15" spans="1:14" ht="12.75" customHeight="1">
      <c r="A15" s="32" t="str">
        <f t="shared" si="2"/>
        <v/>
      </c>
      <c r="B15" s="33"/>
      <c r="C15" s="33"/>
      <c r="D15" s="33"/>
      <c r="E15" s="13"/>
      <c r="F15" s="111"/>
      <c r="G15" s="111"/>
      <c r="H15" s="111"/>
      <c r="I15" s="13"/>
      <c r="J15" s="35"/>
      <c r="K15" s="111"/>
      <c r="L15" s="35" t="str">
        <f t="shared" si="3"/>
        <v/>
      </c>
      <c r="M15" s="33"/>
      <c r="N15" s="24" t="s">
        <v>1458</v>
      </c>
    </row>
    <row r="16" spans="1:14" ht="12.75" customHeight="1">
      <c r="A16" s="32" t="str">
        <f t="shared" si="2"/>
        <v/>
      </c>
      <c r="B16" s="33"/>
      <c r="C16" s="33"/>
      <c r="D16" s="33"/>
      <c r="E16" s="13"/>
      <c r="F16" s="111"/>
      <c r="G16" s="111"/>
      <c r="H16" s="111"/>
      <c r="I16" s="13"/>
      <c r="J16" s="35"/>
      <c r="K16" s="111"/>
      <c r="L16" s="35" t="str">
        <f t="shared" si="3"/>
        <v/>
      </c>
      <c r="M16" s="33"/>
      <c r="N16" s="24" t="s">
        <v>1459</v>
      </c>
    </row>
    <row r="17" spans="1:14" ht="12.75" customHeight="1">
      <c r="A17" s="32" t="str">
        <f t="shared" si="2"/>
        <v/>
      </c>
      <c r="B17" s="33"/>
      <c r="C17" s="33"/>
      <c r="D17" s="33"/>
      <c r="E17" s="13"/>
      <c r="F17" s="111"/>
      <c r="G17" s="111"/>
      <c r="H17" s="111"/>
      <c r="I17" s="13"/>
      <c r="J17" s="35"/>
      <c r="K17" s="111"/>
      <c r="L17" s="35" t="str">
        <f t="shared" si="3"/>
        <v/>
      </c>
      <c r="M17" s="33"/>
      <c r="N17" s="24" t="s">
        <v>1460</v>
      </c>
    </row>
    <row r="18" spans="1:14" ht="12.75" customHeight="1">
      <c r="A18" s="32" t="str">
        <f t="shared" si="2"/>
        <v/>
      </c>
      <c r="B18" s="33"/>
      <c r="C18" s="33"/>
      <c r="D18" s="33"/>
      <c r="E18" s="13"/>
      <c r="F18" s="111"/>
      <c r="G18" s="111"/>
      <c r="H18" s="111"/>
      <c r="I18" s="13"/>
      <c r="J18" s="35"/>
      <c r="K18" s="111"/>
      <c r="L18" s="35" t="str">
        <f t="shared" si="3"/>
        <v/>
      </c>
      <c r="M18" s="33"/>
      <c r="N18" s="24" t="s">
        <v>1461</v>
      </c>
    </row>
    <row r="19" spans="1:14" ht="12.75" customHeight="1">
      <c r="A19" s="32" t="str">
        <f t="shared" si="2"/>
        <v/>
      </c>
      <c r="B19" s="33"/>
      <c r="C19" s="33"/>
      <c r="D19" s="33"/>
      <c r="E19" s="13"/>
      <c r="F19" s="111"/>
      <c r="G19" s="111"/>
      <c r="H19" s="111"/>
      <c r="I19" s="13"/>
      <c r="J19" s="35"/>
      <c r="K19" s="111"/>
      <c r="L19" s="35" t="str">
        <f t="shared" si="3"/>
        <v/>
      </c>
      <c r="M19" s="33"/>
      <c r="N19" s="24" t="s">
        <v>1462</v>
      </c>
    </row>
    <row r="20" spans="1:14" ht="12.75" customHeight="1">
      <c r="A20" s="32" t="str">
        <f t="shared" si="2"/>
        <v/>
      </c>
      <c r="B20" s="33"/>
      <c r="C20" s="33"/>
      <c r="D20" s="33"/>
      <c r="E20" s="13"/>
      <c r="F20" s="111"/>
      <c r="G20" s="111"/>
      <c r="H20" s="111"/>
      <c r="I20" s="13"/>
      <c r="J20" s="35"/>
      <c r="K20" s="111"/>
      <c r="L20" s="35" t="str">
        <f t="shared" si="3"/>
        <v/>
      </c>
      <c r="M20" s="33"/>
      <c r="N20" s="24" t="s">
        <v>1463</v>
      </c>
    </row>
    <row r="21" spans="1:14" ht="12.75" customHeight="1">
      <c r="A21" s="32" t="str">
        <f t="shared" si="2"/>
        <v/>
      </c>
      <c r="B21" s="33"/>
      <c r="C21" s="33"/>
      <c r="D21" s="33"/>
      <c r="E21" s="13"/>
      <c r="F21" s="111"/>
      <c r="G21" s="111"/>
      <c r="H21" s="111"/>
      <c r="I21" s="13"/>
      <c r="J21" s="35"/>
      <c r="K21" s="111"/>
      <c r="L21" s="35" t="str">
        <f t="shared" si="3"/>
        <v/>
      </c>
      <c r="M21" s="33"/>
      <c r="N21" s="24" t="s">
        <v>1464</v>
      </c>
    </row>
    <row r="22" spans="1:14" ht="12.75" customHeight="1">
      <c r="A22" s="32" t="str">
        <f t="shared" si="2"/>
        <v/>
      </c>
      <c r="B22" s="33"/>
      <c r="C22" s="33"/>
      <c r="D22" s="33"/>
      <c r="E22" s="13"/>
      <c r="F22" s="111"/>
      <c r="G22" s="111"/>
      <c r="H22" s="111"/>
      <c r="I22" s="13"/>
      <c r="J22" s="35"/>
      <c r="K22" s="111"/>
      <c r="L22" s="35" t="str">
        <f t="shared" si="3"/>
        <v/>
      </c>
      <c r="M22" s="33"/>
      <c r="N22" s="24" t="s">
        <v>1465</v>
      </c>
    </row>
    <row r="23" spans="1:14" ht="12.75" customHeight="1">
      <c r="A23" s="32" t="str">
        <f t="shared" si="2"/>
        <v/>
      </c>
      <c r="B23" s="33"/>
      <c r="C23" s="33"/>
      <c r="D23" s="33"/>
      <c r="E23" s="13"/>
      <c r="F23" s="111"/>
      <c r="G23" s="111"/>
      <c r="H23" s="111"/>
      <c r="I23" s="13"/>
      <c r="J23" s="35"/>
      <c r="K23" s="111"/>
      <c r="L23" s="35" t="str">
        <f t="shared" si="3"/>
        <v/>
      </c>
      <c r="M23" s="33"/>
      <c r="N23" s="24" t="s">
        <v>1466</v>
      </c>
    </row>
    <row r="24" spans="1:14" ht="12.75" customHeight="1">
      <c r="A24" s="32" t="str">
        <f t="shared" si="2"/>
        <v/>
      </c>
      <c r="B24" s="33"/>
      <c r="C24" s="33"/>
      <c r="D24" s="33"/>
      <c r="E24" s="13"/>
      <c r="F24" s="111"/>
      <c r="G24" s="111"/>
      <c r="H24" s="111"/>
      <c r="I24" s="13"/>
      <c r="J24" s="35"/>
      <c r="K24" s="111"/>
      <c r="L24" s="35" t="str">
        <f t="shared" si="3"/>
        <v/>
      </c>
      <c r="M24" s="33"/>
      <c r="N24" s="24" t="s">
        <v>1467</v>
      </c>
    </row>
    <row r="25" spans="1:14" ht="12.75" customHeight="1">
      <c r="A25" s="32" t="str">
        <f t="shared" si="2"/>
        <v/>
      </c>
      <c r="B25" s="33"/>
      <c r="C25" s="33"/>
      <c r="D25" s="33"/>
      <c r="E25" s="13"/>
      <c r="F25" s="111"/>
      <c r="G25" s="111"/>
      <c r="H25" s="111"/>
      <c r="I25" s="13"/>
      <c r="J25" s="35"/>
      <c r="K25" s="111"/>
      <c r="L25" s="35" t="str">
        <f t="shared" si="3"/>
        <v/>
      </c>
      <c r="M25" s="33"/>
      <c r="N25" s="24" t="s">
        <v>1468</v>
      </c>
    </row>
    <row r="26" spans="1:14" ht="12.75" customHeight="1">
      <c r="A26" s="824" t="s">
        <v>1469</v>
      </c>
      <c r="B26" s="838"/>
      <c r="C26" s="838"/>
      <c r="D26" s="832"/>
      <c r="E26" s="13"/>
      <c r="F26" s="111"/>
      <c r="G26" s="111">
        <f>SUM(G8:G25)</f>
        <v>0</v>
      </c>
      <c r="H26" s="111">
        <f>SUM(H8:H25)</f>
        <v>0</v>
      </c>
      <c r="I26" s="13"/>
      <c r="J26" s="35"/>
      <c r="K26" s="111">
        <f>SUM(K8:K25)</f>
        <v>0</v>
      </c>
      <c r="L26" s="35" t="str">
        <f t="shared" si="3"/>
        <v/>
      </c>
      <c r="M26" s="33"/>
    </row>
    <row r="27" spans="1:14" ht="12.75" customHeight="1">
      <c r="A27" s="824" t="s">
        <v>1470</v>
      </c>
      <c r="B27" s="838"/>
      <c r="C27" s="838"/>
      <c r="D27" s="832"/>
      <c r="E27" s="13"/>
      <c r="F27" s="111"/>
      <c r="G27" s="111">
        <f>H26</f>
        <v>0</v>
      </c>
      <c r="H27" s="111"/>
      <c r="I27" s="13"/>
      <c r="J27" s="35"/>
      <c r="K27" s="35"/>
      <c r="L27" s="35"/>
      <c r="M27" s="33"/>
    </row>
    <row r="28" spans="1:14" ht="15.75" customHeight="1">
      <c r="A28" s="803" t="s">
        <v>1471</v>
      </c>
      <c r="B28" s="839"/>
      <c r="C28" s="839"/>
      <c r="D28" s="833"/>
      <c r="E28" s="295"/>
      <c r="F28" s="42"/>
      <c r="G28" s="295">
        <f>G26-G27</f>
        <v>0</v>
      </c>
      <c r="H28" s="295"/>
      <c r="I28" s="42"/>
      <c r="J28" s="42"/>
      <c r="K28" s="295">
        <f>K26</f>
        <v>0</v>
      </c>
      <c r="L28" s="35" t="str">
        <f t="shared" si="3"/>
        <v/>
      </c>
      <c r="M28" s="38"/>
    </row>
    <row r="29" spans="1:14" ht="15.75" customHeight="1">
      <c r="A29" s="25" t="e">
        <f>#REF!&amp;"填表人："&amp;#REF!</f>
        <v>#REF!</v>
      </c>
      <c r="K29" s="25" t="e">
        <f>"评估人员："&amp;#REF!</f>
        <v>#REF!</v>
      </c>
      <c r="N29" s="195" t="s">
        <v>717</v>
      </c>
    </row>
    <row r="30" spans="1:14" ht="15.75" customHeight="1">
      <c r="A30" s="25" t="e">
        <f>"填表日期："&amp;YEAR(#REF!)&amp;"年"&amp;MONTH(#REF!)&amp;"月"&amp;DAY(#REF!)&amp;"日"</f>
        <v>#REF!</v>
      </c>
    </row>
  </sheetData>
  <mergeCells count="15">
    <mergeCell ref="A2:M2"/>
    <mergeCell ref="A3:M3"/>
    <mergeCell ref="L4:M4"/>
    <mergeCell ref="E6:G6"/>
    <mergeCell ref="I6:K6"/>
    <mergeCell ref="H6:H7"/>
    <mergeCell ref="L6:L7"/>
    <mergeCell ref="M6:M7"/>
    <mergeCell ref="A26:D26"/>
    <mergeCell ref="A27:D27"/>
    <mergeCell ref="A28:D28"/>
    <mergeCell ref="A6:A7"/>
    <mergeCell ref="B6:B7"/>
    <mergeCell ref="C6:C7"/>
    <mergeCell ref="D6:D7"/>
  </mergeCells>
  <phoneticPr fontId="48" type="noConversion"/>
  <hyperlinks>
    <hyperlink ref="A1" location="索引目录!A1" display="返回索引目录" xr:uid="{00000000-0004-0000-1C00-000000000000}"/>
  </hyperlinks>
  <printOptions horizontalCentered="1"/>
  <pageMargins left="0.98402777777777795" right="0.98402777777777795" top="0.98402777777777795" bottom="0.98402777777777795" header="0.47152777777777799" footer="0.35416666666666702"/>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2:W19"/>
  <sheetViews>
    <sheetView showGridLines="0" topLeftCell="A2" zoomScale="96" zoomScaleNormal="96" workbookViewId="0">
      <selection activeCell="L27" sqref="L27"/>
    </sheetView>
  </sheetViews>
  <sheetFormatPr defaultColWidth="9" defaultRowHeight="15"/>
  <cols>
    <col min="1" max="1" width="1.625" style="643" customWidth="1"/>
    <col min="2" max="2" width="4.5" style="643" customWidth="1"/>
    <col min="3" max="3" width="2.625" style="643" customWidth="1"/>
    <col min="4" max="4" width="21.625" style="643" customWidth="1"/>
    <col min="5" max="5" width="2.625" style="643" customWidth="1"/>
    <col min="6" max="6" width="4.5" style="643" customWidth="1"/>
    <col min="7" max="7" width="2.625" style="643" customWidth="1"/>
    <col min="8" max="8" width="21.625" style="643" customWidth="1"/>
    <col min="9" max="9" width="2.625" style="643" customWidth="1"/>
    <col min="10" max="10" width="4.5" style="643" customWidth="1"/>
    <col min="11" max="11" width="2.625" style="643" customWidth="1"/>
    <col min="12" max="12" width="21.625" style="643" customWidth="1"/>
    <col min="13" max="13" width="2.625" style="643" customWidth="1"/>
    <col min="14" max="14" width="4.5" style="643" customWidth="1"/>
    <col min="15" max="15" width="2.625" style="643" customWidth="1"/>
    <col min="16" max="16" width="21.625" style="643" customWidth="1"/>
    <col min="17" max="17" width="2.625" style="643" customWidth="1"/>
    <col min="18" max="18" width="4.5" style="643" customWidth="1"/>
    <col min="19" max="19" width="2.625" style="643" customWidth="1"/>
    <col min="20" max="20" width="21.625" style="643" customWidth="1"/>
    <col min="21" max="21" width="2.625" style="643" customWidth="1"/>
    <col min="22" max="22" width="4.5" style="643" customWidth="1"/>
    <col min="23" max="23" width="1.5" style="643" customWidth="1"/>
    <col min="24" max="25" width="9" style="643" customWidth="1"/>
    <col min="26" max="16384" width="9" style="643"/>
  </cols>
  <sheetData>
    <row r="2" spans="1:23" s="641" customFormat="1" ht="38.1" customHeight="1">
      <c r="A2" s="644"/>
      <c r="B2" s="746" t="s">
        <v>181</v>
      </c>
      <c r="C2" s="747"/>
      <c r="D2" s="747"/>
      <c r="E2" s="747"/>
      <c r="F2" s="747"/>
      <c r="G2" s="747"/>
      <c r="H2" s="747"/>
      <c r="I2" s="747"/>
      <c r="J2" s="747"/>
      <c r="K2" s="747"/>
      <c r="L2" s="747"/>
      <c r="M2" s="747"/>
      <c r="N2" s="747"/>
      <c r="O2" s="747"/>
      <c r="P2" s="747"/>
      <c r="Q2" s="747"/>
      <c r="R2" s="747"/>
      <c r="S2" s="747"/>
      <c r="T2" s="747"/>
      <c r="U2" s="747"/>
      <c r="V2" s="747"/>
      <c r="W2" s="676"/>
    </row>
    <row r="3" spans="1:23" ht="18.75" customHeight="1">
      <c r="A3" s="645"/>
      <c r="B3" s="646"/>
      <c r="C3" s="646"/>
      <c r="D3" s="647" t="s">
        <v>182</v>
      </c>
      <c r="E3" s="648"/>
      <c r="F3" s="648"/>
      <c r="G3" s="648"/>
      <c r="H3" s="647" t="s">
        <v>183</v>
      </c>
      <c r="I3" s="648"/>
      <c r="J3" s="648"/>
      <c r="K3" s="648"/>
      <c r="L3" s="647" t="s">
        <v>184</v>
      </c>
      <c r="M3" s="648"/>
      <c r="N3" s="648"/>
      <c r="O3" s="648"/>
      <c r="P3" s="647" t="s">
        <v>185</v>
      </c>
      <c r="Q3" s="648"/>
      <c r="R3" s="648"/>
      <c r="S3" s="648"/>
      <c r="T3" s="647" t="s">
        <v>186</v>
      </c>
      <c r="U3" s="646"/>
      <c r="V3" s="648"/>
      <c r="W3" s="677"/>
    </row>
    <row r="4" spans="1:23">
      <c r="A4" s="645"/>
      <c r="B4" s="646"/>
      <c r="C4" s="649"/>
      <c r="D4" s="650"/>
      <c r="E4" s="651"/>
      <c r="F4" s="646"/>
      <c r="G4" s="649"/>
      <c r="H4" s="650"/>
      <c r="I4" s="651"/>
      <c r="J4" s="646"/>
      <c r="K4" s="649"/>
      <c r="L4" s="650"/>
      <c r="M4" s="651"/>
      <c r="N4" s="646"/>
      <c r="O4" s="649"/>
      <c r="P4" s="650"/>
      <c r="Q4" s="651"/>
      <c r="R4" s="646"/>
      <c r="S4" s="649"/>
      <c r="T4" s="650"/>
      <c r="U4" s="651"/>
      <c r="V4" s="646"/>
      <c r="W4" s="677"/>
    </row>
    <row r="5" spans="1:23" ht="18.75" customHeight="1">
      <c r="A5" s="645"/>
      <c r="B5" s="648"/>
      <c r="C5" s="652"/>
      <c r="D5" s="653"/>
      <c r="E5" s="654"/>
      <c r="F5" s="646"/>
      <c r="G5" s="655"/>
      <c r="H5" s="653"/>
      <c r="I5" s="654"/>
      <c r="J5" s="646"/>
      <c r="K5" s="655"/>
      <c r="L5" s="653"/>
      <c r="M5" s="654"/>
      <c r="N5" s="646"/>
      <c r="O5" s="655"/>
      <c r="P5" s="653"/>
      <c r="Q5" s="654"/>
      <c r="R5" s="646"/>
      <c r="S5" s="655"/>
      <c r="T5" s="653"/>
      <c r="U5" s="654"/>
      <c r="V5" s="646"/>
      <c r="W5" s="677"/>
    </row>
    <row r="6" spans="1:23" ht="18.75" customHeight="1">
      <c r="A6" s="645"/>
      <c r="B6" s="647"/>
      <c r="C6" s="652"/>
      <c r="D6" s="653"/>
      <c r="E6" s="654"/>
      <c r="F6" s="656"/>
      <c r="G6" s="655"/>
      <c r="H6" s="653"/>
      <c r="I6" s="654"/>
      <c r="J6" s="656"/>
      <c r="K6" s="655"/>
      <c r="L6" s="653"/>
      <c r="M6" s="654"/>
      <c r="N6" s="656"/>
      <c r="O6" s="655"/>
      <c r="P6" s="653"/>
      <c r="Q6" s="654"/>
      <c r="R6" s="656"/>
      <c r="S6" s="655"/>
      <c r="T6" s="653"/>
      <c r="U6" s="654"/>
      <c r="V6" s="656"/>
      <c r="W6" s="677"/>
    </row>
    <row r="7" spans="1:23" s="642" customFormat="1" ht="19.5" customHeight="1">
      <c r="A7" s="657"/>
      <c r="B7" s="658"/>
      <c r="C7" s="659"/>
      <c r="D7" s="660"/>
      <c r="E7" s="661"/>
      <c r="F7" s="662"/>
      <c r="G7" s="663"/>
      <c r="H7" s="660"/>
      <c r="I7" s="661"/>
      <c r="J7" s="662"/>
      <c r="K7" s="663"/>
      <c r="L7" s="660"/>
      <c r="M7" s="661"/>
      <c r="N7" s="662"/>
      <c r="O7" s="663"/>
      <c r="P7" s="660"/>
      <c r="Q7" s="661"/>
      <c r="R7" s="662"/>
      <c r="S7" s="663"/>
      <c r="T7" s="660"/>
      <c r="U7" s="661"/>
      <c r="V7" s="662"/>
      <c r="W7" s="678"/>
    </row>
    <row r="8" spans="1:23" s="642" customFormat="1" ht="19.5" customHeight="1">
      <c r="A8" s="657"/>
      <c r="B8" s="647" t="s">
        <v>182</v>
      </c>
      <c r="C8" s="659"/>
      <c r="D8" s="664" t="s">
        <v>187</v>
      </c>
      <c r="E8" s="661"/>
      <c r="F8" s="656"/>
      <c r="G8" s="663"/>
      <c r="H8" s="665" t="s">
        <v>188</v>
      </c>
      <c r="I8" s="661"/>
      <c r="J8" s="656"/>
      <c r="K8" s="663"/>
      <c r="L8" s="664" t="s">
        <v>189</v>
      </c>
      <c r="M8" s="661"/>
      <c r="N8" s="656"/>
      <c r="O8" s="663"/>
      <c r="P8" s="665" t="s">
        <v>190</v>
      </c>
      <c r="Q8" s="661"/>
      <c r="R8" s="656"/>
      <c r="S8" s="663"/>
      <c r="T8" s="664" t="s">
        <v>191</v>
      </c>
      <c r="U8" s="661"/>
      <c r="V8" s="656"/>
      <c r="W8" s="678"/>
    </row>
    <row r="9" spans="1:23" s="642" customFormat="1" ht="19.5" customHeight="1">
      <c r="A9" s="657"/>
      <c r="B9" s="658"/>
      <c r="C9" s="659"/>
      <c r="D9" s="666"/>
      <c r="E9" s="661"/>
      <c r="F9" s="662"/>
      <c r="G9" s="663"/>
      <c r="H9" s="660"/>
      <c r="I9" s="661"/>
      <c r="J9" s="662"/>
      <c r="K9" s="663"/>
      <c r="L9" s="666"/>
      <c r="M9" s="661"/>
      <c r="N9" s="662"/>
      <c r="O9" s="663"/>
      <c r="P9" s="666"/>
      <c r="Q9" s="661"/>
      <c r="R9" s="662"/>
      <c r="S9" s="663"/>
      <c r="T9" s="666"/>
      <c r="U9" s="661"/>
      <c r="V9" s="662"/>
      <c r="W9" s="678"/>
    </row>
    <row r="10" spans="1:23" s="642" customFormat="1" ht="19.5" customHeight="1">
      <c r="A10" s="657"/>
      <c r="B10" s="647" t="s">
        <v>184</v>
      </c>
      <c r="C10" s="659"/>
      <c r="D10" s="664" t="s">
        <v>192</v>
      </c>
      <c r="E10" s="661"/>
      <c r="F10" s="656"/>
      <c r="G10" s="663"/>
      <c r="H10" s="665" t="s">
        <v>193</v>
      </c>
      <c r="I10" s="661"/>
      <c r="J10" s="656"/>
      <c r="K10" s="663"/>
      <c r="L10" s="664" t="s">
        <v>194</v>
      </c>
      <c r="M10" s="661"/>
      <c r="N10" s="656"/>
      <c r="O10" s="663"/>
      <c r="P10" s="665" t="s">
        <v>195</v>
      </c>
      <c r="Q10" s="661"/>
      <c r="R10" s="656"/>
      <c r="S10" s="663"/>
      <c r="T10" s="664" t="s">
        <v>196</v>
      </c>
      <c r="U10" s="661"/>
      <c r="V10" s="656"/>
      <c r="W10" s="678"/>
    </row>
    <row r="11" spans="1:23" s="642" customFormat="1" ht="19.5" customHeight="1">
      <c r="A11" s="657"/>
      <c r="B11" s="658"/>
      <c r="C11" s="659"/>
      <c r="D11" s="666"/>
      <c r="E11" s="661"/>
      <c r="F11" s="662"/>
      <c r="G11" s="663"/>
      <c r="H11" s="666"/>
      <c r="I11" s="661"/>
      <c r="J11" s="662"/>
      <c r="K11" s="663"/>
      <c r="L11" s="666"/>
      <c r="M11" s="661"/>
      <c r="N11" s="662"/>
      <c r="O11" s="663"/>
      <c r="P11" s="666"/>
      <c r="Q11" s="661"/>
      <c r="R11" s="662"/>
      <c r="S11" s="663"/>
      <c r="T11" s="666"/>
      <c r="U11" s="661"/>
      <c r="V11" s="662"/>
      <c r="W11" s="678"/>
    </row>
    <row r="12" spans="1:23" s="642" customFormat="1" ht="19.5" customHeight="1">
      <c r="A12" s="657"/>
      <c r="B12" s="647" t="s">
        <v>185</v>
      </c>
      <c r="C12" s="659"/>
      <c r="D12" s="664" t="s">
        <v>197</v>
      </c>
      <c r="E12" s="661"/>
      <c r="F12" s="656"/>
      <c r="G12" s="663"/>
      <c r="H12" s="666"/>
      <c r="I12" s="661"/>
      <c r="J12" s="656"/>
      <c r="K12" s="663"/>
      <c r="L12" s="664" t="s">
        <v>198</v>
      </c>
      <c r="M12" s="661"/>
      <c r="N12" s="656"/>
      <c r="O12" s="663"/>
      <c r="P12" s="665" t="s">
        <v>199</v>
      </c>
      <c r="Q12" s="661"/>
      <c r="R12" s="656"/>
      <c r="S12" s="663"/>
      <c r="T12" s="664" t="s">
        <v>200</v>
      </c>
      <c r="U12" s="661"/>
      <c r="V12" s="656"/>
      <c r="W12" s="678"/>
    </row>
    <row r="13" spans="1:23" s="642" customFormat="1" ht="19.5" customHeight="1">
      <c r="A13" s="657"/>
      <c r="B13" s="658"/>
      <c r="C13" s="659"/>
      <c r="D13" s="666"/>
      <c r="E13" s="661"/>
      <c r="F13" s="662"/>
      <c r="G13" s="663"/>
      <c r="H13" s="666"/>
      <c r="I13" s="661"/>
      <c r="J13" s="662"/>
      <c r="K13" s="663"/>
      <c r="L13" s="666"/>
      <c r="M13" s="661"/>
      <c r="N13" s="662"/>
      <c r="O13" s="663"/>
      <c r="P13" s="666"/>
      <c r="Q13" s="661"/>
      <c r="R13" s="662"/>
      <c r="S13" s="663"/>
      <c r="T13" s="666"/>
      <c r="U13" s="661"/>
      <c r="V13" s="662"/>
      <c r="W13" s="678"/>
    </row>
    <row r="14" spans="1:23" s="642" customFormat="1" ht="19.5" customHeight="1">
      <c r="A14" s="657"/>
      <c r="B14" s="647" t="s">
        <v>186</v>
      </c>
      <c r="C14" s="659"/>
      <c r="D14" s="666"/>
      <c r="E14" s="661"/>
      <c r="F14" s="656"/>
      <c r="G14" s="663"/>
      <c r="H14" s="666"/>
      <c r="I14" s="661"/>
      <c r="J14" s="656"/>
      <c r="K14" s="663"/>
      <c r="L14" s="664" t="s">
        <v>201</v>
      </c>
      <c r="M14" s="661"/>
      <c r="N14" s="656"/>
      <c r="O14" s="663"/>
      <c r="P14" s="665" t="s">
        <v>202</v>
      </c>
      <c r="Q14" s="661"/>
      <c r="R14" s="656"/>
      <c r="S14" s="663"/>
      <c r="T14" s="666"/>
      <c r="U14" s="661"/>
      <c r="V14" s="656"/>
      <c r="W14" s="678"/>
    </row>
    <row r="15" spans="1:23" s="642" customFormat="1" ht="18.75" customHeight="1">
      <c r="A15" s="657"/>
      <c r="B15" s="658"/>
      <c r="C15" s="667"/>
      <c r="D15" s="668"/>
      <c r="E15" s="669"/>
      <c r="F15" s="662"/>
      <c r="G15" s="670"/>
      <c r="H15" s="668"/>
      <c r="I15" s="669"/>
      <c r="J15" s="662"/>
      <c r="K15" s="670"/>
      <c r="L15" s="668"/>
      <c r="M15" s="669"/>
      <c r="N15" s="662"/>
      <c r="O15" s="670"/>
      <c r="P15" s="668"/>
      <c r="Q15" s="669"/>
      <c r="R15" s="662"/>
      <c r="S15" s="670"/>
      <c r="T15" s="668"/>
      <c r="U15" s="669"/>
      <c r="V15" s="662"/>
      <c r="W15" s="678"/>
    </row>
    <row r="16" spans="1:23">
      <c r="A16" s="671"/>
      <c r="B16" s="672"/>
      <c r="C16" s="672"/>
      <c r="D16" s="672"/>
      <c r="E16" s="672"/>
      <c r="F16" s="672"/>
      <c r="G16" s="672"/>
      <c r="H16" s="672"/>
      <c r="I16" s="672"/>
      <c r="J16" s="672"/>
      <c r="K16" s="672"/>
      <c r="L16" s="672"/>
      <c r="M16" s="672"/>
      <c r="N16" s="672"/>
      <c r="O16" s="672"/>
      <c r="P16" s="672"/>
      <c r="Q16" s="672"/>
      <c r="R16" s="672"/>
      <c r="S16" s="672"/>
      <c r="T16" s="672"/>
      <c r="U16" s="672"/>
      <c r="V16" s="672"/>
      <c r="W16" s="679"/>
    </row>
    <row r="17" spans="1:23" ht="9.75" customHeight="1">
      <c r="A17" s="673"/>
      <c r="B17" s="674"/>
      <c r="C17" s="674"/>
      <c r="D17" s="674"/>
      <c r="E17" s="674"/>
      <c r="F17" s="674"/>
      <c r="G17" s="674"/>
      <c r="H17" s="674"/>
      <c r="I17" s="674"/>
      <c r="J17" s="674"/>
      <c r="K17" s="674"/>
      <c r="L17" s="674"/>
      <c r="M17" s="674"/>
      <c r="N17" s="674"/>
      <c r="O17" s="674"/>
      <c r="P17" s="674"/>
      <c r="Q17" s="674"/>
      <c r="R17" s="674"/>
      <c r="S17" s="674"/>
      <c r="T17" s="674"/>
      <c r="U17" s="674"/>
      <c r="V17" s="674"/>
      <c r="W17" s="680"/>
    </row>
    <row r="18" spans="1:23">
      <c r="B18" s="675" t="s">
        <v>203</v>
      </c>
    </row>
    <row r="19" spans="1:23">
      <c r="C19" s="675"/>
      <c r="D19" s="672"/>
    </row>
  </sheetData>
  <mergeCells count="1">
    <mergeCell ref="B2:V2"/>
  </mergeCells>
  <phoneticPr fontId="48" type="noConversion"/>
  <hyperlinks>
    <hyperlink ref="D8" location="填表说明!A1" display="阅读填表说明" xr:uid="{00000000-0004-0000-0200-000000000000}"/>
    <hyperlink ref="D10" location="索引目录!A1" display="数据输入★" xr:uid="{00000000-0004-0000-0200-000001000000}"/>
  </hyperlinks>
  <printOptions horizontalCentered="1"/>
  <pageMargins left="0.98402777777777795" right="0.70763888888888904" top="0.98402777777777795" bottom="0.98402777777777795" header="0.47152777777777799" footer="0.35416666666666702"/>
  <pageSetup paperSize="9" scale="70"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4">
    <pageSetUpPr fitToPage="1"/>
  </sheetPr>
  <dimension ref="A1:N30"/>
  <sheetViews>
    <sheetView showGridLines="0" zoomScale="96" zoomScaleNormal="96" workbookViewId="0">
      <selection activeCell="S10" sqref="S10"/>
    </sheetView>
  </sheetViews>
  <sheetFormatPr defaultColWidth="9" defaultRowHeight="15.75" customHeight="1"/>
  <cols>
    <col min="1" max="1" width="7.5" style="25" customWidth="1"/>
    <col min="2" max="2" width="20.5" style="25" customWidth="1"/>
    <col min="3" max="3" width="8" style="25" customWidth="1"/>
    <col min="4" max="4" width="10.625" style="25" customWidth="1"/>
    <col min="5" max="5" width="5.5" style="25" customWidth="1"/>
    <col min="6" max="6" width="9.125" style="25" customWidth="1"/>
    <col min="7" max="7" width="15" style="25" customWidth="1"/>
    <col min="8" max="8" width="9.125" style="25" customWidth="1"/>
    <col min="9" max="9" width="8" style="25" customWidth="1"/>
    <col min="10" max="10" width="8.625" style="25" customWidth="1"/>
    <col min="11" max="11" width="9.625" style="25" customWidth="1"/>
    <col min="12" max="12" width="8.625" style="25" customWidth="1"/>
    <col min="13" max="13" width="9.5" style="25" customWidth="1"/>
    <col min="14" max="15" width="9" style="25" customWidth="1"/>
    <col min="16" max="16384" width="9" style="25"/>
  </cols>
  <sheetData>
    <row r="1" spans="1:14" ht="15.75" customHeight="1">
      <c r="A1" s="26" t="s">
        <v>0</v>
      </c>
    </row>
    <row r="2" spans="1:14" s="23" customFormat="1" ht="30" customHeight="1">
      <c r="A2" s="798" t="s">
        <v>49</v>
      </c>
      <c r="B2" s="799"/>
      <c r="C2" s="799"/>
      <c r="D2" s="799"/>
      <c r="E2" s="799"/>
      <c r="F2" s="799"/>
      <c r="G2" s="799"/>
      <c r="H2" s="799"/>
      <c r="I2" s="799"/>
      <c r="J2" s="799"/>
      <c r="K2" s="799"/>
      <c r="L2" s="799"/>
      <c r="M2" s="799"/>
    </row>
    <row r="3" spans="1:14" ht="15.75" customHeight="1">
      <c r="A3" s="800" t="e">
        <f>"评估基准日："&amp;TEXT(#REF!,"yyyy年mm月dd日")</f>
        <v>#REF!</v>
      </c>
      <c r="B3" s="801"/>
      <c r="C3" s="801"/>
      <c r="D3" s="801"/>
      <c r="E3" s="801"/>
      <c r="F3" s="801"/>
      <c r="G3" s="801"/>
      <c r="H3" s="801"/>
      <c r="I3" s="801"/>
      <c r="J3" s="801"/>
      <c r="K3" s="801"/>
      <c r="L3" s="801"/>
      <c r="M3" s="801"/>
    </row>
    <row r="4" spans="1:14" ht="14.25" customHeight="1">
      <c r="A4" s="24"/>
      <c r="B4" s="24"/>
      <c r="C4" s="24"/>
      <c r="D4" s="24"/>
      <c r="E4" s="24"/>
      <c r="F4" s="24"/>
      <c r="G4" s="24"/>
      <c r="H4" s="24"/>
      <c r="I4" s="24"/>
      <c r="J4" s="24"/>
      <c r="K4" s="24"/>
      <c r="L4" s="24"/>
      <c r="M4" s="28" t="s">
        <v>1472</v>
      </c>
    </row>
    <row r="5" spans="1:14" ht="15.75" customHeight="1">
      <c r="A5" s="25" t="e">
        <f>#REF!&amp;"："&amp;#REF!</f>
        <v>#REF!</v>
      </c>
      <c r="M5" s="194" t="s">
        <v>720</v>
      </c>
    </row>
    <row r="6" spans="1:14" s="24" customFormat="1" ht="15.75" customHeight="1">
      <c r="A6" s="810" t="s">
        <v>4</v>
      </c>
      <c r="B6" s="810" t="s">
        <v>1083</v>
      </c>
      <c r="C6" s="837" t="s">
        <v>1084</v>
      </c>
      <c r="D6" s="810" t="s">
        <v>6</v>
      </c>
      <c r="E6" s="838"/>
      <c r="F6" s="832"/>
      <c r="G6" s="837" t="s">
        <v>1066</v>
      </c>
      <c r="H6" s="821" t="s">
        <v>1473</v>
      </c>
      <c r="I6" s="810" t="s">
        <v>7</v>
      </c>
      <c r="J6" s="838"/>
      <c r="K6" s="832"/>
      <c r="L6" s="810" t="s">
        <v>616</v>
      </c>
      <c r="M6" s="810" t="s">
        <v>176</v>
      </c>
    </row>
    <row r="7" spans="1:14" s="24" customFormat="1" ht="15.75" customHeight="1">
      <c r="A7" s="834"/>
      <c r="B7" s="834"/>
      <c r="C7" s="831"/>
      <c r="D7" s="235" t="s">
        <v>1085</v>
      </c>
      <c r="E7" s="108" t="s">
        <v>1086</v>
      </c>
      <c r="F7" s="108" t="s">
        <v>1087</v>
      </c>
      <c r="G7" s="831"/>
      <c r="H7" s="831"/>
      <c r="I7" s="235" t="s">
        <v>1088</v>
      </c>
      <c r="J7" s="108" t="s">
        <v>1089</v>
      </c>
      <c r="K7" s="108" t="s">
        <v>1087</v>
      </c>
      <c r="L7" s="834"/>
      <c r="M7" s="834"/>
      <c r="N7" s="195" t="s">
        <v>725</v>
      </c>
    </row>
    <row r="8" spans="1:14" s="24" customFormat="1" ht="12.75" customHeight="1">
      <c r="A8" s="32" t="str">
        <f t="shared" ref="A8" si="0">IF(B8="","",ROW()-7)</f>
        <v/>
      </c>
      <c r="B8" s="33"/>
      <c r="C8" s="33"/>
      <c r="D8" s="13"/>
      <c r="E8" s="111"/>
      <c r="F8" s="111"/>
      <c r="G8" s="111"/>
      <c r="H8" s="353"/>
      <c r="I8" s="13"/>
      <c r="J8" s="111"/>
      <c r="K8" s="111"/>
      <c r="L8" s="35" t="str">
        <f t="shared" ref="L8" si="1">IF(F8-G8=0,"",(K8-F8+G8)/(F8-G8)*100)</f>
        <v/>
      </c>
      <c r="M8" s="33"/>
      <c r="N8" s="24" t="s">
        <v>1474</v>
      </c>
    </row>
    <row r="9" spans="1:14" s="24" customFormat="1" ht="12.75" customHeight="1">
      <c r="A9" s="32" t="str">
        <f t="shared" ref="A9:A25" si="2">IF(B9="","",ROW()-7)</f>
        <v/>
      </c>
      <c r="B9" s="33"/>
      <c r="C9" s="33"/>
      <c r="D9" s="13"/>
      <c r="E9" s="111"/>
      <c r="F9" s="111"/>
      <c r="G9" s="111"/>
      <c r="H9" s="353"/>
      <c r="I9" s="13"/>
      <c r="J9" s="111"/>
      <c r="K9" s="111"/>
      <c r="L9" s="35" t="str">
        <f t="shared" ref="L9:L28" si="3">IF(F9-G9=0,"",(K9-F9+G9)/(F9-G9)*100)</f>
        <v/>
      </c>
      <c r="M9" s="33"/>
      <c r="N9" s="24" t="s">
        <v>1475</v>
      </c>
    </row>
    <row r="10" spans="1:14" s="24" customFormat="1" ht="12.75" customHeight="1">
      <c r="A10" s="32" t="str">
        <f t="shared" si="2"/>
        <v/>
      </c>
      <c r="B10" s="33"/>
      <c r="C10" s="33"/>
      <c r="D10" s="13"/>
      <c r="E10" s="111"/>
      <c r="F10" s="111"/>
      <c r="G10" s="111"/>
      <c r="H10" s="353"/>
      <c r="I10" s="13"/>
      <c r="J10" s="111"/>
      <c r="K10" s="111"/>
      <c r="L10" s="35" t="str">
        <f t="shared" si="3"/>
        <v/>
      </c>
      <c r="M10" s="33"/>
      <c r="N10" s="24" t="s">
        <v>1476</v>
      </c>
    </row>
    <row r="11" spans="1:14" s="24" customFormat="1" ht="12.75" customHeight="1">
      <c r="A11" s="32" t="str">
        <f t="shared" si="2"/>
        <v/>
      </c>
      <c r="B11" s="33"/>
      <c r="C11" s="33"/>
      <c r="D11" s="13"/>
      <c r="E11" s="111"/>
      <c r="F11" s="111"/>
      <c r="G11" s="111"/>
      <c r="H11" s="353"/>
      <c r="I11" s="13"/>
      <c r="J11" s="111"/>
      <c r="K11" s="111"/>
      <c r="L11" s="35" t="str">
        <f t="shared" si="3"/>
        <v/>
      </c>
      <c r="M11" s="33"/>
      <c r="N11" s="24" t="s">
        <v>1477</v>
      </c>
    </row>
    <row r="12" spans="1:14" s="24" customFormat="1" ht="12.75" customHeight="1">
      <c r="A12" s="32" t="str">
        <f t="shared" si="2"/>
        <v/>
      </c>
      <c r="B12" s="33"/>
      <c r="C12" s="33"/>
      <c r="D12" s="13"/>
      <c r="E12" s="111"/>
      <c r="F12" s="111"/>
      <c r="G12" s="111"/>
      <c r="H12" s="353"/>
      <c r="I12" s="13"/>
      <c r="J12" s="111"/>
      <c r="K12" s="111"/>
      <c r="L12" s="35" t="str">
        <f t="shared" si="3"/>
        <v/>
      </c>
      <c r="M12" s="33"/>
      <c r="N12" s="24" t="s">
        <v>1478</v>
      </c>
    </row>
    <row r="13" spans="1:14" s="24" customFormat="1" ht="12.75" customHeight="1">
      <c r="A13" s="32" t="str">
        <f t="shared" si="2"/>
        <v/>
      </c>
      <c r="B13" s="33"/>
      <c r="C13" s="33"/>
      <c r="D13" s="13"/>
      <c r="E13" s="111"/>
      <c r="F13" s="111"/>
      <c r="G13" s="111"/>
      <c r="H13" s="353"/>
      <c r="I13" s="13"/>
      <c r="J13" s="111"/>
      <c r="K13" s="111"/>
      <c r="L13" s="35" t="str">
        <f t="shared" si="3"/>
        <v/>
      </c>
      <c r="M13" s="33"/>
      <c r="N13" s="24" t="s">
        <v>1479</v>
      </c>
    </row>
    <row r="14" spans="1:14" s="24" customFormat="1" ht="12.75" customHeight="1">
      <c r="A14" s="32" t="str">
        <f t="shared" si="2"/>
        <v/>
      </c>
      <c r="B14" s="33"/>
      <c r="C14" s="33"/>
      <c r="D14" s="13"/>
      <c r="E14" s="111"/>
      <c r="F14" s="111"/>
      <c r="G14" s="111"/>
      <c r="H14" s="353"/>
      <c r="I14" s="13"/>
      <c r="J14" s="111"/>
      <c r="K14" s="111"/>
      <c r="L14" s="35" t="str">
        <f t="shared" si="3"/>
        <v/>
      </c>
      <c r="M14" s="33"/>
      <c r="N14" s="24" t="s">
        <v>1480</v>
      </c>
    </row>
    <row r="15" spans="1:14" s="24" customFormat="1" ht="12.75" customHeight="1">
      <c r="A15" s="32" t="str">
        <f t="shared" si="2"/>
        <v/>
      </c>
      <c r="B15" s="33"/>
      <c r="C15" s="33"/>
      <c r="D15" s="13"/>
      <c r="E15" s="111"/>
      <c r="F15" s="111"/>
      <c r="G15" s="111"/>
      <c r="H15" s="353"/>
      <c r="I15" s="13"/>
      <c r="J15" s="111"/>
      <c r="K15" s="111"/>
      <c r="L15" s="35" t="str">
        <f t="shared" si="3"/>
        <v/>
      </c>
      <c r="M15" s="33"/>
      <c r="N15" s="24" t="s">
        <v>1481</v>
      </c>
    </row>
    <row r="16" spans="1:14" s="24" customFormat="1" ht="12.75" customHeight="1">
      <c r="A16" s="32" t="str">
        <f t="shared" si="2"/>
        <v/>
      </c>
      <c r="B16" s="33"/>
      <c r="C16" s="33"/>
      <c r="D16" s="13"/>
      <c r="E16" s="111"/>
      <c r="F16" s="111"/>
      <c r="G16" s="111"/>
      <c r="H16" s="353"/>
      <c r="I16" s="13"/>
      <c r="J16" s="111"/>
      <c r="K16" s="111"/>
      <c r="L16" s="35" t="str">
        <f t="shared" si="3"/>
        <v/>
      </c>
      <c r="M16" s="33"/>
      <c r="N16" s="24" t="s">
        <v>1482</v>
      </c>
    </row>
    <row r="17" spans="1:14" s="24" customFormat="1" ht="12.75" customHeight="1">
      <c r="A17" s="32" t="str">
        <f t="shared" si="2"/>
        <v/>
      </c>
      <c r="B17" s="33"/>
      <c r="C17" s="33"/>
      <c r="D17" s="13"/>
      <c r="E17" s="111"/>
      <c r="F17" s="111"/>
      <c r="G17" s="111"/>
      <c r="H17" s="353"/>
      <c r="I17" s="13"/>
      <c r="J17" s="111"/>
      <c r="K17" s="111"/>
      <c r="L17" s="35" t="str">
        <f t="shared" si="3"/>
        <v/>
      </c>
      <c r="M17" s="33"/>
      <c r="N17" s="24" t="s">
        <v>1483</v>
      </c>
    </row>
    <row r="18" spans="1:14" s="24" customFormat="1" ht="12.75" customHeight="1">
      <c r="A18" s="32" t="str">
        <f t="shared" si="2"/>
        <v/>
      </c>
      <c r="B18" s="33"/>
      <c r="C18" s="33"/>
      <c r="D18" s="13"/>
      <c r="E18" s="111"/>
      <c r="F18" s="111"/>
      <c r="G18" s="111"/>
      <c r="H18" s="353"/>
      <c r="I18" s="13"/>
      <c r="J18" s="111"/>
      <c r="K18" s="111"/>
      <c r="L18" s="35" t="str">
        <f t="shared" si="3"/>
        <v/>
      </c>
      <c r="M18" s="33"/>
      <c r="N18" s="24" t="s">
        <v>1484</v>
      </c>
    </row>
    <row r="19" spans="1:14" s="24" customFormat="1" ht="12.75" customHeight="1">
      <c r="A19" s="32" t="str">
        <f t="shared" si="2"/>
        <v/>
      </c>
      <c r="B19" s="33"/>
      <c r="C19" s="33"/>
      <c r="D19" s="13"/>
      <c r="E19" s="111"/>
      <c r="F19" s="111"/>
      <c r="G19" s="111"/>
      <c r="H19" s="353"/>
      <c r="I19" s="13"/>
      <c r="J19" s="111"/>
      <c r="K19" s="111"/>
      <c r="L19" s="35" t="str">
        <f t="shared" si="3"/>
        <v/>
      </c>
      <c r="M19" s="33"/>
      <c r="N19" s="24" t="s">
        <v>1485</v>
      </c>
    </row>
    <row r="20" spans="1:14" s="24" customFormat="1" ht="12.75" customHeight="1">
      <c r="A20" s="32" t="str">
        <f t="shared" si="2"/>
        <v/>
      </c>
      <c r="B20" s="33"/>
      <c r="C20" s="33"/>
      <c r="D20" s="13"/>
      <c r="E20" s="111"/>
      <c r="F20" s="111"/>
      <c r="G20" s="111"/>
      <c r="H20" s="353"/>
      <c r="I20" s="13"/>
      <c r="J20" s="111"/>
      <c r="K20" s="111"/>
      <c r="L20" s="35" t="str">
        <f t="shared" si="3"/>
        <v/>
      </c>
      <c r="M20" s="33"/>
      <c r="N20" s="24" t="s">
        <v>1486</v>
      </c>
    </row>
    <row r="21" spans="1:14" s="24" customFormat="1" ht="12.75" customHeight="1">
      <c r="A21" s="32" t="str">
        <f t="shared" si="2"/>
        <v/>
      </c>
      <c r="B21" s="33"/>
      <c r="C21" s="33"/>
      <c r="D21" s="13"/>
      <c r="E21" s="111"/>
      <c r="F21" s="111"/>
      <c r="G21" s="111"/>
      <c r="H21" s="353"/>
      <c r="I21" s="13"/>
      <c r="J21" s="111"/>
      <c r="K21" s="111"/>
      <c r="L21" s="35" t="str">
        <f t="shared" si="3"/>
        <v/>
      </c>
      <c r="M21" s="33"/>
      <c r="N21" s="24" t="s">
        <v>1487</v>
      </c>
    </row>
    <row r="22" spans="1:14" s="24" customFormat="1" ht="12.75" customHeight="1">
      <c r="A22" s="32" t="str">
        <f t="shared" si="2"/>
        <v/>
      </c>
      <c r="B22" s="33"/>
      <c r="C22" s="33"/>
      <c r="D22" s="13"/>
      <c r="E22" s="111"/>
      <c r="F22" s="111"/>
      <c r="G22" s="111"/>
      <c r="H22" s="353"/>
      <c r="I22" s="13"/>
      <c r="J22" s="111"/>
      <c r="K22" s="111"/>
      <c r="L22" s="35" t="str">
        <f t="shared" si="3"/>
        <v/>
      </c>
      <c r="M22" s="33"/>
      <c r="N22" s="24" t="s">
        <v>1488</v>
      </c>
    </row>
    <row r="23" spans="1:14" s="24" customFormat="1" ht="12.75" customHeight="1">
      <c r="A23" s="32" t="str">
        <f t="shared" si="2"/>
        <v/>
      </c>
      <c r="B23" s="33"/>
      <c r="C23" s="33"/>
      <c r="D23" s="13"/>
      <c r="E23" s="111"/>
      <c r="F23" s="111"/>
      <c r="G23" s="111"/>
      <c r="H23" s="353"/>
      <c r="I23" s="13"/>
      <c r="J23" s="111"/>
      <c r="K23" s="111"/>
      <c r="L23" s="35" t="str">
        <f t="shared" si="3"/>
        <v/>
      </c>
      <c r="M23" s="33"/>
      <c r="N23" s="24" t="s">
        <v>1489</v>
      </c>
    </row>
    <row r="24" spans="1:14" s="24" customFormat="1" ht="12.75" customHeight="1">
      <c r="A24" s="32" t="str">
        <f t="shared" si="2"/>
        <v/>
      </c>
      <c r="B24" s="33"/>
      <c r="C24" s="33"/>
      <c r="D24" s="13"/>
      <c r="E24" s="111"/>
      <c r="F24" s="111"/>
      <c r="G24" s="111"/>
      <c r="H24" s="353"/>
      <c r="I24" s="13"/>
      <c r="J24" s="111"/>
      <c r="K24" s="111"/>
      <c r="L24" s="35" t="str">
        <f t="shared" si="3"/>
        <v/>
      </c>
      <c r="M24" s="33"/>
      <c r="N24" s="24" t="s">
        <v>1490</v>
      </c>
    </row>
    <row r="25" spans="1:14" ht="12.75" customHeight="1">
      <c r="A25" s="32" t="str">
        <f t="shared" si="2"/>
        <v/>
      </c>
      <c r="B25" s="33"/>
      <c r="C25" s="33"/>
      <c r="D25" s="13"/>
      <c r="E25" s="111"/>
      <c r="F25" s="111"/>
      <c r="G25" s="111"/>
      <c r="H25" s="353"/>
      <c r="I25" s="13"/>
      <c r="J25" s="111"/>
      <c r="K25" s="111"/>
      <c r="L25" s="35" t="str">
        <f t="shared" si="3"/>
        <v/>
      </c>
      <c r="M25" s="33"/>
      <c r="N25" s="24" t="s">
        <v>1491</v>
      </c>
    </row>
    <row r="26" spans="1:14" ht="12.75" customHeight="1">
      <c r="A26" s="824" t="s">
        <v>1492</v>
      </c>
      <c r="B26" s="838"/>
      <c r="C26" s="832"/>
      <c r="D26" s="66"/>
      <c r="E26" s="111"/>
      <c r="F26" s="111">
        <f>SUM(F8:F25)</f>
        <v>0</v>
      </c>
      <c r="G26" s="111">
        <f>SUM(G8:G25)</f>
        <v>0</v>
      </c>
      <c r="H26" s="353"/>
      <c r="I26" s="13"/>
      <c r="J26" s="111"/>
      <c r="K26" s="111">
        <f>SUM(K8:K25)</f>
        <v>0</v>
      </c>
      <c r="L26" s="35" t="str">
        <f t="shared" si="3"/>
        <v/>
      </c>
      <c r="M26" s="33"/>
      <c r="N26" s="24"/>
    </row>
    <row r="27" spans="1:14" ht="12.75" customHeight="1">
      <c r="A27" s="824" t="s">
        <v>1493</v>
      </c>
      <c r="B27" s="838"/>
      <c r="C27" s="832"/>
      <c r="D27" s="66"/>
      <c r="E27" s="111"/>
      <c r="F27" s="111">
        <f>G26</f>
        <v>0</v>
      </c>
      <c r="G27" s="111"/>
      <c r="H27" s="353"/>
      <c r="I27" s="13"/>
      <c r="J27" s="111"/>
      <c r="K27" s="111"/>
      <c r="L27" s="35"/>
      <c r="M27" s="33"/>
      <c r="N27" s="24"/>
    </row>
    <row r="28" spans="1:14" ht="15.75" customHeight="1">
      <c r="A28" s="803" t="s">
        <v>1494</v>
      </c>
      <c r="B28" s="839"/>
      <c r="C28" s="833"/>
      <c r="D28" s="38"/>
      <c r="E28" s="42"/>
      <c r="F28" s="295">
        <f>F26-F27</f>
        <v>0</v>
      </c>
      <c r="G28" s="295"/>
      <c r="H28" s="42"/>
      <c r="I28" s="42"/>
      <c r="J28" s="42"/>
      <c r="K28" s="295">
        <f>K26</f>
        <v>0</v>
      </c>
      <c r="L28" s="35" t="str">
        <f t="shared" si="3"/>
        <v/>
      </c>
      <c r="M28" s="38"/>
      <c r="N28" s="24"/>
    </row>
    <row r="29" spans="1:14" ht="15.75" customHeight="1">
      <c r="A29" s="25" t="e">
        <f>#REF!&amp;"填表人："&amp;#REF!</f>
        <v>#REF!</v>
      </c>
      <c r="K29" s="25" t="e">
        <f>"评估人员："&amp;#REF!</f>
        <v>#REF!</v>
      </c>
      <c r="N29" s="65" t="s">
        <v>717</v>
      </c>
    </row>
    <row r="30" spans="1:14" ht="15.75" customHeight="1">
      <c r="A30" s="25" t="e">
        <f>"填表日期："&amp;YEAR(#REF!)&amp;"年"&amp;MONTH(#REF!)&amp;"月"&amp;DAY(#REF!)&amp;"日"</f>
        <v>#REF!</v>
      </c>
    </row>
  </sheetData>
  <mergeCells count="14">
    <mergeCell ref="A2:M2"/>
    <mergeCell ref="A3:M3"/>
    <mergeCell ref="D6:F6"/>
    <mergeCell ref="I6:K6"/>
    <mergeCell ref="A26:C26"/>
    <mergeCell ref="G6:G7"/>
    <mergeCell ref="H6:H7"/>
    <mergeCell ref="L6:L7"/>
    <mergeCell ref="M6:M7"/>
    <mergeCell ref="A27:C27"/>
    <mergeCell ref="A28:C28"/>
    <mergeCell ref="A6:A7"/>
    <mergeCell ref="B6:B7"/>
    <mergeCell ref="C6:C7"/>
  </mergeCells>
  <phoneticPr fontId="48" type="noConversion"/>
  <hyperlinks>
    <hyperlink ref="A1" location="索引目录!A1" display="返回索引目录" xr:uid="{00000000-0004-0000-1D00-000000000000}"/>
  </hyperlinks>
  <printOptions horizontalCentered="1"/>
  <pageMargins left="0.98402777777777795" right="0.98402777777777795" top="0.98402777777777795" bottom="0.98402777777777795" header="0.47152777777777799" footer="0.35416666666666702"/>
  <pageSetup paperSize="9" scale="8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5">
    <pageSetUpPr fitToPage="1"/>
  </sheetPr>
  <dimension ref="A1:N30"/>
  <sheetViews>
    <sheetView showGridLines="0" zoomScale="96" zoomScaleNormal="96" workbookViewId="0">
      <selection activeCell="S10" sqref="S10"/>
    </sheetView>
  </sheetViews>
  <sheetFormatPr defaultColWidth="9" defaultRowHeight="15.75" customHeight="1"/>
  <cols>
    <col min="1" max="1" width="6.125" style="25" customWidth="1"/>
    <col min="2" max="2" width="13.625" style="25" customWidth="1"/>
    <col min="3" max="3" width="11.125" style="25" customWidth="1"/>
    <col min="4" max="4" width="8" style="25" customWidth="1"/>
    <col min="5" max="5" width="4.625" style="25" customWidth="1"/>
    <col min="6" max="6" width="5.5" style="25" customWidth="1"/>
    <col min="7" max="7" width="11.125" style="25" customWidth="1"/>
    <col min="8" max="8" width="15" style="25" customWidth="1"/>
    <col min="9" max="9" width="8" style="25" customWidth="1"/>
    <col min="10" max="10" width="8.625" style="25" customWidth="1"/>
    <col min="11" max="11" width="9.625" style="25" customWidth="1"/>
    <col min="12" max="12" width="7.625" style="25" customWidth="1"/>
    <col min="13" max="13" width="8.125" style="25" customWidth="1"/>
    <col min="14" max="14" width="13.125" style="24" customWidth="1"/>
    <col min="15" max="16" width="9" style="25" customWidth="1"/>
    <col min="17" max="16384" width="9" style="25"/>
  </cols>
  <sheetData>
    <row r="1" spans="1:14" ht="15.75" customHeight="1">
      <c r="A1" s="26" t="s">
        <v>0</v>
      </c>
    </row>
    <row r="2" spans="1:14" s="23" customFormat="1" ht="30" customHeight="1">
      <c r="A2" s="798" t="s">
        <v>53</v>
      </c>
      <c r="B2" s="799"/>
      <c r="C2" s="799"/>
      <c r="D2" s="799"/>
      <c r="E2" s="799"/>
      <c r="F2" s="799"/>
      <c r="G2" s="799"/>
      <c r="H2" s="799"/>
      <c r="I2" s="799"/>
      <c r="J2" s="799"/>
      <c r="K2" s="799"/>
      <c r="L2" s="799"/>
      <c r="M2" s="799"/>
      <c r="N2" s="27"/>
    </row>
    <row r="3" spans="1:14" ht="15.75" customHeight="1">
      <c r="A3" s="800" t="e">
        <f>"评估基准日："&amp;TEXT(#REF!,"yyyy年mm月dd日")</f>
        <v>#REF!</v>
      </c>
      <c r="B3" s="801"/>
      <c r="C3" s="801"/>
      <c r="D3" s="801"/>
      <c r="E3" s="801"/>
      <c r="F3" s="801"/>
      <c r="G3" s="801"/>
      <c r="H3" s="801"/>
      <c r="I3" s="801"/>
      <c r="J3" s="801"/>
      <c r="K3" s="801"/>
      <c r="L3" s="801"/>
      <c r="M3" s="801"/>
    </row>
    <row r="4" spans="1:14" ht="14.25" customHeight="1">
      <c r="A4" s="24"/>
      <c r="B4" s="24"/>
      <c r="C4" s="24"/>
      <c r="D4" s="24"/>
      <c r="E4" s="24"/>
      <c r="F4" s="24"/>
      <c r="G4" s="24"/>
      <c r="H4" s="24"/>
      <c r="I4" s="24"/>
      <c r="J4" s="24"/>
      <c r="K4" s="24"/>
      <c r="L4" s="802" t="s">
        <v>1495</v>
      </c>
      <c r="M4" s="801"/>
    </row>
    <row r="5" spans="1:14" ht="15.75" customHeight="1">
      <c r="A5" s="25" t="e">
        <f>#REF!&amp;"："&amp;#REF!</f>
        <v>#REF!</v>
      </c>
      <c r="M5" s="194" t="s">
        <v>720</v>
      </c>
    </row>
    <row r="6" spans="1:14" s="24" customFormat="1" ht="15.75" customHeight="1">
      <c r="A6" s="810" t="s">
        <v>4</v>
      </c>
      <c r="B6" s="810" t="s">
        <v>1496</v>
      </c>
      <c r="C6" s="810" t="s">
        <v>1497</v>
      </c>
      <c r="D6" s="837" t="s">
        <v>1084</v>
      </c>
      <c r="E6" s="810" t="s">
        <v>6</v>
      </c>
      <c r="F6" s="838"/>
      <c r="G6" s="832"/>
      <c r="H6" s="837" t="s">
        <v>1066</v>
      </c>
      <c r="I6" s="810" t="s">
        <v>7</v>
      </c>
      <c r="J6" s="838"/>
      <c r="K6" s="832"/>
      <c r="L6" s="810" t="s">
        <v>616</v>
      </c>
      <c r="M6" s="810" t="s">
        <v>176</v>
      </c>
    </row>
    <row r="7" spans="1:14" s="24" customFormat="1" ht="15.75" customHeight="1">
      <c r="A7" s="834"/>
      <c r="B7" s="834"/>
      <c r="C7" s="834"/>
      <c r="D7" s="831"/>
      <c r="E7" s="235" t="s">
        <v>1085</v>
      </c>
      <c r="F7" s="294" t="s">
        <v>1086</v>
      </c>
      <c r="G7" s="294" t="s">
        <v>1087</v>
      </c>
      <c r="H7" s="831"/>
      <c r="I7" s="235" t="s">
        <v>1088</v>
      </c>
      <c r="J7" s="294" t="s">
        <v>1089</v>
      </c>
      <c r="K7" s="294" t="s">
        <v>1087</v>
      </c>
      <c r="L7" s="834"/>
      <c r="M7" s="834"/>
      <c r="N7" s="195" t="s">
        <v>725</v>
      </c>
    </row>
    <row r="8" spans="1:14" ht="12.75" customHeight="1">
      <c r="A8" s="32" t="str">
        <f t="shared" ref="A8" si="0">IF(B8="","",ROW()-7)</f>
        <v/>
      </c>
      <c r="B8" s="33"/>
      <c r="C8" s="33"/>
      <c r="D8" s="33"/>
      <c r="E8" s="13"/>
      <c r="F8" s="111"/>
      <c r="G8" s="111"/>
      <c r="H8" s="111"/>
      <c r="I8" s="66"/>
      <c r="J8" s="35"/>
      <c r="K8" s="111"/>
      <c r="L8" s="35" t="str">
        <f t="shared" ref="L8" si="1">IF(G8-H8=0,"",(K8-G8+H8)/(G8-H8)*100)</f>
        <v/>
      </c>
      <c r="M8" s="33"/>
      <c r="N8" s="24" t="s">
        <v>1498</v>
      </c>
    </row>
    <row r="9" spans="1:14" ht="12.75" customHeight="1">
      <c r="A9" s="32" t="str">
        <f t="shared" ref="A9:A25" si="2">IF(B9="","",ROW()-7)</f>
        <v/>
      </c>
      <c r="B9" s="33"/>
      <c r="C9" s="33"/>
      <c r="D9" s="33"/>
      <c r="E9" s="13"/>
      <c r="F9" s="111"/>
      <c r="G9" s="111"/>
      <c r="H9" s="111"/>
      <c r="I9" s="66"/>
      <c r="J9" s="35"/>
      <c r="K9" s="111"/>
      <c r="L9" s="35" t="str">
        <f t="shared" ref="L9:L28" si="3">IF(G9-H9=0,"",(K9-G9+H9)/(G9-H9)*100)</f>
        <v/>
      </c>
      <c r="M9" s="33"/>
      <c r="N9" s="24" t="s">
        <v>1499</v>
      </c>
    </row>
    <row r="10" spans="1:14" ht="12.75" customHeight="1">
      <c r="A10" s="32" t="str">
        <f t="shared" si="2"/>
        <v/>
      </c>
      <c r="B10" s="33"/>
      <c r="C10" s="33"/>
      <c r="D10" s="33"/>
      <c r="E10" s="13"/>
      <c r="F10" s="111"/>
      <c r="G10" s="111"/>
      <c r="H10" s="111"/>
      <c r="I10" s="66"/>
      <c r="J10" s="35"/>
      <c r="K10" s="111"/>
      <c r="L10" s="35" t="str">
        <f t="shared" si="3"/>
        <v/>
      </c>
      <c r="M10" s="33"/>
      <c r="N10" s="24" t="s">
        <v>1500</v>
      </c>
    </row>
    <row r="11" spans="1:14" ht="12.75" customHeight="1">
      <c r="A11" s="32" t="str">
        <f t="shared" si="2"/>
        <v/>
      </c>
      <c r="B11" s="33"/>
      <c r="C11" s="33"/>
      <c r="D11" s="33"/>
      <c r="E11" s="13"/>
      <c r="F11" s="111"/>
      <c r="G11" s="111"/>
      <c r="H11" s="111"/>
      <c r="I11" s="66"/>
      <c r="J11" s="35"/>
      <c r="K11" s="111"/>
      <c r="L11" s="35" t="str">
        <f t="shared" si="3"/>
        <v/>
      </c>
      <c r="M11" s="33"/>
      <c r="N11" s="24" t="s">
        <v>1501</v>
      </c>
    </row>
    <row r="12" spans="1:14" ht="12.75" customHeight="1">
      <c r="A12" s="32" t="str">
        <f t="shared" si="2"/>
        <v/>
      </c>
      <c r="B12" s="33"/>
      <c r="C12" s="33"/>
      <c r="D12" s="33"/>
      <c r="E12" s="13"/>
      <c r="F12" s="111"/>
      <c r="G12" s="111"/>
      <c r="H12" s="111"/>
      <c r="I12" s="66"/>
      <c r="J12" s="35"/>
      <c r="K12" s="111"/>
      <c r="L12" s="35" t="str">
        <f t="shared" si="3"/>
        <v/>
      </c>
      <c r="M12" s="33"/>
      <c r="N12" s="24" t="s">
        <v>1502</v>
      </c>
    </row>
    <row r="13" spans="1:14" ht="12.75" customHeight="1">
      <c r="A13" s="32" t="str">
        <f t="shared" si="2"/>
        <v/>
      </c>
      <c r="B13" s="33"/>
      <c r="C13" s="33"/>
      <c r="D13" s="33"/>
      <c r="E13" s="13"/>
      <c r="F13" s="111"/>
      <c r="G13" s="111"/>
      <c r="H13" s="111"/>
      <c r="I13" s="66"/>
      <c r="J13" s="35"/>
      <c r="K13" s="111"/>
      <c r="L13" s="35" t="str">
        <f t="shared" si="3"/>
        <v/>
      </c>
      <c r="M13" s="33"/>
      <c r="N13" s="24" t="s">
        <v>1503</v>
      </c>
    </row>
    <row r="14" spans="1:14" ht="12.75" customHeight="1">
      <c r="A14" s="32" t="str">
        <f t="shared" si="2"/>
        <v/>
      </c>
      <c r="B14" s="33"/>
      <c r="C14" s="33"/>
      <c r="D14" s="33"/>
      <c r="E14" s="13"/>
      <c r="F14" s="111"/>
      <c r="G14" s="111"/>
      <c r="H14" s="111"/>
      <c r="I14" s="66"/>
      <c r="J14" s="35"/>
      <c r="K14" s="111"/>
      <c r="L14" s="35" t="str">
        <f t="shared" si="3"/>
        <v/>
      </c>
      <c r="M14" s="33"/>
      <c r="N14" s="24" t="s">
        <v>1504</v>
      </c>
    </row>
    <row r="15" spans="1:14" ht="12.75" customHeight="1">
      <c r="A15" s="32" t="str">
        <f t="shared" si="2"/>
        <v/>
      </c>
      <c r="B15" s="33"/>
      <c r="C15" s="33"/>
      <c r="D15" s="33"/>
      <c r="E15" s="13"/>
      <c r="F15" s="111"/>
      <c r="G15" s="111"/>
      <c r="H15" s="111"/>
      <c r="I15" s="66"/>
      <c r="J15" s="35"/>
      <c r="K15" s="111"/>
      <c r="L15" s="35" t="str">
        <f t="shared" si="3"/>
        <v/>
      </c>
      <c r="M15" s="33"/>
      <c r="N15" s="24" t="s">
        <v>1505</v>
      </c>
    </row>
    <row r="16" spans="1:14" ht="12.75" customHeight="1">
      <c r="A16" s="32" t="str">
        <f t="shared" si="2"/>
        <v/>
      </c>
      <c r="B16" s="33"/>
      <c r="C16" s="33"/>
      <c r="D16" s="33"/>
      <c r="E16" s="13"/>
      <c r="F16" s="111"/>
      <c r="G16" s="111"/>
      <c r="H16" s="111"/>
      <c r="I16" s="66"/>
      <c r="J16" s="35"/>
      <c r="K16" s="111"/>
      <c r="L16" s="35" t="str">
        <f t="shared" si="3"/>
        <v/>
      </c>
      <c r="M16" s="33"/>
      <c r="N16" s="24" t="s">
        <v>1506</v>
      </c>
    </row>
    <row r="17" spans="1:14" ht="12.75" customHeight="1">
      <c r="A17" s="32" t="str">
        <f t="shared" si="2"/>
        <v/>
      </c>
      <c r="B17" s="33"/>
      <c r="C17" s="33"/>
      <c r="D17" s="33"/>
      <c r="E17" s="13"/>
      <c r="F17" s="111"/>
      <c r="G17" s="111"/>
      <c r="H17" s="111"/>
      <c r="I17" s="66"/>
      <c r="J17" s="35"/>
      <c r="K17" s="111"/>
      <c r="L17" s="35" t="str">
        <f t="shared" si="3"/>
        <v/>
      </c>
      <c r="M17" s="33"/>
      <c r="N17" s="24" t="s">
        <v>1507</v>
      </c>
    </row>
    <row r="18" spans="1:14" ht="12.75" customHeight="1">
      <c r="A18" s="32" t="str">
        <f t="shared" si="2"/>
        <v/>
      </c>
      <c r="B18" s="33"/>
      <c r="C18" s="33"/>
      <c r="D18" s="33"/>
      <c r="E18" s="13"/>
      <c r="F18" s="111"/>
      <c r="G18" s="111"/>
      <c r="H18" s="111"/>
      <c r="I18" s="66"/>
      <c r="J18" s="35"/>
      <c r="K18" s="111"/>
      <c r="L18" s="35" t="str">
        <f t="shared" si="3"/>
        <v/>
      </c>
      <c r="M18" s="33"/>
      <c r="N18" s="24" t="s">
        <v>1508</v>
      </c>
    </row>
    <row r="19" spans="1:14" ht="12.75" customHeight="1">
      <c r="A19" s="32" t="str">
        <f t="shared" si="2"/>
        <v/>
      </c>
      <c r="B19" s="33"/>
      <c r="C19" s="33"/>
      <c r="D19" s="33"/>
      <c r="E19" s="13"/>
      <c r="F19" s="111"/>
      <c r="G19" s="111"/>
      <c r="H19" s="111"/>
      <c r="I19" s="66"/>
      <c r="J19" s="35"/>
      <c r="K19" s="111"/>
      <c r="L19" s="35" t="str">
        <f t="shared" si="3"/>
        <v/>
      </c>
      <c r="M19" s="33"/>
      <c r="N19" s="24" t="s">
        <v>1509</v>
      </c>
    </row>
    <row r="20" spans="1:14" ht="12.75" customHeight="1">
      <c r="A20" s="32" t="str">
        <f t="shared" si="2"/>
        <v/>
      </c>
      <c r="B20" s="33"/>
      <c r="C20" s="33"/>
      <c r="D20" s="33"/>
      <c r="E20" s="13"/>
      <c r="F20" s="111"/>
      <c r="G20" s="111"/>
      <c r="H20" s="111"/>
      <c r="I20" s="66"/>
      <c r="J20" s="35"/>
      <c r="K20" s="111"/>
      <c r="L20" s="35" t="str">
        <f t="shared" si="3"/>
        <v/>
      </c>
      <c r="M20" s="33"/>
      <c r="N20" s="24" t="s">
        <v>1510</v>
      </c>
    </row>
    <row r="21" spans="1:14" ht="12.75" customHeight="1">
      <c r="A21" s="32" t="str">
        <f t="shared" si="2"/>
        <v/>
      </c>
      <c r="B21" s="33"/>
      <c r="C21" s="33"/>
      <c r="D21" s="33"/>
      <c r="E21" s="13"/>
      <c r="F21" s="111"/>
      <c r="G21" s="111"/>
      <c r="H21" s="111"/>
      <c r="I21" s="66"/>
      <c r="J21" s="35"/>
      <c r="K21" s="111"/>
      <c r="L21" s="35" t="str">
        <f t="shared" si="3"/>
        <v/>
      </c>
      <c r="M21" s="33"/>
      <c r="N21" s="24" t="s">
        <v>1511</v>
      </c>
    </row>
    <row r="22" spans="1:14" ht="12.75" customHeight="1">
      <c r="A22" s="32" t="str">
        <f t="shared" si="2"/>
        <v/>
      </c>
      <c r="B22" s="33"/>
      <c r="C22" s="33"/>
      <c r="D22" s="33"/>
      <c r="E22" s="13"/>
      <c r="F22" s="111"/>
      <c r="G22" s="111"/>
      <c r="H22" s="111"/>
      <c r="I22" s="66"/>
      <c r="J22" s="35"/>
      <c r="K22" s="111"/>
      <c r="L22" s="35" t="str">
        <f t="shared" si="3"/>
        <v/>
      </c>
      <c r="M22" s="33"/>
      <c r="N22" s="24" t="s">
        <v>1512</v>
      </c>
    </row>
    <row r="23" spans="1:14" ht="12.75" customHeight="1">
      <c r="A23" s="32" t="str">
        <f t="shared" si="2"/>
        <v/>
      </c>
      <c r="B23" s="33"/>
      <c r="C23" s="33"/>
      <c r="D23" s="33"/>
      <c r="E23" s="13"/>
      <c r="F23" s="111"/>
      <c r="G23" s="111"/>
      <c r="H23" s="111"/>
      <c r="I23" s="66"/>
      <c r="J23" s="35"/>
      <c r="K23" s="111"/>
      <c r="L23" s="35" t="str">
        <f t="shared" si="3"/>
        <v/>
      </c>
      <c r="M23" s="33"/>
      <c r="N23" s="24" t="s">
        <v>1513</v>
      </c>
    </row>
    <row r="24" spans="1:14" ht="12.75" customHeight="1">
      <c r="A24" s="32" t="str">
        <f t="shared" si="2"/>
        <v/>
      </c>
      <c r="B24" s="33"/>
      <c r="C24" s="33"/>
      <c r="D24" s="33"/>
      <c r="E24" s="13"/>
      <c r="F24" s="111"/>
      <c r="G24" s="111"/>
      <c r="H24" s="111"/>
      <c r="I24" s="66"/>
      <c r="J24" s="35"/>
      <c r="K24" s="111"/>
      <c r="L24" s="35" t="str">
        <f t="shared" si="3"/>
        <v/>
      </c>
      <c r="M24" s="33"/>
      <c r="N24" s="24" t="s">
        <v>1514</v>
      </c>
    </row>
    <row r="25" spans="1:14" ht="12.75" customHeight="1">
      <c r="A25" s="32" t="str">
        <f t="shared" si="2"/>
        <v/>
      </c>
      <c r="B25" s="33"/>
      <c r="C25" s="33"/>
      <c r="D25" s="33"/>
      <c r="E25" s="13"/>
      <c r="F25" s="111"/>
      <c r="G25" s="111"/>
      <c r="H25" s="111"/>
      <c r="I25" s="66"/>
      <c r="J25" s="35"/>
      <c r="K25" s="111"/>
      <c r="L25" s="35" t="str">
        <f t="shared" si="3"/>
        <v/>
      </c>
      <c r="M25" s="33"/>
      <c r="N25" s="24" t="s">
        <v>1515</v>
      </c>
    </row>
    <row r="26" spans="1:14" ht="12.75" customHeight="1">
      <c r="A26" s="824" t="s">
        <v>1516</v>
      </c>
      <c r="B26" s="838"/>
      <c r="C26" s="838"/>
      <c r="D26" s="832"/>
      <c r="E26" s="13"/>
      <c r="F26" s="111"/>
      <c r="G26" s="111">
        <f>SUM(G8:G25)</f>
        <v>0</v>
      </c>
      <c r="H26" s="111">
        <f>SUM(H8:H25)</f>
        <v>0</v>
      </c>
      <c r="I26" s="66"/>
      <c r="J26" s="35"/>
      <c r="K26" s="111">
        <f>SUM(K8:K25)</f>
        <v>0</v>
      </c>
      <c r="L26" s="35" t="str">
        <f t="shared" si="3"/>
        <v/>
      </c>
      <c r="M26" s="33"/>
    </row>
    <row r="27" spans="1:14" ht="12.75" customHeight="1">
      <c r="A27" s="824" t="s">
        <v>1517</v>
      </c>
      <c r="B27" s="838"/>
      <c r="C27" s="838"/>
      <c r="D27" s="832"/>
      <c r="E27" s="13"/>
      <c r="F27" s="111"/>
      <c r="G27" s="111">
        <f>H26</f>
        <v>0</v>
      </c>
      <c r="H27" s="111"/>
      <c r="I27" s="66"/>
      <c r="J27" s="35"/>
      <c r="K27" s="35"/>
      <c r="L27" s="35"/>
      <c r="M27" s="33"/>
    </row>
    <row r="28" spans="1:14" ht="15.75" customHeight="1">
      <c r="A28" s="803" t="s">
        <v>1518</v>
      </c>
      <c r="B28" s="839"/>
      <c r="C28" s="839"/>
      <c r="D28" s="833"/>
      <c r="E28" s="295"/>
      <c r="F28" s="42"/>
      <c r="G28" s="295">
        <f>G26-G27</f>
        <v>0</v>
      </c>
      <c r="H28" s="295"/>
      <c r="I28" s="42"/>
      <c r="J28" s="42"/>
      <c r="K28" s="295">
        <f>K26</f>
        <v>0</v>
      </c>
      <c r="L28" s="35" t="str">
        <f t="shared" si="3"/>
        <v/>
      </c>
      <c r="M28" s="38"/>
    </row>
    <row r="29" spans="1:14" ht="15.75" customHeight="1">
      <c r="A29" s="25" t="e">
        <f>#REF!&amp;"填表人："&amp;#REF!</f>
        <v>#REF!</v>
      </c>
      <c r="K29" s="25" t="e">
        <f>"评估人员："&amp;#REF!</f>
        <v>#REF!</v>
      </c>
    </row>
    <row r="30" spans="1:14" ht="15.75" customHeight="1">
      <c r="A30" s="25" t="e">
        <f>"填表日期："&amp;YEAR(#REF!)&amp;"年"&amp;MONTH(#REF!)&amp;"月"&amp;DAY(#REF!)&amp;"日"</f>
        <v>#REF!</v>
      </c>
    </row>
  </sheetData>
  <mergeCells count="15">
    <mergeCell ref="A2:M2"/>
    <mergeCell ref="A3:M3"/>
    <mergeCell ref="L4:M4"/>
    <mergeCell ref="E6:G6"/>
    <mergeCell ref="I6:K6"/>
    <mergeCell ref="H6:H7"/>
    <mergeCell ref="L6:L7"/>
    <mergeCell ref="M6:M7"/>
    <mergeCell ref="A26:D26"/>
    <mergeCell ref="A27:D27"/>
    <mergeCell ref="A28:D28"/>
    <mergeCell ref="A6:A7"/>
    <mergeCell ref="B6:B7"/>
    <mergeCell ref="C6:C7"/>
    <mergeCell ref="D6:D7"/>
  </mergeCells>
  <phoneticPr fontId="48" type="noConversion"/>
  <hyperlinks>
    <hyperlink ref="A1" location="索引目录!A1" display="返回索引目录" xr:uid="{00000000-0004-0000-1E00-000000000000}"/>
  </hyperlinks>
  <printOptions horizontalCentered="1"/>
  <pageMargins left="0.98402777777777795" right="0.98402777777777795" top="0.98402777777777795" bottom="0.98402777777777795" header="0.47152777777777799" footer="0.35416666666666702"/>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6">
    <pageSetUpPr fitToPage="1"/>
  </sheetPr>
  <dimension ref="A1:O31"/>
  <sheetViews>
    <sheetView showGridLines="0" zoomScale="96" zoomScaleNormal="96" workbookViewId="0">
      <selection activeCell="S10" sqref="S10"/>
    </sheetView>
  </sheetViews>
  <sheetFormatPr defaultColWidth="9" defaultRowHeight="15.75" customHeight="1" outlineLevelCol="1"/>
  <cols>
    <col min="1" max="1" width="4.625" style="25" customWidth="1"/>
    <col min="2" max="2" width="16.125" style="25" customWidth="1"/>
    <col min="3" max="3" width="8" style="25" customWidth="1"/>
    <col min="4" max="4" width="8" style="209" customWidth="1" outlineLevel="1"/>
    <col min="5" max="5" width="10.625" style="25" customWidth="1" outlineLevel="1"/>
    <col min="6" max="6" width="12.125" style="25" customWidth="1"/>
    <col min="7" max="7" width="11.5" style="25" customWidth="1"/>
    <col min="8" max="8" width="15" style="25" customWidth="1"/>
    <col min="9" max="9" width="8" style="25" customWidth="1"/>
    <col min="10" max="10" width="8.625" style="25" customWidth="1"/>
    <col min="11" max="11" width="7.625" style="25" customWidth="1"/>
    <col min="12" max="12" width="9.625" style="25" customWidth="1"/>
    <col min="13" max="13" width="7" style="25" customWidth="1"/>
    <col min="14" max="14" width="9.625" style="25" customWidth="1"/>
    <col min="15" max="15" width="9" style="24" customWidth="1"/>
    <col min="16" max="17" width="9" style="25" customWidth="1"/>
    <col min="18" max="16384" width="9" style="25"/>
  </cols>
  <sheetData>
    <row r="1" spans="1:15" ht="15.75" customHeight="1">
      <c r="A1" s="26" t="s">
        <v>0</v>
      </c>
    </row>
    <row r="2" spans="1:15" s="23" customFormat="1" ht="30" customHeight="1">
      <c r="A2" s="798" t="s">
        <v>57</v>
      </c>
      <c r="B2" s="799"/>
      <c r="C2" s="799"/>
      <c r="D2" s="799"/>
      <c r="E2" s="799"/>
      <c r="F2" s="799"/>
      <c r="G2" s="799"/>
      <c r="H2" s="799"/>
      <c r="I2" s="799"/>
      <c r="J2" s="799"/>
      <c r="K2" s="799"/>
      <c r="L2" s="799"/>
      <c r="M2" s="799"/>
      <c r="N2" s="799"/>
      <c r="O2" s="27"/>
    </row>
    <row r="3" spans="1:15" ht="15.75" customHeight="1">
      <c r="A3" s="800" t="e">
        <f>"评估基准日："&amp;TEXT(#REF!,"yyyy年mm月dd日")</f>
        <v>#REF!</v>
      </c>
      <c r="B3" s="801"/>
      <c r="C3" s="801"/>
      <c r="D3" s="807"/>
      <c r="E3" s="801"/>
      <c r="F3" s="801"/>
      <c r="G3" s="801"/>
      <c r="H3" s="801"/>
      <c r="I3" s="801"/>
      <c r="J3" s="801"/>
      <c r="K3" s="801"/>
      <c r="L3" s="801"/>
      <c r="M3" s="801"/>
      <c r="N3" s="801"/>
    </row>
    <row r="4" spans="1:15" ht="14.25" customHeight="1">
      <c r="A4" s="24"/>
      <c r="B4" s="24"/>
      <c r="C4" s="24"/>
      <c r="D4" s="269"/>
      <c r="E4" s="24"/>
      <c r="F4" s="24"/>
      <c r="G4" s="24"/>
      <c r="H4" s="24"/>
      <c r="I4" s="24"/>
      <c r="J4" s="24"/>
      <c r="K4" s="24"/>
      <c r="L4" s="24"/>
      <c r="M4" s="24"/>
      <c r="N4" s="28" t="s">
        <v>1519</v>
      </c>
    </row>
    <row r="5" spans="1:15" ht="15.75" customHeight="1">
      <c r="A5" s="25" t="e">
        <f>#REF!&amp;"："&amp;#REF!</f>
        <v>#REF!</v>
      </c>
      <c r="N5" s="194" t="s">
        <v>720</v>
      </c>
    </row>
    <row r="6" spans="1:15" s="24" customFormat="1" ht="15.75" customHeight="1">
      <c r="A6" s="810" t="s">
        <v>4</v>
      </c>
      <c r="B6" s="810" t="s">
        <v>1083</v>
      </c>
      <c r="C6" s="855" t="s">
        <v>1084</v>
      </c>
      <c r="D6" s="823" t="s">
        <v>1520</v>
      </c>
      <c r="E6" s="837" t="s">
        <v>1521</v>
      </c>
      <c r="F6" s="810" t="s">
        <v>1522</v>
      </c>
      <c r="G6" s="811"/>
      <c r="H6" s="840" t="s">
        <v>1066</v>
      </c>
      <c r="I6" s="810" t="s">
        <v>1088</v>
      </c>
      <c r="J6" s="810" t="s">
        <v>7</v>
      </c>
      <c r="K6" s="853"/>
      <c r="L6" s="811"/>
      <c r="M6" s="810" t="s">
        <v>616</v>
      </c>
      <c r="N6" s="810" t="s">
        <v>176</v>
      </c>
    </row>
    <row r="7" spans="1:15" s="24" customFormat="1" ht="15.75" customHeight="1">
      <c r="A7" s="854"/>
      <c r="B7" s="854"/>
      <c r="C7" s="822"/>
      <c r="D7" s="822"/>
      <c r="E7" s="822"/>
      <c r="F7" s="235" t="s">
        <v>1085</v>
      </c>
      <c r="G7" s="108" t="s">
        <v>1087</v>
      </c>
      <c r="H7" s="822"/>
      <c r="I7" s="854"/>
      <c r="J7" s="108" t="s">
        <v>1523</v>
      </c>
      <c r="K7" s="109" t="s">
        <v>1524</v>
      </c>
      <c r="L7" s="108" t="s">
        <v>1087</v>
      </c>
      <c r="M7" s="854"/>
      <c r="N7" s="854"/>
      <c r="O7" s="195" t="s">
        <v>725</v>
      </c>
    </row>
    <row r="8" spans="1:15" ht="12.75" customHeight="1">
      <c r="A8" s="32" t="str">
        <f t="shared" ref="A8" si="0">IF(B8="","",ROW()-7)</f>
        <v/>
      </c>
      <c r="B8" s="33"/>
      <c r="C8" s="33"/>
      <c r="D8" s="34"/>
      <c r="E8" s="61"/>
      <c r="F8" s="350"/>
      <c r="G8" s="61"/>
      <c r="H8" s="61"/>
      <c r="I8" s="350"/>
      <c r="J8" s="61"/>
      <c r="K8" s="61"/>
      <c r="L8" s="61"/>
      <c r="M8" s="352" t="str">
        <f t="shared" ref="M8" si="1">IF(G8-H8=0,"",(L8-G8+H8)/(G8-H8)*100)</f>
        <v/>
      </c>
      <c r="N8" s="33"/>
      <c r="O8" s="24" t="s">
        <v>1525</v>
      </c>
    </row>
    <row r="9" spans="1:15" ht="12.75" customHeight="1">
      <c r="A9" s="32" t="str">
        <f t="shared" ref="A9:A25" si="2">IF(B9="","",ROW()-7)</f>
        <v/>
      </c>
      <c r="B9" s="33"/>
      <c r="C9" s="33"/>
      <c r="D9" s="34"/>
      <c r="E9" s="61"/>
      <c r="F9" s="350"/>
      <c r="G9" s="61"/>
      <c r="H9" s="61"/>
      <c r="I9" s="350"/>
      <c r="J9" s="61"/>
      <c r="K9" s="61"/>
      <c r="L9" s="61"/>
      <c r="M9" s="352" t="str">
        <f t="shared" ref="M9:M28" si="3">IF(G9-H9=0,"",(L9-G9+H9)/(G9-H9)*100)</f>
        <v/>
      </c>
      <c r="N9" s="33"/>
      <c r="O9" s="24" t="s">
        <v>1526</v>
      </c>
    </row>
    <row r="10" spans="1:15" ht="12.75" customHeight="1">
      <c r="A10" s="32" t="str">
        <f t="shared" si="2"/>
        <v/>
      </c>
      <c r="B10" s="33"/>
      <c r="C10" s="33"/>
      <c r="D10" s="34"/>
      <c r="E10" s="61"/>
      <c r="F10" s="350"/>
      <c r="G10" s="61"/>
      <c r="H10" s="61"/>
      <c r="I10" s="350"/>
      <c r="J10" s="61"/>
      <c r="K10" s="61"/>
      <c r="L10" s="61"/>
      <c r="M10" s="352" t="str">
        <f t="shared" si="3"/>
        <v/>
      </c>
      <c r="N10" s="33"/>
      <c r="O10" s="24" t="s">
        <v>1527</v>
      </c>
    </row>
    <row r="11" spans="1:15" ht="12.75" customHeight="1">
      <c r="A11" s="32" t="str">
        <f t="shared" si="2"/>
        <v/>
      </c>
      <c r="B11" s="33"/>
      <c r="C11" s="33"/>
      <c r="D11" s="34"/>
      <c r="E11" s="61"/>
      <c r="F11" s="350"/>
      <c r="G11" s="61"/>
      <c r="H11" s="61"/>
      <c r="I11" s="350"/>
      <c r="J11" s="61"/>
      <c r="K11" s="61"/>
      <c r="L11" s="61"/>
      <c r="M11" s="352" t="str">
        <f t="shared" si="3"/>
        <v/>
      </c>
      <c r="N11" s="33"/>
      <c r="O11" s="24" t="s">
        <v>1528</v>
      </c>
    </row>
    <row r="12" spans="1:15" ht="12.75" customHeight="1">
      <c r="A12" s="32" t="str">
        <f t="shared" si="2"/>
        <v/>
      </c>
      <c r="B12" s="33"/>
      <c r="C12" s="33"/>
      <c r="D12" s="34"/>
      <c r="E12" s="61"/>
      <c r="F12" s="350"/>
      <c r="G12" s="61"/>
      <c r="H12" s="61"/>
      <c r="I12" s="350"/>
      <c r="J12" s="61"/>
      <c r="K12" s="61"/>
      <c r="L12" s="61"/>
      <c r="M12" s="352" t="str">
        <f t="shared" si="3"/>
        <v/>
      </c>
      <c r="N12" s="33"/>
      <c r="O12" s="24" t="s">
        <v>1529</v>
      </c>
    </row>
    <row r="13" spans="1:15" ht="12.75" customHeight="1">
      <c r="A13" s="32" t="str">
        <f t="shared" si="2"/>
        <v/>
      </c>
      <c r="B13" s="33"/>
      <c r="C13" s="33"/>
      <c r="D13" s="34"/>
      <c r="E13" s="61"/>
      <c r="F13" s="350"/>
      <c r="G13" s="61"/>
      <c r="H13" s="61"/>
      <c r="I13" s="350"/>
      <c r="J13" s="61"/>
      <c r="K13" s="61"/>
      <c r="L13" s="61"/>
      <c r="M13" s="352" t="str">
        <f t="shared" si="3"/>
        <v/>
      </c>
      <c r="N13" s="33"/>
      <c r="O13" s="24" t="s">
        <v>1530</v>
      </c>
    </row>
    <row r="14" spans="1:15" ht="12.75" customHeight="1">
      <c r="A14" s="32" t="str">
        <f t="shared" si="2"/>
        <v/>
      </c>
      <c r="B14" s="33"/>
      <c r="C14" s="33"/>
      <c r="D14" s="34"/>
      <c r="E14" s="61"/>
      <c r="F14" s="350"/>
      <c r="G14" s="61"/>
      <c r="H14" s="61"/>
      <c r="I14" s="350"/>
      <c r="J14" s="61"/>
      <c r="K14" s="61"/>
      <c r="L14" s="61"/>
      <c r="M14" s="352" t="str">
        <f t="shared" si="3"/>
        <v/>
      </c>
      <c r="N14" s="33"/>
      <c r="O14" s="24" t="s">
        <v>1531</v>
      </c>
    </row>
    <row r="15" spans="1:15" ht="12.75" customHeight="1">
      <c r="A15" s="32" t="str">
        <f t="shared" si="2"/>
        <v/>
      </c>
      <c r="B15" s="33"/>
      <c r="C15" s="33"/>
      <c r="D15" s="34"/>
      <c r="E15" s="61"/>
      <c r="F15" s="350"/>
      <c r="G15" s="61"/>
      <c r="H15" s="61"/>
      <c r="I15" s="350"/>
      <c r="J15" s="61"/>
      <c r="K15" s="61"/>
      <c r="L15" s="61"/>
      <c r="M15" s="352" t="str">
        <f t="shared" si="3"/>
        <v/>
      </c>
      <c r="N15" s="33"/>
      <c r="O15" s="24" t="s">
        <v>1532</v>
      </c>
    </row>
    <row r="16" spans="1:15" ht="12.75" customHeight="1">
      <c r="A16" s="32" t="str">
        <f t="shared" si="2"/>
        <v/>
      </c>
      <c r="B16" s="33"/>
      <c r="C16" s="33"/>
      <c r="D16" s="34"/>
      <c r="E16" s="61"/>
      <c r="F16" s="350"/>
      <c r="G16" s="61"/>
      <c r="H16" s="61"/>
      <c r="I16" s="350"/>
      <c r="J16" s="61"/>
      <c r="K16" s="61"/>
      <c r="L16" s="61"/>
      <c r="M16" s="352" t="str">
        <f t="shared" si="3"/>
        <v/>
      </c>
      <c r="N16" s="33"/>
      <c r="O16" s="24" t="s">
        <v>1533</v>
      </c>
    </row>
    <row r="17" spans="1:15" ht="12.75" customHeight="1">
      <c r="A17" s="32" t="str">
        <f t="shared" si="2"/>
        <v/>
      </c>
      <c r="B17" s="33"/>
      <c r="C17" s="33"/>
      <c r="D17" s="34"/>
      <c r="E17" s="61"/>
      <c r="F17" s="350"/>
      <c r="G17" s="61"/>
      <c r="H17" s="61"/>
      <c r="I17" s="350"/>
      <c r="J17" s="61"/>
      <c r="K17" s="61"/>
      <c r="L17" s="61"/>
      <c r="M17" s="352" t="str">
        <f t="shared" si="3"/>
        <v/>
      </c>
      <c r="N17" s="33"/>
      <c r="O17" s="24" t="s">
        <v>1534</v>
      </c>
    </row>
    <row r="18" spans="1:15" ht="12.75" customHeight="1">
      <c r="A18" s="32" t="str">
        <f t="shared" si="2"/>
        <v/>
      </c>
      <c r="B18" s="33"/>
      <c r="C18" s="33"/>
      <c r="D18" s="34"/>
      <c r="E18" s="61"/>
      <c r="F18" s="350"/>
      <c r="G18" s="61"/>
      <c r="H18" s="61"/>
      <c r="I18" s="350"/>
      <c r="J18" s="61"/>
      <c r="K18" s="61"/>
      <c r="L18" s="61"/>
      <c r="M18" s="352" t="str">
        <f t="shared" si="3"/>
        <v/>
      </c>
      <c r="N18" s="33"/>
      <c r="O18" s="24" t="s">
        <v>1535</v>
      </c>
    </row>
    <row r="19" spans="1:15" ht="12.75" customHeight="1">
      <c r="A19" s="32" t="str">
        <f t="shared" si="2"/>
        <v/>
      </c>
      <c r="B19" s="33"/>
      <c r="C19" s="33"/>
      <c r="D19" s="34"/>
      <c r="E19" s="61"/>
      <c r="F19" s="350"/>
      <c r="G19" s="61"/>
      <c r="H19" s="61"/>
      <c r="I19" s="350"/>
      <c r="J19" s="61"/>
      <c r="K19" s="61"/>
      <c r="L19" s="61"/>
      <c r="M19" s="352" t="str">
        <f t="shared" si="3"/>
        <v/>
      </c>
      <c r="N19" s="33"/>
      <c r="O19" s="24" t="s">
        <v>1536</v>
      </c>
    </row>
    <row r="20" spans="1:15" ht="12.75" customHeight="1">
      <c r="A20" s="32" t="str">
        <f t="shared" si="2"/>
        <v/>
      </c>
      <c r="B20" s="33"/>
      <c r="C20" s="33"/>
      <c r="D20" s="34"/>
      <c r="E20" s="61"/>
      <c r="F20" s="350"/>
      <c r="G20" s="61"/>
      <c r="H20" s="61"/>
      <c r="I20" s="350"/>
      <c r="J20" s="61"/>
      <c r="K20" s="61"/>
      <c r="L20" s="61"/>
      <c r="M20" s="352" t="str">
        <f t="shared" si="3"/>
        <v/>
      </c>
      <c r="N20" s="33"/>
      <c r="O20" s="24" t="s">
        <v>1537</v>
      </c>
    </row>
    <row r="21" spans="1:15" ht="12.75" customHeight="1">
      <c r="A21" s="32" t="str">
        <f t="shared" si="2"/>
        <v/>
      </c>
      <c r="B21" s="33"/>
      <c r="C21" s="33"/>
      <c r="D21" s="34"/>
      <c r="E21" s="61"/>
      <c r="F21" s="350"/>
      <c r="G21" s="61"/>
      <c r="H21" s="61"/>
      <c r="I21" s="350"/>
      <c r="J21" s="61"/>
      <c r="K21" s="61"/>
      <c r="L21" s="61"/>
      <c r="M21" s="352" t="str">
        <f t="shared" si="3"/>
        <v/>
      </c>
      <c r="N21" s="33"/>
      <c r="O21" s="24" t="s">
        <v>1538</v>
      </c>
    </row>
    <row r="22" spans="1:15" ht="12.75" customHeight="1">
      <c r="A22" s="32" t="str">
        <f t="shared" si="2"/>
        <v/>
      </c>
      <c r="B22" s="33"/>
      <c r="C22" s="33"/>
      <c r="D22" s="34"/>
      <c r="E22" s="61"/>
      <c r="F22" s="350"/>
      <c r="G22" s="61"/>
      <c r="H22" s="61"/>
      <c r="I22" s="350"/>
      <c r="J22" s="61"/>
      <c r="K22" s="61"/>
      <c r="L22" s="61"/>
      <c r="M22" s="352" t="str">
        <f t="shared" si="3"/>
        <v/>
      </c>
      <c r="N22" s="33"/>
      <c r="O22" s="24" t="s">
        <v>1539</v>
      </c>
    </row>
    <row r="23" spans="1:15" ht="12.75" customHeight="1">
      <c r="A23" s="32" t="str">
        <f t="shared" si="2"/>
        <v/>
      </c>
      <c r="B23" s="33"/>
      <c r="C23" s="33"/>
      <c r="D23" s="34"/>
      <c r="E23" s="61"/>
      <c r="F23" s="350"/>
      <c r="G23" s="61"/>
      <c r="H23" s="61"/>
      <c r="I23" s="350"/>
      <c r="J23" s="61"/>
      <c r="K23" s="61"/>
      <c r="L23" s="61"/>
      <c r="M23" s="352" t="str">
        <f t="shared" si="3"/>
        <v/>
      </c>
      <c r="N23" s="33"/>
      <c r="O23" s="24" t="s">
        <v>1540</v>
      </c>
    </row>
    <row r="24" spans="1:15" ht="12.75" customHeight="1">
      <c r="A24" s="32" t="str">
        <f t="shared" si="2"/>
        <v/>
      </c>
      <c r="B24" s="33"/>
      <c r="C24" s="33"/>
      <c r="D24" s="34"/>
      <c r="E24" s="61"/>
      <c r="F24" s="350"/>
      <c r="G24" s="61"/>
      <c r="H24" s="61"/>
      <c r="I24" s="350"/>
      <c r="J24" s="61"/>
      <c r="K24" s="61"/>
      <c r="L24" s="61"/>
      <c r="M24" s="352" t="str">
        <f t="shared" si="3"/>
        <v/>
      </c>
      <c r="N24" s="33"/>
      <c r="O24" s="24" t="s">
        <v>1541</v>
      </c>
    </row>
    <row r="25" spans="1:15" ht="12.75" customHeight="1">
      <c r="A25" s="32" t="str">
        <f t="shared" si="2"/>
        <v/>
      </c>
      <c r="B25" s="33"/>
      <c r="C25" s="33"/>
      <c r="D25" s="34"/>
      <c r="E25" s="61"/>
      <c r="F25" s="350"/>
      <c r="G25" s="61"/>
      <c r="H25" s="61"/>
      <c r="I25" s="350"/>
      <c r="J25" s="61"/>
      <c r="K25" s="61"/>
      <c r="L25" s="61"/>
      <c r="M25" s="352" t="str">
        <f t="shared" si="3"/>
        <v/>
      </c>
      <c r="N25" s="33"/>
      <c r="O25" s="24" t="s">
        <v>1542</v>
      </c>
    </row>
    <row r="26" spans="1:15" ht="12.75" customHeight="1">
      <c r="A26" s="824" t="s">
        <v>1420</v>
      </c>
      <c r="B26" s="853"/>
      <c r="C26" s="853"/>
      <c r="D26" s="811"/>
      <c r="E26" s="61"/>
      <c r="F26" s="350"/>
      <c r="G26" s="61">
        <f>SUM(G8:G25)</f>
        <v>0</v>
      </c>
      <c r="H26" s="61">
        <f>SUM(H8:H25)</f>
        <v>0</v>
      </c>
      <c r="I26" s="350"/>
      <c r="J26" s="61"/>
      <c r="K26" s="61"/>
      <c r="L26" s="61">
        <f>SUM(L8:L25)</f>
        <v>0</v>
      </c>
      <c r="M26" s="352" t="str">
        <f t="shared" si="3"/>
        <v/>
      </c>
      <c r="N26" s="33"/>
    </row>
    <row r="27" spans="1:15" ht="12.75" customHeight="1">
      <c r="A27" s="824" t="s">
        <v>1421</v>
      </c>
      <c r="B27" s="853"/>
      <c r="C27" s="853"/>
      <c r="D27" s="811"/>
      <c r="E27" s="61"/>
      <c r="F27" s="350"/>
      <c r="G27" s="61">
        <f>H26</f>
        <v>0</v>
      </c>
      <c r="H27" s="61"/>
      <c r="I27" s="350"/>
      <c r="J27" s="61"/>
      <c r="K27" s="61"/>
      <c r="L27" s="61"/>
      <c r="M27" s="352"/>
      <c r="N27" s="33"/>
    </row>
    <row r="28" spans="1:15" ht="15.75" customHeight="1">
      <c r="A28" s="803" t="s">
        <v>1422</v>
      </c>
      <c r="B28" s="809"/>
      <c r="C28" s="809"/>
      <c r="D28" s="804"/>
      <c r="E28" s="351"/>
      <c r="F28" s="77"/>
      <c r="G28" s="77">
        <f>G26-G27</f>
        <v>0</v>
      </c>
      <c r="H28" s="77"/>
      <c r="I28" s="77"/>
      <c r="J28" s="77"/>
      <c r="K28" s="36"/>
      <c r="L28" s="42">
        <f>L26</f>
        <v>0</v>
      </c>
      <c r="M28" s="352" t="str">
        <f t="shared" si="3"/>
        <v/>
      </c>
      <c r="N28" s="38"/>
    </row>
    <row r="29" spans="1:15" ht="15.75" customHeight="1">
      <c r="A29" s="25" t="e">
        <f>#REF!&amp;"填表人："&amp;#REF!</f>
        <v>#REF!</v>
      </c>
      <c r="L29" s="25" t="e">
        <f>"评估人员："&amp;#REF!</f>
        <v>#REF!</v>
      </c>
      <c r="O29" s="195" t="s">
        <v>717</v>
      </c>
    </row>
    <row r="30" spans="1:15" ht="15.75" customHeight="1">
      <c r="A30" s="25" t="e">
        <f>"填表日期："&amp;YEAR(#REF!)&amp;"年"&amp;MONTH(#REF!)&amp;"月"&amp;DAY(#REF!)&amp;"日"</f>
        <v>#REF!</v>
      </c>
    </row>
    <row r="31" spans="1:15" ht="15.75" customHeight="1">
      <c r="O31" s="195"/>
    </row>
  </sheetData>
  <mergeCells count="16">
    <mergeCell ref="A2:N2"/>
    <mergeCell ref="A3:N3"/>
    <mergeCell ref="F6:G6"/>
    <mergeCell ref="J6:L6"/>
    <mergeCell ref="A26:D26"/>
    <mergeCell ref="E6:E7"/>
    <mergeCell ref="H6:H7"/>
    <mergeCell ref="I6:I7"/>
    <mergeCell ref="M6:M7"/>
    <mergeCell ref="N6:N7"/>
    <mergeCell ref="A27:D27"/>
    <mergeCell ref="A28:D28"/>
    <mergeCell ref="A6:A7"/>
    <mergeCell ref="B6:B7"/>
    <mergeCell ref="C6:C7"/>
    <mergeCell ref="D6:D7"/>
  </mergeCells>
  <phoneticPr fontId="48" type="noConversion"/>
  <hyperlinks>
    <hyperlink ref="A1" location="索引目录!A1" display="返回索引目录" xr:uid="{00000000-0004-0000-1F00-000000000000}"/>
  </hyperlinks>
  <printOptions horizontalCentered="1"/>
  <pageMargins left="0.98402777777777795" right="0.98402777777777795" top="0.98402777777777795" bottom="0.98402777777777795" header="0.47152777777777799" footer="0.35416666666666702"/>
  <pageSetup paperSize="9" scale="8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7">
    <pageSetUpPr fitToPage="1"/>
  </sheetPr>
  <dimension ref="A1:AG41"/>
  <sheetViews>
    <sheetView showGridLines="0" zoomScale="68" zoomScaleNormal="68" workbookViewId="0">
      <selection activeCell="S10" sqref="S10"/>
    </sheetView>
  </sheetViews>
  <sheetFormatPr defaultColWidth="9" defaultRowHeight="13.15"/>
  <cols>
    <col min="1" max="1" width="5.625" style="300" customWidth="1"/>
    <col min="2" max="2" width="13.125" style="300" customWidth="1"/>
    <col min="3" max="3" width="22.125" style="300" customWidth="1"/>
    <col min="4" max="4" width="11.125" style="300" customWidth="1"/>
    <col min="5" max="6" width="8" style="300" customWidth="1"/>
    <col min="7" max="7" width="4.625" style="300" customWidth="1"/>
    <col min="8" max="9" width="8" style="339" customWidth="1"/>
    <col min="10" max="12" width="11.125" style="300" customWidth="1"/>
    <col min="13" max="13" width="9.625" style="300" customWidth="1"/>
    <col min="14" max="15" width="4.625" style="300" customWidth="1"/>
    <col min="16" max="16" width="8" style="300" customWidth="1"/>
    <col min="17" max="17" width="6.125" style="300" customWidth="1"/>
    <col min="18" max="18" width="8.625" style="300" customWidth="1"/>
    <col min="19" max="19" width="4.625" style="300" customWidth="1"/>
    <col min="20" max="20" width="8.125" style="300" customWidth="1"/>
    <col min="21" max="21" width="11.625" style="300" customWidth="1"/>
    <col min="22" max="23" width="10.625" style="300" customWidth="1"/>
    <col min="24" max="24" width="7.625" style="300" customWidth="1"/>
    <col min="25" max="25" width="16.625" style="300" customWidth="1"/>
    <col min="26" max="26" width="11.625" style="321" customWidth="1"/>
    <col min="27" max="254" width="9" style="300" customWidth="1"/>
    <col min="255" max="255" width="6.5" style="300" customWidth="1"/>
    <col min="256" max="256" width="13.125" style="300" customWidth="1"/>
    <col min="257" max="258" width="12.625" style="300" customWidth="1"/>
    <col min="259" max="259" width="15.625" style="300" customWidth="1"/>
    <col min="260" max="260" width="10" style="300" customWidth="1"/>
    <col min="261" max="261" width="9" style="300" customWidth="1"/>
    <col min="262" max="262" width="9.125" style="300" customWidth="1"/>
    <col min="263" max="263" width="10" style="300" customWidth="1"/>
    <col min="264" max="264" width="11.125" style="300" customWidth="1"/>
    <col min="265" max="265" width="17.625" style="300" customWidth="1"/>
    <col min="266" max="266" width="14.125" style="300" customWidth="1"/>
    <col min="267" max="267" width="32" style="300" customWidth="1"/>
    <col min="268" max="269" width="9.125" style="300" customWidth="1"/>
    <col min="270" max="270" width="9" style="300" customWidth="1"/>
    <col min="271" max="271" width="9.125" style="300" customWidth="1"/>
    <col min="272" max="272" width="9" style="300" customWidth="1"/>
    <col min="273" max="273" width="9.125" style="300" customWidth="1"/>
    <col min="274" max="274" width="13.625" style="300" customWidth="1"/>
    <col min="275" max="275" width="12.5" style="300" customWidth="1"/>
    <col min="276" max="278" width="13.625" style="300" customWidth="1"/>
    <col min="279" max="279" width="15.625" style="300" customWidth="1"/>
    <col min="280" max="280" width="9.125" style="300" customWidth="1"/>
    <col min="281" max="281" width="22" style="300" customWidth="1"/>
    <col min="282" max="282" width="11.625" style="300" customWidth="1"/>
    <col min="283" max="510" width="9" style="300" customWidth="1"/>
    <col min="511" max="511" width="6.5" style="300" customWidth="1"/>
    <col min="512" max="512" width="13.125" style="300" customWidth="1"/>
    <col min="513" max="514" width="12.625" style="300" customWidth="1"/>
    <col min="515" max="515" width="15.625" style="300" customWidth="1"/>
    <col min="516" max="516" width="10" style="300" customWidth="1"/>
    <col min="517" max="517" width="9" style="300" customWidth="1"/>
    <col min="518" max="518" width="9.125" style="300" customWidth="1"/>
    <col min="519" max="519" width="10" style="300" customWidth="1"/>
    <col min="520" max="520" width="11.125" style="300" customWidth="1"/>
    <col min="521" max="521" width="17.625" style="300" customWidth="1"/>
    <col min="522" max="522" width="14.125" style="300" customWidth="1"/>
    <col min="523" max="523" width="32" style="300" customWidth="1"/>
    <col min="524" max="525" width="9.125" style="300" customWidth="1"/>
    <col min="526" max="526" width="9" style="300" customWidth="1"/>
    <col min="527" max="527" width="9.125" style="300" customWidth="1"/>
    <col min="528" max="528" width="9" style="300" customWidth="1"/>
    <col min="529" max="529" width="9.125" style="300" customWidth="1"/>
    <col min="530" max="530" width="13.625" style="300" customWidth="1"/>
    <col min="531" max="531" width="12.5" style="300" customWidth="1"/>
    <col min="532" max="534" width="13.625" style="300" customWidth="1"/>
    <col min="535" max="535" width="15.625" style="300" customWidth="1"/>
    <col min="536" max="536" width="9.125" style="300" customWidth="1"/>
    <col min="537" max="537" width="22" style="300" customWidth="1"/>
    <col min="538" max="538" width="11.625" style="300" customWidth="1"/>
    <col min="539" max="766" width="9" style="300" customWidth="1"/>
    <col min="767" max="767" width="6.5" style="300" customWidth="1"/>
    <col min="768" max="768" width="13.125" style="300" customWidth="1"/>
    <col min="769" max="770" width="12.625" style="300" customWidth="1"/>
    <col min="771" max="771" width="15.625" style="300" customWidth="1"/>
    <col min="772" max="772" width="10" style="300" customWidth="1"/>
    <col min="773" max="773" width="9" style="300" customWidth="1"/>
    <col min="774" max="774" width="9.125" style="300" customWidth="1"/>
    <col min="775" max="775" width="10" style="300" customWidth="1"/>
    <col min="776" max="776" width="11.125" style="300" customWidth="1"/>
    <col min="777" max="777" width="17.625" style="300" customWidth="1"/>
    <col min="778" max="778" width="14.125" style="300" customWidth="1"/>
    <col min="779" max="779" width="32" style="300" customWidth="1"/>
    <col min="780" max="781" width="9.125" style="300" customWidth="1"/>
    <col min="782" max="782" width="9" style="300" customWidth="1"/>
    <col min="783" max="783" width="9.125" style="300" customWidth="1"/>
    <col min="784" max="784" width="9" style="300" customWidth="1"/>
    <col min="785" max="785" width="9.125" style="300" customWidth="1"/>
    <col min="786" max="786" width="13.625" style="300" customWidth="1"/>
    <col min="787" max="787" width="12.5" style="300" customWidth="1"/>
    <col min="788" max="790" width="13.625" style="300" customWidth="1"/>
    <col min="791" max="791" width="15.625" style="300" customWidth="1"/>
    <col min="792" max="792" width="9.125" style="300" customWidth="1"/>
    <col min="793" max="793" width="22" style="300" customWidth="1"/>
    <col min="794" max="794" width="11.625" style="300" customWidth="1"/>
    <col min="795" max="1022" width="9" style="300" customWidth="1"/>
    <col min="1023" max="1023" width="6.5" style="300" customWidth="1"/>
    <col min="1024" max="1024" width="13.125" style="300" customWidth="1"/>
    <col min="1025" max="1026" width="12.625" style="300" customWidth="1"/>
    <col min="1027" max="1027" width="15.625" style="300" customWidth="1"/>
    <col min="1028" max="1028" width="10" style="300" customWidth="1"/>
    <col min="1029" max="1029" width="9" style="300" customWidth="1"/>
    <col min="1030" max="1030" width="9.125" style="300" customWidth="1"/>
    <col min="1031" max="1031" width="10" style="300" customWidth="1"/>
    <col min="1032" max="1032" width="11.125" style="300" customWidth="1"/>
    <col min="1033" max="1033" width="17.625" style="300" customWidth="1"/>
    <col min="1034" max="1034" width="14.125" style="300" customWidth="1"/>
    <col min="1035" max="1035" width="32" style="300" customWidth="1"/>
    <col min="1036" max="1037" width="9.125" style="300" customWidth="1"/>
    <col min="1038" max="1038" width="9" style="300" customWidth="1"/>
    <col min="1039" max="1039" width="9.125" style="300" customWidth="1"/>
    <col min="1040" max="1040" width="9" style="300" customWidth="1"/>
    <col min="1041" max="1041" width="9.125" style="300" customWidth="1"/>
    <col min="1042" max="1042" width="13.625" style="300" customWidth="1"/>
    <col min="1043" max="1043" width="12.5" style="300" customWidth="1"/>
    <col min="1044" max="1046" width="13.625" style="300" customWidth="1"/>
    <col min="1047" max="1047" width="15.625" style="300" customWidth="1"/>
    <col min="1048" max="1048" width="9.125" style="300" customWidth="1"/>
    <col min="1049" max="1049" width="22" style="300" customWidth="1"/>
    <col min="1050" max="1050" width="11.625" style="300" customWidth="1"/>
    <col min="1051" max="1278" width="9" style="300" customWidth="1"/>
    <col min="1279" max="1279" width="6.5" style="300" customWidth="1"/>
    <col min="1280" max="1280" width="13.125" style="300" customWidth="1"/>
    <col min="1281" max="1282" width="12.625" style="300" customWidth="1"/>
    <col min="1283" max="1283" width="15.625" style="300" customWidth="1"/>
    <col min="1284" max="1284" width="10" style="300" customWidth="1"/>
    <col min="1285" max="1285" width="9" style="300" customWidth="1"/>
    <col min="1286" max="1286" width="9.125" style="300" customWidth="1"/>
    <col min="1287" max="1287" width="10" style="300" customWidth="1"/>
    <col min="1288" max="1288" width="11.125" style="300" customWidth="1"/>
    <col min="1289" max="1289" width="17.625" style="300" customWidth="1"/>
    <col min="1290" max="1290" width="14.125" style="300" customWidth="1"/>
    <col min="1291" max="1291" width="32" style="300" customWidth="1"/>
    <col min="1292" max="1293" width="9.125" style="300" customWidth="1"/>
    <col min="1294" max="1294" width="9" style="300" customWidth="1"/>
    <col min="1295" max="1295" width="9.125" style="300" customWidth="1"/>
    <col min="1296" max="1296" width="9" style="300" customWidth="1"/>
    <col min="1297" max="1297" width="9.125" style="300" customWidth="1"/>
    <col min="1298" max="1298" width="13.625" style="300" customWidth="1"/>
    <col min="1299" max="1299" width="12.5" style="300" customWidth="1"/>
    <col min="1300" max="1302" width="13.625" style="300" customWidth="1"/>
    <col min="1303" max="1303" width="15.625" style="300" customWidth="1"/>
    <col min="1304" max="1304" width="9.125" style="300" customWidth="1"/>
    <col min="1305" max="1305" width="22" style="300" customWidth="1"/>
    <col min="1306" max="1306" width="11.625" style="300" customWidth="1"/>
    <col min="1307" max="1534" width="9" style="300" customWidth="1"/>
    <col min="1535" max="1535" width="6.5" style="300" customWidth="1"/>
    <col min="1536" max="1536" width="13.125" style="300" customWidth="1"/>
    <col min="1537" max="1538" width="12.625" style="300" customWidth="1"/>
    <col min="1539" max="1539" width="15.625" style="300" customWidth="1"/>
    <col min="1540" max="1540" width="10" style="300" customWidth="1"/>
    <col min="1541" max="1541" width="9" style="300" customWidth="1"/>
    <col min="1542" max="1542" width="9.125" style="300" customWidth="1"/>
    <col min="1543" max="1543" width="10" style="300" customWidth="1"/>
    <col min="1544" max="1544" width="11.125" style="300" customWidth="1"/>
    <col min="1545" max="1545" width="17.625" style="300" customWidth="1"/>
    <col min="1546" max="1546" width="14.125" style="300" customWidth="1"/>
    <col min="1547" max="1547" width="32" style="300" customWidth="1"/>
    <col min="1548" max="1549" width="9.125" style="300" customWidth="1"/>
    <col min="1550" max="1550" width="9" style="300" customWidth="1"/>
    <col min="1551" max="1551" width="9.125" style="300" customWidth="1"/>
    <col min="1552" max="1552" width="9" style="300" customWidth="1"/>
    <col min="1553" max="1553" width="9.125" style="300" customWidth="1"/>
    <col min="1554" max="1554" width="13.625" style="300" customWidth="1"/>
    <col min="1555" max="1555" width="12.5" style="300" customWidth="1"/>
    <col min="1556" max="1558" width="13.625" style="300" customWidth="1"/>
    <col min="1559" max="1559" width="15.625" style="300" customWidth="1"/>
    <col min="1560" max="1560" width="9.125" style="300" customWidth="1"/>
    <col min="1561" max="1561" width="22" style="300" customWidth="1"/>
    <col min="1562" max="1562" width="11.625" style="300" customWidth="1"/>
    <col min="1563" max="1790" width="9" style="300" customWidth="1"/>
    <col min="1791" max="1791" width="6.5" style="300" customWidth="1"/>
    <col min="1792" max="1792" width="13.125" style="300" customWidth="1"/>
    <col min="1793" max="1794" width="12.625" style="300" customWidth="1"/>
    <col min="1795" max="1795" width="15.625" style="300" customWidth="1"/>
    <col min="1796" max="1796" width="10" style="300" customWidth="1"/>
    <col min="1797" max="1797" width="9" style="300" customWidth="1"/>
    <col min="1798" max="1798" width="9.125" style="300" customWidth="1"/>
    <col min="1799" max="1799" width="10" style="300" customWidth="1"/>
    <col min="1800" max="1800" width="11.125" style="300" customWidth="1"/>
    <col min="1801" max="1801" width="17.625" style="300" customWidth="1"/>
    <col min="1802" max="1802" width="14.125" style="300" customWidth="1"/>
    <col min="1803" max="1803" width="32" style="300" customWidth="1"/>
    <col min="1804" max="1805" width="9.125" style="300" customWidth="1"/>
    <col min="1806" max="1806" width="9" style="300" customWidth="1"/>
    <col min="1807" max="1807" width="9.125" style="300" customWidth="1"/>
    <col min="1808" max="1808" width="9" style="300" customWidth="1"/>
    <col min="1809" max="1809" width="9.125" style="300" customWidth="1"/>
    <col min="1810" max="1810" width="13.625" style="300" customWidth="1"/>
    <col min="1811" max="1811" width="12.5" style="300" customWidth="1"/>
    <col min="1812" max="1814" width="13.625" style="300" customWidth="1"/>
    <col min="1815" max="1815" width="15.625" style="300" customWidth="1"/>
    <col min="1816" max="1816" width="9.125" style="300" customWidth="1"/>
    <col min="1817" max="1817" width="22" style="300" customWidth="1"/>
    <col min="1818" max="1818" width="11.625" style="300" customWidth="1"/>
    <col min="1819" max="2046" width="9" style="300" customWidth="1"/>
    <col min="2047" max="2047" width="6.5" style="300" customWidth="1"/>
    <col min="2048" max="2048" width="13.125" style="300" customWidth="1"/>
    <col min="2049" max="2050" width="12.625" style="300" customWidth="1"/>
    <col min="2051" max="2051" width="15.625" style="300" customWidth="1"/>
    <col min="2052" max="2052" width="10" style="300" customWidth="1"/>
    <col min="2053" max="2053" width="9" style="300" customWidth="1"/>
    <col min="2054" max="2054" width="9.125" style="300" customWidth="1"/>
    <col min="2055" max="2055" width="10" style="300" customWidth="1"/>
    <col min="2056" max="2056" width="11.125" style="300" customWidth="1"/>
    <col min="2057" max="2057" width="17.625" style="300" customWidth="1"/>
    <col min="2058" max="2058" width="14.125" style="300" customWidth="1"/>
    <col min="2059" max="2059" width="32" style="300" customWidth="1"/>
    <col min="2060" max="2061" width="9.125" style="300" customWidth="1"/>
    <col min="2062" max="2062" width="9" style="300" customWidth="1"/>
    <col min="2063" max="2063" width="9.125" style="300" customWidth="1"/>
    <col min="2064" max="2064" width="9" style="300" customWidth="1"/>
    <col min="2065" max="2065" width="9.125" style="300" customWidth="1"/>
    <col min="2066" max="2066" width="13.625" style="300" customWidth="1"/>
    <col min="2067" max="2067" width="12.5" style="300" customWidth="1"/>
    <col min="2068" max="2070" width="13.625" style="300" customWidth="1"/>
    <col min="2071" max="2071" width="15.625" style="300" customWidth="1"/>
    <col min="2072" max="2072" width="9.125" style="300" customWidth="1"/>
    <col min="2073" max="2073" width="22" style="300" customWidth="1"/>
    <col min="2074" max="2074" width="11.625" style="300" customWidth="1"/>
    <col min="2075" max="2302" width="9" style="300" customWidth="1"/>
    <col min="2303" max="2303" width="6.5" style="300" customWidth="1"/>
    <col min="2304" max="2304" width="13.125" style="300" customWidth="1"/>
    <col min="2305" max="2306" width="12.625" style="300" customWidth="1"/>
    <col min="2307" max="2307" width="15.625" style="300" customWidth="1"/>
    <col min="2308" max="2308" width="10" style="300" customWidth="1"/>
    <col min="2309" max="2309" width="9" style="300" customWidth="1"/>
    <col min="2310" max="2310" width="9.125" style="300" customWidth="1"/>
    <col min="2311" max="2311" width="10" style="300" customWidth="1"/>
    <col min="2312" max="2312" width="11.125" style="300" customWidth="1"/>
    <col min="2313" max="2313" width="17.625" style="300" customWidth="1"/>
    <col min="2314" max="2314" width="14.125" style="300" customWidth="1"/>
    <col min="2315" max="2315" width="32" style="300" customWidth="1"/>
    <col min="2316" max="2317" width="9.125" style="300" customWidth="1"/>
    <col min="2318" max="2318" width="9" style="300" customWidth="1"/>
    <col min="2319" max="2319" width="9.125" style="300" customWidth="1"/>
    <col min="2320" max="2320" width="9" style="300" customWidth="1"/>
    <col min="2321" max="2321" width="9.125" style="300" customWidth="1"/>
    <col min="2322" max="2322" width="13.625" style="300" customWidth="1"/>
    <col min="2323" max="2323" width="12.5" style="300" customWidth="1"/>
    <col min="2324" max="2326" width="13.625" style="300" customWidth="1"/>
    <col min="2327" max="2327" width="15.625" style="300" customWidth="1"/>
    <col min="2328" max="2328" width="9.125" style="300" customWidth="1"/>
    <col min="2329" max="2329" width="22" style="300" customWidth="1"/>
    <col min="2330" max="2330" width="11.625" style="300" customWidth="1"/>
    <col min="2331" max="2558" width="9" style="300" customWidth="1"/>
    <col min="2559" max="2559" width="6.5" style="300" customWidth="1"/>
    <col min="2560" max="2560" width="13.125" style="300" customWidth="1"/>
    <col min="2561" max="2562" width="12.625" style="300" customWidth="1"/>
    <col min="2563" max="2563" width="15.625" style="300" customWidth="1"/>
    <col min="2564" max="2564" width="10" style="300" customWidth="1"/>
    <col min="2565" max="2565" width="9" style="300" customWidth="1"/>
    <col min="2566" max="2566" width="9.125" style="300" customWidth="1"/>
    <col min="2567" max="2567" width="10" style="300" customWidth="1"/>
    <col min="2568" max="2568" width="11.125" style="300" customWidth="1"/>
    <col min="2569" max="2569" width="17.625" style="300" customWidth="1"/>
    <col min="2570" max="2570" width="14.125" style="300" customWidth="1"/>
    <col min="2571" max="2571" width="32" style="300" customWidth="1"/>
    <col min="2572" max="2573" width="9.125" style="300" customWidth="1"/>
    <col min="2574" max="2574" width="9" style="300" customWidth="1"/>
    <col min="2575" max="2575" width="9.125" style="300" customWidth="1"/>
    <col min="2576" max="2576" width="9" style="300" customWidth="1"/>
    <col min="2577" max="2577" width="9.125" style="300" customWidth="1"/>
    <col min="2578" max="2578" width="13.625" style="300" customWidth="1"/>
    <col min="2579" max="2579" width="12.5" style="300" customWidth="1"/>
    <col min="2580" max="2582" width="13.625" style="300" customWidth="1"/>
    <col min="2583" max="2583" width="15.625" style="300" customWidth="1"/>
    <col min="2584" max="2584" width="9.125" style="300" customWidth="1"/>
    <col min="2585" max="2585" width="22" style="300" customWidth="1"/>
    <col min="2586" max="2586" width="11.625" style="300" customWidth="1"/>
    <col min="2587" max="2814" width="9" style="300" customWidth="1"/>
    <col min="2815" max="2815" width="6.5" style="300" customWidth="1"/>
    <col min="2816" max="2816" width="13.125" style="300" customWidth="1"/>
    <col min="2817" max="2818" width="12.625" style="300" customWidth="1"/>
    <col min="2819" max="2819" width="15.625" style="300" customWidth="1"/>
    <col min="2820" max="2820" width="10" style="300" customWidth="1"/>
    <col min="2821" max="2821" width="9" style="300" customWidth="1"/>
    <col min="2822" max="2822" width="9.125" style="300" customWidth="1"/>
    <col min="2823" max="2823" width="10" style="300" customWidth="1"/>
    <col min="2824" max="2824" width="11.125" style="300" customWidth="1"/>
    <col min="2825" max="2825" width="17.625" style="300" customWidth="1"/>
    <col min="2826" max="2826" width="14.125" style="300" customWidth="1"/>
    <col min="2827" max="2827" width="32" style="300" customWidth="1"/>
    <col min="2828" max="2829" width="9.125" style="300" customWidth="1"/>
    <col min="2830" max="2830" width="9" style="300" customWidth="1"/>
    <col min="2831" max="2831" width="9.125" style="300" customWidth="1"/>
    <col min="2832" max="2832" width="9" style="300" customWidth="1"/>
    <col min="2833" max="2833" width="9.125" style="300" customWidth="1"/>
    <col min="2834" max="2834" width="13.625" style="300" customWidth="1"/>
    <col min="2835" max="2835" width="12.5" style="300" customWidth="1"/>
    <col min="2836" max="2838" width="13.625" style="300" customWidth="1"/>
    <col min="2839" max="2839" width="15.625" style="300" customWidth="1"/>
    <col min="2840" max="2840" width="9.125" style="300" customWidth="1"/>
    <col min="2841" max="2841" width="22" style="300" customWidth="1"/>
    <col min="2842" max="2842" width="11.625" style="300" customWidth="1"/>
    <col min="2843" max="3070" width="9" style="300" customWidth="1"/>
    <col min="3071" max="3071" width="6.5" style="300" customWidth="1"/>
    <col min="3072" max="3072" width="13.125" style="300" customWidth="1"/>
    <col min="3073" max="3074" width="12.625" style="300" customWidth="1"/>
    <col min="3075" max="3075" width="15.625" style="300" customWidth="1"/>
    <col min="3076" max="3076" width="10" style="300" customWidth="1"/>
    <col min="3077" max="3077" width="9" style="300" customWidth="1"/>
    <col min="3078" max="3078" width="9.125" style="300" customWidth="1"/>
    <col min="3079" max="3079" width="10" style="300" customWidth="1"/>
    <col min="3080" max="3080" width="11.125" style="300" customWidth="1"/>
    <col min="3081" max="3081" width="17.625" style="300" customWidth="1"/>
    <col min="3082" max="3082" width="14.125" style="300" customWidth="1"/>
    <col min="3083" max="3083" width="32" style="300" customWidth="1"/>
    <col min="3084" max="3085" width="9.125" style="300" customWidth="1"/>
    <col min="3086" max="3086" width="9" style="300" customWidth="1"/>
    <col min="3087" max="3087" width="9.125" style="300" customWidth="1"/>
    <col min="3088" max="3088" width="9" style="300" customWidth="1"/>
    <col min="3089" max="3089" width="9.125" style="300" customWidth="1"/>
    <col min="3090" max="3090" width="13.625" style="300" customWidth="1"/>
    <col min="3091" max="3091" width="12.5" style="300" customWidth="1"/>
    <col min="3092" max="3094" width="13.625" style="300" customWidth="1"/>
    <col min="3095" max="3095" width="15.625" style="300" customWidth="1"/>
    <col min="3096" max="3096" width="9.125" style="300" customWidth="1"/>
    <col min="3097" max="3097" width="22" style="300" customWidth="1"/>
    <col min="3098" max="3098" width="11.625" style="300" customWidth="1"/>
    <col min="3099" max="3326" width="9" style="300" customWidth="1"/>
    <col min="3327" max="3327" width="6.5" style="300" customWidth="1"/>
    <col min="3328" max="3328" width="13.125" style="300" customWidth="1"/>
    <col min="3329" max="3330" width="12.625" style="300" customWidth="1"/>
    <col min="3331" max="3331" width="15.625" style="300" customWidth="1"/>
    <col min="3332" max="3332" width="10" style="300" customWidth="1"/>
    <col min="3333" max="3333" width="9" style="300" customWidth="1"/>
    <col min="3334" max="3334" width="9.125" style="300" customWidth="1"/>
    <col min="3335" max="3335" width="10" style="300" customWidth="1"/>
    <col min="3336" max="3336" width="11.125" style="300" customWidth="1"/>
    <col min="3337" max="3337" width="17.625" style="300" customWidth="1"/>
    <col min="3338" max="3338" width="14.125" style="300" customWidth="1"/>
    <col min="3339" max="3339" width="32" style="300" customWidth="1"/>
    <col min="3340" max="3341" width="9.125" style="300" customWidth="1"/>
    <col min="3342" max="3342" width="9" style="300" customWidth="1"/>
    <col min="3343" max="3343" width="9.125" style="300" customWidth="1"/>
    <col min="3344" max="3344" width="9" style="300" customWidth="1"/>
    <col min="3345" max="3345" width="9.125" style="300" customWidth="1"/>
    <col min="3346" max="3346" width="13.625" style="300" customWidth="1"/>
    <col min="3347" max="3347" width="12.5" style="300" customWidth="1"/>
    <col min="3348" max="3350" width="13.625" style="300" customWidth="1"/>
    <col min="3351" max="3351" width="15.625" style="300" customWidth="1"/>
    <col min="3352" max="3352" width="9.125" style="300" customWidth="1"/>
    <col min="3353" max="3353" width="22" style="300" customWidth="1"/>
    <col min="3354" max="3354" width="11.625" style="300" customWidth="1"/>
    <col min="3355" max="3582" width="9" style="300" customWidth="1"/>
    <col min="3583" max="3583" width="6.5" style="300" customWidth="1"/>
    <col min="3584" max="3584" width="13.125" style="300" customWidth="1"/>
    <col min="3585" max="3586" width="12.625" style="300" customWidth="1"/>
    <col min="3587" max="3587" width="15.625" style="300" customWidth="1"/>
    <col min="3588" max="3588" width="10" style="300" customWidth="1"/>
    <col min="3589" max="3589" width="9" style="300" customWidth="1"/>
    <col min="3590" max="3590" width="9.125" style="300" customWidth="1"/>
    <col min="3591" max="3591" width="10" style="300" customWidth="1"/>
    <col min="3592" max="3592" width="11.125" style="300" customWidth="1"/>
    <col min="3593" max="3593" width="17.625" style="300" customWidth="1"/>
    <col min="3594" max="3594" width="14.125" style="300" customWidth="1"/>
    <col min="3595" max="3595" width="32" style="300" customWidth="1"/>
    <col min="3596" max="3597" width="9.125" style="300" customWidth="1"/>
    <col min="3598" max="3598" width="9" style="300" customWidth="1"/>
    <col min="3599" max="3599" width="9.125" style="300" customWidth="1"/>
    <col min="3600" max="3600" width="9" style="300" customWidth="1"/>
    <col min="3601" max="3601" width="9.125" style="300" customWidth="1"/>
    <col min="3602" max="3602" width="13.625" style="300" customWidth="1"/>
    <col min="3603" max="3603" width="12.5" style="300" customWidth="1"/>
    <col min="3604" max="3606" width="13.625" style="300" customWidth="1"/>
    <col min="3607" max="3607" width="15.625" style="300" customWidth="1"/>
    <col min="3608" max="3608" width="9.125" style="300" customWidth="1"/>
    <col min="3609" max="3609" width="22" style="300" customWidth="1"/>
    <col min="3610" max="3610" width="11.625" style="300" customWidth="1"/>
    <col min="3611" max="3838" width="9" style="300" customWidth="1"/>
    <col min="3839" max="3839" width="6.5" style="300" customWidth="1"/>
    <col min="3840" max="3840" width="13.125" style="300" customWidth="1"/>
    <col min="3841" max="3842" width="12.625" style="300" customWidth="1"/>
    <col min="3843" max="3843" width="15.625" style="300" customWidth="1"/>
    <col min="3844" max="3844" width="10" style="300" customWidth="1"/>
    <col min="3845" max="3845" width="9" style="300" customWidth="1"/>
    <col min="3846" max="3846" width="9.125" style="300" customWidth="1"/>
    <col min="3847" max="3847" width="10" style="300" customWidth="1"/>
    <col min="3848" max="3848" width="11.125" style="300" customWidth="1"/>
    <col min="3849" max="3849" width="17.625" style="300" customWidth="1"/>
    <col min="3850" max="3850" width="14.125" style="300" customWidth="1"/>
    <col min="3851" max="3851" width="32" style="300" customWidth="1"/>
    <col min="3852" max="3853" width="9.125" style="300" customWidth="1"/>
    <col min="3854" max="3854" width="9" style="300" customWidth="1"/>
    <col min="3855" max="3855" width="9.125" style="300" customWidth="1"/>
    <col min="3856" max="3856" width="9" style="300" customWidth="1"/>
    <col min="3857" max="3857" width="9.125" style="300" customWidth="1"/>
    <col min="3858" max="3858" width="13.625" style="300" customWidth="1"/>
    <col min="3859" max="3859" width="12.5" style="300" customWidth="1"/>
    <col min="3860" max="3862" width="13.625" style="300" customWidth="1"/>
    <col min="3863" max="3863" width="15.625" style="300" customWidth="1"/>
    <col min="3864" max="3864" width="9.125" style="300" customWidth="1"/>
    <col min="3865" max="3865" width="22" style="300" customWidth="1"/>
    <col min="3866" max="3866" width="11.625" style="300" customWidth="1"/>
    <col min="3867" max="4094" width="9" style="300" customWidth="1"/>
    <col min="4095" max="4095" width="6.5" style="300" customWidth="1"/>
    <col min="4096" max="4096" width="13.125" style="300" customWidth="1"/>
    <col min="4097" max="4098" width="12.625" style="300" customWidth="1"/>
    <col min="4099" max="4099" width="15.625" style="300" customWidth="1"/>
    <col min="4100" max="4100" width="10" style="300" customWidth="1"/>
    <col min="4101" max="4101" width="9" style="300" customWidth="1"/>
    <col min="4102" max="4102" width="9.125" style="300" customWidth="1"/>
    <col min="4103" max="4103" width="10" style="300" customWidth="1"/>
    <col min="4104" max="4104" width="11.125" style="300" customWidth="1"/>
    <col min="4105" max="4105" width="17.625" style="300" customWidth="1"/>
    <col min="4106" max="4106" width="14.125" style="300" customWidth="1"/>
    <col min="4107" max="4107" width="32" style="300" customWidth="1"/>
    <col min="4108" max="4109" width="9.125" style="300" customWidth="1"/>
    <col min="4110" max="4110" width="9" style="300" customWidth="1"/>
    <col min="4111" max="4111" width="9.125" style="300" customWidth="1"/>
    <col min="4112" max="4112" width="9" style="300" customWidth="1"/>
    <col min="4113" max="4113" width="9.125" style="300" customWidth="1"/>
    <col min="4114" max="4114" width="13.625" style="300" customWidth="1"/>
    <col min="4115" max="4115" width="12.5" style="300" customWidth="1"/>
    <col min="4116" max="4118" width="13.625" style="300" customWidth="1"/>
    <col min="4119" max="4119" width="15.625" style="300" customWidth="1"/>
    <col min="4120" max="4120" width="9.125" style="300" customWidth="1"/>
    <col min="4121" max="4121" width="22" style="300" customWidth="1"/>
    <col min="4122" max="4122" width="11.625" style="300" customWidth="1"/>
    <col min="4123" max="4350" width="9" style="300" customWidth="1"/>
    <col min="4351" max="4351" width="6.5" style="300" customWidth="1"/>
    <col min="4352" max="4352" width="13.125" style="300" customWidth="1"/>
    <col min="4353" max="4354" width="12.625" style="300" customWidth="1"/>
    <col min="4355" max="4355" width="15.625" style="300" customWidth="1"/>
    <col min="4356" max="4356" width="10" style="300" customWidth="1"/>
    <col min="4357" max="4357" width="9" style="300" customWidth="1"/>
    <col min="4358" max="4358" width="9.125" style="300" customWidth="1"/>
    <col min="4359" max="4359" width="10" style="300" customWidth="1"/>
    <col min="4360" max="4360" width="11.125" style="300" customWidth="1"/>
    <col min="4361" max="4361" width="17.625" style="300" customWidth="1"/>
    <col min="4362" max="4362" width="14.125" style="300" customWidth="1"/>
    <col min="4363" max="4363" width="32" style="300" customWidth="1"/>
    <col min="4364" max="4365" width="9.125" style="300" customWidth="1"/>
    <col min="4366" max="4366" width="9" style="300" customWidth="1"/>
    <col min="4367" max="4367" width="9.125" style="300" customWidth="1"/>
    <col min="4368" max="4368" width="9" style="300" customWidth="1"/>
    <col min="4369" max="4369" width="9.125" style="300" customWidth="1"/>
    <col min="4370" max="4370" width="13.625" style="300" customWidth="1"/>
    <col min="4371" max="4371" width="12.5" style="300" customWidth="1"/>
    <col min="4372" max="4374" width="13.625" style="300" customWidth="1"/>
    <col min="4375" max="4375" width="15.625" style="300" customWidth="1"/>
    <col min="4376" max="4376" width="9.125" style="300" customWidth="1"/>
    <col min="4377" max="4377" width="22" style="300" customWidth="1"/>
    <col min="4378" max="4378" width="11.625" style="300" customWidth="1"/>
    <col min="4379" max="4606" width="9" style="300" customWidth="1"/>
    <col min="4607" max="4607" width="6.5" style="300" customWidth="1"/>
    <col min="4608" max="4608" width="13.125" style="300" customWidth="1"/>
    <col min="4609" max="4610" width="12.625" style="300" customWidth="1"/>
    <col min="4611" max="4611" width="15.625" style="300" customWidth="1"/>
    <col min="4612" max="4612" width="10" style="300" customWidth="1"/>
    <col min="4613" max="4613" width="9" style="300" customWidth="1"/>
    <col min="4614" max="4614" width="9.125" style="300" customWidth="1"/>
    <col min="4615" max="4615" width="10" style="300" customWidth="1"/>
    <col min="4616" max="4616" width="11.125" style="300" customWidth="1"/>
    <col min="4617" max="4617" width="17.625" style="300" customWidth="1"/>
    <col min="4618" max="4618" width="14.125" style="300" customWidth="1"/>
    <col min="4619" max="4619" width="32" style="300" customWidth="1"/>
    <col min="4620" max="4621" width="9.125" style="300" customWidth="1"/>
    <col min="4622" max="4622" width="9" style="300" customWidth="1"/>
    <col min="4623" max="4623" width="9.125" style="300" customWidth="1"/>
    <col min="4624" max="4624" width="9" style="300" customWidth="1"/>
    <col min="4625" max="4625" width="9.125" style="300" customWidth="1"/>
    <col min="4626" max="4626" width="13.625" style="300" customWidth="1"/>
    <col min="4627" max="4627" width="12.5" style="300" customWidth="1"/>
    <col min="4628" max="4630" width="13.625" style="300" customWidth="1"/>
    <col min="4631" max="4631" width="15.625" style="300" customWidth="1"/>
    <col min="4632" max="4632" width="9.125" style="300" customWidth="1"/>
    <col min="4633" max="4633" width="22" style="300" customWidth="1"/>
    <col min="4634" max="4634" width="11.625" style="300" customWidth="1"/>
    <col min="4635" max="4862" width="9" style="300" customWidth="1"/>
    <col min="4863" max="4863" width="6.5" style="300" customWidth="1"/>
    <col min="4864" max="4864" width="13.125" style="300" customWidth="1"/>
    <col min="4865" max="4866" width="12.625" style="300" customWidth="1"/>
    <col min="4867" max="4867" width="15.625" style="300" customWidth="1"/>
    <col min="4868" max="4868" width="10" style="300" customWidth="1"/>
    <col min="4869" max="4869" width="9" style="300" customWidth="1"/>
    <col min="4870" max="4870" width="9.125" style="300" customWidth="1"/>
    <col min="4871" max="4871" width="10" style="300" customWidth="1"/>
    <col min="4872" max="4872" width="11.125" style="300" customWidth="1"/>
    <col min="4873" max="4873" width="17.625" style="300" customWidth="1"/>
    <col min="4874" max="4874" width="14.125" style="300" customWidth="1"/>
    <col min="4875" max="4875" width="32" style="300" customWidth="1"/>
    <col min="4876" max="4877" width="9.125" style="300" customWidth="1"/>
    <col min="4878" max="4878" width="9" style="300" customWidth="1"/>
    <col min="4879" max="4879" width="9.125" style="300" customWidth="1"/>
    <col min="4880" max="4880" width="9" style="300" customWidth="1"/>
    <col min="4881" max="4881" width="9.125" style="300" customWidth="1"/>
    <col min="4882" max="4882" width="13.625" style="300" customWidth="1"/>
    <col min="4883" max="4883" width="12.5" style="300" customWidth="1"/>
    <col min="4884" max="4886" width="13.625" style="300" customWidth="1"/>
    <col min="4887" max="4887" width="15.625" style="300" customWidth="1"/>
    <col min="4888" max="4888" width="9.125" style="300" customWidth="1"/>
    <col min="4889" max="4889" width="22" style="300" customWidth="1"/>
    <col min="4890" max="4890" width="11.625" style="300" customWidth="1"/>
    <col min="4891" max="5118" width="9" style="300" customWidth="1"/>
    <col min="5119" max="5119" width="6.5" style="300" customWidth="1"/>
    <col min="5120" max="5120" width="13.125" style="300" customWidth="1"/>
    <col min="5121" max="5122" width="12.625" style="300" customWidth="1"/>
    <col min="5123" max="5123" width="15.625" style="300" customWidth="1"/>
    <col min="5124" max="5124" width="10" style="300" customWidth="1"/>
    <col min="5125" max="5125" width="9" style="300" customWidth="1"/>
    <col min="5126" max="5126" width="9.125" style="300" customWidth="1"/>
    <col min="5127" max="5127" width="10" style="300" customWidth="1"/>
    <col min="5128" max="5128" width="11.125" style="300" customWidth="1"/>
    <col min="5129" max="5129" width="17.625" style="300" customWidth="1"/>
    <col min="5130" max="5130" width="14.125" style="300" customWidth="1"/>
    <col min="5131" max="5131" width="32" style="300" customWidth="1"/>
    <col min="5132" max="5133" width="9.125" style="300" customWidth="1"/>
    <col min="5134" max="5134" width="9" style="300" customWidth="1"/>
    <col min="5135" max="5135" width="9.125" style="300" customWidth="1"/>
    <col min="5136" max="5136" width="9" style="300" customWidth="1"/>
    <col min="5137" max="5137" width="9.125" style="300" customWidth="1"/>
    <col min="5138" max="5138" width="13.625" style="300" customWidth="1"/>
    <col min="5139" max="5139" width="12.5" style="300" customWidth="1"/>
    <col min="5140" max="5142" width="13.625" style="300" customWidth="1"/>
    <col min="5143" max="5143" width="15.625" style="300" customWidth="1"/>
    <col min="5144" max="5144" width="9.125" style="300" customWidth="1"/>
    <col min="5145" max="5145" width="22" style="300" customWidth="1"/>
    <col min="5146" max="5146" width="11.625" style="300" customWidth="1"/>
    <col min="5147" max="5374" width="9" style="300" customWidth="1"/>
    <col min="5375" max="5375" width="6.5" style="300" customWidth="1"/>
    <col min="5376" max="5376" width="13.125" style="300" customWidth="1"/>
    <col min="5377" max="5378" width="12.625" style="300" customWidth="1"/>
    <col min="5379" max="5379" width="15.625" style="300" customWidth="1"/>
    <col min="5380" max="5380" width="10" style="300" customWidth="1"/>
    <col min="5381" max="5381" width="9" style="300" customWidth="1"/>
    <col min="5382" max="5382" width="9.125" style="300" customWidth="1"/>
    <col min="5383" max="5383" width="10" style="300" customWidth="1"/>
    <col min="5384" max="5384" width="11.125" style="300" customWidth="1"/>
    <col min="5385" max="5385" width="17.625" style="300" customWidth="1"/>
    <col min="5386" max="5386" width="14.125" style="300" customWidth="1"/>
    <col min="5387" max="5387" width="32" style="300" customWidth="1"/>
    <col min="5388" max="5389" width="9.125" style="300" customWidth="1"/>
    <col min="5390" max="5390" width="9" style="300" customWidth="1"/>
    <col min="5391" max="5391" width="9.125" style="300" customWidth="1"/>
    <col min="5392" max="5392" width="9" style="300" customWidth="1"/>
    <col min="5393" max="5393" width="9.125" style="300" customWidth="1"/>
    <col min="5394" max="5394" width="13.625" style="300" customWidth="1"/>
    <col min="5395" max="5395" width="12.5" style="300" customWidth="1"/>
    <col min="5396" max="5398" width="13.625" style="300" customWidth="1"/>
    <col min="5399" max="5399" width="15.625" style="300" customWidth="1"/>
    <col min="5400" max="5400" width="9.125" style="300" customWidth="1"/>
    <col min="5401" max="5401" width="22" style="300" customWidth="1"/>
    <col min="5402" max="5402" width="11.625" style="300" customWidth="1"/>
    <col min="5403" max="5630" width="9" style="300" customWidth="1"/>
    <col min="5631" max="5631" width="6.5" style="300" customWidth="1"/>
    <col min="5632" max="5632" width="13.125" style="300" customWidth="1"/>
    <col min="5633" max="5634" width="12.625" style="300" customWidth="1"/>
    <col min="5635" max="5635" width="15.625" style="300" customWidth="1"/>
    <col min="5636" max="5636" width="10" style="300" customWidth="1"/>
    <col min="5637" max="5637" width="9" style="300" customWidth="1"/>
    <col min="5638" max="5638" width="9.125" style="300" customWidth="1"/>
    <col min="5639" max="5639" width="10" style="300" customWidth="1"/>
    <col min="5640" max="5640" width="11.125" style="300" customWidth="1"/>
    <col min="5641" max="5641" width="17.625" style="300" customWidth="1"/>
    <col min="5642" max="5642" width="14.125" style="300" customWidth="1"/>
    <col min="5643" max="5643" width="32" style="300" customWidth="1"/>
    <col min="5644" max="5645" width="9.125" style="300" customWidth="1"/>
    <col min="5646" max="5646" width="9" style="300" customWidth="1"/>
    <col min="5647" max="5647" width="9.125" style="300" customWidth="1"/>
    <col min="5648" max="5648" width="9" style="300" customWidth="1"/>
    <col min="5649" max="5649" width="9.125" style="300" customWidth="1"/>
    <col min="5650" max="5650" width="13.625" style="300" customWidth="1"/>
    <col min="5651" max="5651" width="12.5" style="300" customWidth="1"/>
    <col min="5652" max="5654" width="13.625" style="300" customWidth="1"/>
    <col min="5655" max="5655" width="15.625" style="300" customWidth="1"/>
    <col min="5656" max="5656" width="9.125" style="300" customWidth="1"/>
    <col min="5657" max="5657" width="22" style="300" customWidth="1"/>
    <col min="5658" max="5658" width="11.625" style="300" customWidth="1"/>
    <col min="5659" max="5886" width="9" style="300" customWidth="1"/>
    <col min="5887" max="5887" width="6.5" style="300" customWidth="1"/>
    <col min="5888" max="5888" width="13.125" style="300" customWidth="1"/>
    <col min="5889" max="5890" width="12.625" style="300" customWidth="1"/>
    <col min="5891" max="5891" width="15.625" style="300" customWidth="1"/>
    <col min="5892" max="5892" width="10" style="300" customWidth="1"/>
    <col min="5893" max="5893" width="9" style="300" customWidth="1"/>
    <col min="5894" max="5894" width="9.125" style="300" customWidth="1"/>
    <col min="5895" max="5895" width="10" style="300" customWidth="1"/>
    <col min="5896" max="5896" width="11.125" style="300" customWidth="1"/>
    <col min="5897" max="5897" width="17.625" style="300" customWidth="1"/>
    <col min="5898" max="5898" width="14.125" style="300" customWidth="1"/>
    <col min="5899" max="5899" width="32" style="300" customWidth="1"/>
    <col min="5900" max="5901" width="9.125" style="300" customWidth="1"/>
    <col min="5902" max="5902" width="9" style="300" customWidth="1"/>
    <col min="5903" max="5903" width="9.125" style="300" customWidth="1"/>
    <col min="5904" max="5904" width="9" style="300" customWidth="1"/>
    <col min="5905" max="5905" width="9.125" style="300" customWidth="1"/>
    <col min="5906" max="5906" width="13.625" style="300" customWidth="1"/>
    <col min="5907" max="5907" width="12.5" style="300" customWidth="1"/>
    <col min="5908" max="5910" width="13.625" style="300" customWidth="1"/>
    <col min="5911" max="5911" width="15.625" style="300" customWidth="1"/>
    <col min="5912" max="5912" width="9.125" style="300" customWidth="1"/>
    <col min="5913" max="5913" width="22" style="300" customWidth="1"/>
    <col min="5914" max="5914" width="11.625" style="300" customWidth="1"/>
    <col min="5915" max="6142" width="9" style="300" customWidth="1"/>
    <col min="6143" max="6143" width="6.5" style="300" customWidth="1"/>
    <col min="6144" max="6144" width="13.125" style="300" customWidth="1"/>
    <col min="6145" max="6146" width="12.625" style="300" customWidth="1"/>
    <col min="6147" max="6147" width="15.625" style="300" customWidth="1"/>
    <col min="6148" max="6148" width="10" style="300" customWidth="1"/>
    <col min="6149" max="6149" width="9" style="300" customWidth="1"/>
    <col min="6150" max="6150" width="9.125" style="300" customWidth="1"/>
    <col min="6151" max="6151" width="10" style="300" customWidth="1"/>
    <col min="6152" max="6152" width="11.125" style="300" customWidth="1"/>
    <col min="6153" max="6153" width="17.625" style="300" customWidth="1"/>
    <col min="6154" max="6154" width="14.125" style="300" customWidth="1"/>
    <col min="6155" max="6155" width="32" style="300" customWidth="1"/>
    <col min="6156" max="6157" width="9.125" style="300" customWidth="1"/>
    <col min="6158" max="6158" width="9" style="300" customWidth="1"/>
    <col min="6159" max="6159" width="9.125" style="300" customWidth="1"/>
    <col min="6160" max="6160" width="9" style="300" customWidth="1"/>
    <col min="6161" max="6161" width="9.125" style="300" customWidth="1"/>
    <col min="6162" max="6162" width="13.625" style="300" customWidth="1"/>
    <col min="6163" max="6163" width="12.5" style="300" customWidth="1"/>
    <col min="6164" max="6166" width="13.625" style="300" customWidth="1"/>
    <col min="6167" max="6167" width="15.625" style="300" customWidth="1"/>
    <col min="6168" max="6168" width="9.125" style="300" customWidth="1"/>
    <col min="6169" max="6169" width="22" style="300" customWidth="1"/>
    <col min="6170" max="6170" width="11.625" style="300" customWidth="1"/>
    <col min="6171" max="6398" width="9" style="300" customWidth="1"/>
    <col min="6399" max="6399" width="6.5" style="300" customWidth="1"/>
    <col min="6400" max="6400" width="13.125" style="300" customWidth="1"/>
    <col min="6401" max="6402" width="12.625" style="300" customWidth="1"/>
    <col min="6403" max="6403" width="15.625" style="300" customWidth="1"/>
    <col min="6404" max="6404" width="10" style="300" customWidth="1"/>
    <col min="6405" max="6405" width="9" style="300" customWidth="1"/>
    <col min="6406" max="6406" width="9.125" style="300" customWidth="1"/>
    <col min="6407" max="6407" width="10" style="300" customWidth="1"/>
    <col min="6408" max="6408" width="11.125" style="300" customWidth="1"/>
    <col min="6409" max="6409" width="17.625" style="300" customWidth="1"/>
    <col min="6410" max="6410" width="14.125" style="300" customWidth="1"/>
    <col min="6411" max="6411" width="32" style="300" customWidth="1"/>
    <col min="6412" max="6413" width="9.125" style="300" customWidth="1"/>
    <col min="6414" max="6414" width="9" style="300" customWidth="1"/>
    <col min="6415" max="6415" width="9.125" style="300" customWidth="1"/>
    <col min="6416" max="6416" width="9" style="300" customWidth="1"/>
    <col min="6417" max="6417" width="9.125" style="300" customWidth="1"/>
    <col min="6418" max="6418" width="13.625" style="300" customWidth="1"/>
    <col min="6419" max="6419" width="12.5" style="300" customWidth="1"/>
    <col min="6420" max="6422" width="13.625" style="300" customWidth="1"/>
    <col min="6423" max="6423" width="15.625" style="300" customWidth="1"/>
    <col min="6424" max="6424" width="9.125" style="300" customWidth="1"/>
    <col min="6425" max="6425" width="22" style="300" customWidth="1"/>
    <col min="6426" max="6426" width="11.625" style="300" customWidth="1"/>
    <col min="6427" max="6654" width="9" style="300" customWidth="1"/>
    <col min="6655" max="6655" width="6.5" style="300" customWidth="1"/>
    <col min="6656" max="6656" width="13.125" style="300" customWidth="1"/>
    <col min="6657" max="6658" width="12.625" style="300" customWidth="1"/>
    <col min="6659" max="6659" width="15.625" style="300" customWidth="1"/>
    <col min="6660" max="6660" width="10" style="300" customWidth="1"/>
    <col min="6661" max="6661" width="9" style="300" customWidth="1"/>
    <col min="6662" max="6662" width="9.125" style="300" customWidth="1"/>
    <col min="6663" max="6663" width="10" style="300" customWidth="1"/>
    <col min="6664" max="6664" width="11.125" style="300" customWidth="1"/>
    <col min="6665" max="6665" width="17.625" style="300" customWidth="1"/>
    <col min="6666" max="6666" width="14.125" style="300" customWidth="1"/>
    <col min="6667" max="6667" width="32" style="300" customWidth="1"/>
    <col min="6668" max="6669" width="9.125" style="300" customWidth="1"/>
    <col min="6670" max="6670" width="9" style="300" customWidth="1"/>
    <col min="6671" max="6671" width="9.125" style="300" customWidth="1"/>
    <col min="6672" max="6672" width="9" style="300" customWidth="1"/>
    <col min="6673" max="6673" width="9.125" style="300" customWidth="1"/>
    <col min="6674" max="6674" width="13.625" style="300" customWidth="1"/>
    <col min="6675" max="6675" width="12.5" style="300" customWidth="1"/>
    <col min="6676" max="6678" width="13.625" style="300" customWidth="1"/>
    <col min="6679" max="6679" width="15.625" style="300" customWidth="1"/>
    <col min="6680" max="6680" width="9.125" style="300" customWidth="1"/>
    <col min="6681" max="6681" width="22" style="300" customWidth="1"/>
    <col min="6682" max="6682" width="11.625" style="300" customWidth="1"/>
    <col min="6683" max="6910" width="9" style="300" customWidth="1"/>
    <col min="6911" max="6911" width="6.5" style="300" customWidth="1"/>
    <col min="6912" max="6912" width="13.125" style="300" customWidth="1"/>
    <col min="6913" max="6914" width="12.625" style="300" customWidth="1"/>
    <col min="6915" max="6915" width="15.625" style="300" customWidth="1"/>
    <col min="6916" max="6916" width="10" style="300" customWidth="1"/>
    <col min="6917" max="6917" width="9" style="300" customWidth="1"/>
    <col min="6918" max="6918" width="9.125" style="300" customWidth="1"/>
    <col min="6919" max="6919" width="10" style="300" customWidth="1"/>
    <col min="6920" max="6920" width="11.125" style="300" customWidth="1"/>
    <col min="6921" max="6921" width="17.625" style="300" customWidth="1"/>
    <col min="6922" max="6922" width="14.125" style="300" customWidth="1"/>
    <col min="6923" max="6923" width="32" style="300" customWidth="1"/>
    <col min="6924" max="6925" width="9.125" style="300" customWidth="1"/>
    <col min="6926" max="6926" width="9" style="300" customWidth="1"/>
    <col min="6927" max="6927" width="9.125" style="300" customWidth="1"/>
    <col min="6928" max="6928" width="9" style="300" customWidth="1"/>
    <col min="6929" max="6929" width="9.125" style="300" customWidth="1"/>
    <col min="6930" max="6930" width="13.625" style="300" customWidth="1"/>
    <col min="6931" max="6931" width="12.5" style="300" customWidth="1"/>
    <col min="6932" max="6934" width="13.625" style="300" customWidth="1"/>
    <col min="6935" max="6935" width="15.625" style="300" customWidth="1"/>
    <col min="6936" max="6936" width="9.125" style="300" customWidth="1"/>
    <col min="6937" max="6937" width="22" style="300" customWidth="1"/>
    <col min="6938" max="6938" width="11.625" style="300" customWidth="1"/>
    <col min="6939" max="7166" width="9" style="300" customWidth="1"/>
    <col min="7167" max="7167" width="6.5" style="300" customWidth="1"/>
    <col min="7168" max="7168" width="13.125" style="300" customWidth="1"/>
    <col min="7169" max="7170" width="12.625" style="300" customWidth="1"/>
    <col min="7171" max="7171" width="15.625" style="300" customWidth="1"/>
    <col min="7172" max="7172" width="10" style="300" customWidth="1"/>
    <col min="7173" max="7173" width="9" style="300" customWidth="1"/>
    <col min="7174" max="7174" width="9.125" style="300" customWidth="1"/>
    <col min="7175" max="7175" width="10" style="300" customWidth="1"/>
    <col min="7176" max="7176" width="11.125" style="300" customWidth="1"/>
    <col min="7177" max="7177" width="17.625" style="300" customWidth="1"/>
    <col min="7178" max="7178" width="14.125" style="300" customWidth="1"/>
    <col min="7179" max="7179" width="32" style="300" customWidth="1"/>
    <col min="7180" max="7181" width="9.125" style="300" customWidth="1"/>
    <col min="7182" max="7182" width="9" style="300" customWidth="1"/>
    <col min="7183" max="7183" width="9.125" style="300" customWidth="1"/>
    <col min="7184" max="7184" width="9" style="300" customWidth="1"/>
    <col min="7185" max="7185" width="9.125" style="300" customWidth="1"/>
    <col min="7186" max="7186" width="13.625" style="300" customWidth="1"/>
    <col min="7187" max="7187" width="12.5" style="300" customWidth="1"/>
    <col min="7188" max="7190" width="13.625" style="300" customWidth="1"/>
    <col min="7191" max="7191" width="15.625" style="300" customWidth="1"/>
    <col min="7192" max="7192" width="9.125" style="300" customWidth="1"/>
    <col min="7193" max="7193" width="22" style="300" customWidth="1"/>
    <col min="7194" max="7194" width="11.625" style="300" customWidth="1"/>
    <col min="7195" max="7422" width="9" style="300" customWidth="1"/>
    <col min="7423" max="7423" width="6.5" style="300" customWidth="1"/>
    <col min="7424" max="7424" width="13.125" style="300" customWidth="1"/>
    <col min="7425" max="7426" width="12.625" style="300" customWidth="1"/>
    <col min="7427" max="7427" width="15.625" style="300" customWidth="1"/>
    <col min="7428" max="7428" width="10" style="300" customWidth="1"/>
    <col min="7429" max="7429" width="9" style="300" customWidth="1"/>
    <col min="7430" max="7430" width="9.125" style="300" customWidth="1"/>
    <col min="7431" max="7431" width="10" style="300" customWidth="1"/>
    <col min="7432" max="7432" width="11.125" style="300" customWidth="1"/>
    <col min="7433" max="7433" width="17.625" style="300" customWidth="1"/>
    <col min="7434" max="7434" width="14.125" style="300" customWidth="1"/>
    <col min="7435" max="7435" width="32" style="300" customWidth="1"/>
    <col min="7436" max="7437" width="9.125" style="300" customWidth="1"/>
    <col min="7438" max="7438" width="9" style="300" customWidth="1"/>
    <col min="7439" max="7439" width="9.125" style="300" customWidth="1"/>
    <col min="7440" max="7440" width="9" style="300" customWidth="1"/>
    <col min="7441" max="7441" width="9.125" style="300" customWidth="1"/>
    <col min="7442" max="7442" width="13.625" style="300" customWidth="1"/>
    <col min="7443" max="7443" width="12.5" style="300" customWidth="1"/>
    <col min="7444" max="7446" width="13.625" style="300" customWidth="1"/>
    <col min="7447" max="7447" width="15.625" style="300" customWidth="1"/>
    <col min="7448" max="7448" width="9.125" style="300" customWidth="1"/>
    <col min="7449" max="7449" width="22" style="300" customWidth="1"/>
    <col min="7450" max="7450" width="11.625" style="300" customWidth="1"/>
    <col min="7451" max="7678" width="9" style="300" customWidth="1"/>
    <col min="7679" max="7679" width="6.5" style="300" customWidth="1"/>
    <col min="7680" max="7680" width="13.125" style="300" customWidth="1"/>
    <col min="7681" max="7682" width="12.625" style="300" customWidth="1"/>
    <col min="7683" max="7683" width="15.625" style="300" customWidth="1"/>
    <col min="7684" max="7684" width="10" style="300" customWidth="1"/>
    <col min="7685" max="7685" width="9" style="300" customWidth="1"/>
    <col min="7686" max="7686" width="9.125" style="300" customWidth="1"/>
    <col min="7687" max="7687" width="10" style="300" customWidth="1"/>
    <col min="7688" max="7688" width="11.125" style="300" customWidth="1"/>
    <col min="7689" max="7689" width="17.625" style="300" customWidth="1"/>
    <col min="7690" max="7690" width="14.125" style="300" customWidth="1"/>
    <col min="7691" max="7691" width="32" style="300" customWidth="1"/>
    <col min="7692" max="7693" width="9.125" style="300" customWidth="1"/>
    <col min="7694" max="7694" width="9" style="300" customWidth="1"/>
    <col min="7695" max="7695" width="9.125" style="300" customWidth="1"/>
    <col min="7696" max="7696" width="9" style="300" customWidth="1"/>
    <col min="7697" max="7697" width="9.125" style="300" customWidth="1"/>
    <col min="7698" max="7698" width="13.625" style="300" customWidth="1"/>
    <col min="7699" max="7699" width="12.5" style="300" customWidth="1"/>
    <col min="7700" max="7702" width="13.625" style="300" customWidth="1"/>
    <col min="7703" max="7703" width="15.625" style="300" customWidth="1"/>
    <col min="7704" max="7704" width="9.125" style="300" customWidth="1"/>
    <col min="7705" max="7705" width="22" style="300" customWidth="1"/>
    <col min="7706" max="7706" width="11.625" style="300" customWidth="1"/>
    <col min="7707" max="7934" width="9" style="300" customWidth="1"/>
    <col min="7935" max="7935" width="6.5" style="300" customWidth="1"/>
    <col min="7936" max="7936" width="13.125" style="300" customWidth="1"/>
    <col min="7937" max="7938" width="12.625" style="300" customWidth="1"/>
    <col min="7939" max="7939" width="15.625" style="300" customWidth="1"/>
    <col min="7940" max="7940" width="10" style="300" customWidth="1"/>
    <col min="7941" max="7941" width="9" style="300" customWidth="1"/>
    <col min="7942" max="7942" width="9.125" style="300" customWidth="1"/>
    <col min="7943" max="7943" width="10" style="300" customWidth="1"/>
    <col min="7944" max="7944" width="11.125" style="300" customWidth="1"/>
    <col min="7945" max="7945" width="17.625" style="300" customWidth="1"/>
    <col min="7946" max="7946" width="14.125" style="300" customWidth="1"/>
    <col min="7947" max="7947" width="32" style="300" customWidth="1"/>
    <col min="7948" max="7949" width="9.125" style="300" customWidth="1"/>
    <col min="7950" max="7950" width="9" style="300" customWidth="1"/>
    <col min="7951" max="7951" width="9.125" style="300" customWidth="1"/>
    <col min="7952" max="7952" width="9" style="300" customWidth="1"/>
    <col min="7953" max="7953" width="9.125" style="300" customWidth="1"/>
    <col min="7954" max="7954" width="13.625" style="300" customWidth="1"/>
    <col min="7955" max="7955" width="12.5" style="300" customWidth="1"/>
    <col min="7956" max="7958" width="13.625" style="300" customWidth="1"/>
    <col min="7959" max="7959" width="15.625" style="300" customWidth="1"/>
    <col min="7960" max="7960" width="9.125" style="300" customWidth="1"/>
    <col min="7961" max="7961" width="22" style="300" customWidth="1"/>
    <col min="7962" max="7962" width="11.625" style="300" customWidth="1"/>
    <col min="7963" max="8190" width="9" style="300" customWidth="1"/>
    <col min="8191" max="8191" width="6.5" style="300" customWidth="1"/>
    <col min="8192" max="8192" width="13.125" style="300" customWidth="1"/>
    <col min="8193" max="8194" width="12.625" style="300" customWidth="1"/>
    <col min="8195" max="8195" width="15.625" style="300" customWidth="1"/>
    <col min="8196" max="8196" width="10" style="300" customWidth="1"/>
    <col min="8197" max="8197" width="9" style="300" customWidth="1"/>
    <col min="8198" max="8198" width="9.125" style="300" customWidth="1"/>
    <col min="8199" max="8199" width="10" style="300" customWidth="1"/>
    <col min="8200" max="8200" width="11.125" style="300" customWidth="1"/>
    <col min="8201" max="8201" width="17.625" style="300" customWidth="1"/>
    <col min="8202" max="8202" width="14.125" style="300" customWidth="1"/>
    <col min="8203" max="8203" width="32" style="300" customWidth="1"/>
    <col min="8204" max="8205" width="9.125" style="300" customWidth="1"/>
    <col min="8206" max="8206" width="9" style="300" customWidth="1"/>
    <col min="8207" max="8207" width="9.125" style="300" customWidth="1"/>
    <col min="8208" max="8208" width="9" style="300" customWidth="1"/>
    <col min="8209" max="8209" width="9.125" style="300" customWidth="1"/>
    <col min="8210" max="8210" width="13.625" style="300" customWidth="1"/>
    <col min="8211" max="8211" width="12.5" style="300" customWidth="1"/>
    <col min="8212" max="8214" width="13.625" style="300" customWidth="1"/>
    <col min="8215" max="8215" width="15.625" style="300" customWidth="1"/>
    <col min="8216" max="8216" width="9.125" style="300" customWidth="1"/>
    <col min="8217" max="8217" width="22" style="300" customWidth="1"/>
    <col min="8218" max="8218" width="11.625" style="300" customWidth="1"/>
    <col min="8219" max="8446" width="9" style="300" customWidth="1"/>
    <col min="8447" max="8447" width="6.5" style="300" customWidth="1"/>
    <col min="8448" max="8448" width="13.125" style="300" customWidth="1"/>
    <col min="8449" max="8450" width="12.625" style="300" customWidth="1"/>
    <col min="8451" max="8451" width="15.625" style="300" customWidth="1"/>
    <col min="8452" max="8452" width="10" style="300" customWidth="1"/>
    <col min="8453" max="8453" width="9" style="300" customWidth="1"/>
    <col min="8454" max="8454" width="9.125" style="300" customWidth="1"/>
    <col min="8455" max="8455" width="10" style="300" customWidth="1"/>
    <col min="8456" max="8456" width="11.125" style="300" customWidth="1"/>
    <col min="8457" max="8457" width="17.625" style="300" customWidth="1"/>
    <col min="8458" max="8458" width="14.125" style="300" customWidth="1"/>
    <col min="8459" max="8459" width="32" style="300" customWidth="1"/>
    <col min="8460" max="8461" width="9.125" style="300" customWidth="1"/>
    <col min="8462" max="8462" width="9" style="300" customWidth="1"/>
    <col min="8463" max="8463" width="9.125" style="300" customWidth="1"/>
    <col min="8464" max="8464" width="9" style="300" customWidth="1"/>
    <col min="8465" max="8465" width="9.125" style="300" customWidth="1"/>
    <col min="8466" max="8466" width="13.625" style="300" customWidth="1"/>
    <col min="8467" max="8467" width="12.5" style="300" customWidth="1"/>
    <col min="8468" max="8470" width="13.625" style="300" customWidth="1"/>
    <col min="8471" max="8471" width="15.625" style="300" customWidth="1"/>
    <col min="8472" max="8472" width="9.125" style="300" customWidth="1"/>
    <col min="8473" max="8473" width="22" style="300" customWidth="1"/>
    <col min="8474" max="8474" width="11.625" style="300" customWidth="1"/>
    <col min="8475" max="8702" width="9" style="300" customWidth="1"/>
    <col min="8703" max="8703" width="6.5" style="300" customWidth="1"/>
    <col min="8704" max="8704" width="13.125" style="300" customWidth="1"/>
    <col min="8705" max="8706" width="12.625" style="300" customWidth="1"/>
    <col min="8707" max="8707" width="15.625" style="300" customWidth="1"/>
    <col min="8708" max="8708" width="10" style="300" customWidth="1"/>
    <col min="8709" max="8709" width="9" style="300" customWidth="1"/>
    <col min="8710" max="8710" width="9.125" style="300" customWidth="1"/>
    <col min="8711" max="8711" width="10" style="300" customWidth="1"/>
    <col min="8712" max="8712" width="11.125" style="300" customWidth="1"/>
    <col min="8713" max="8713" width="17.625" style="300" customWidth="1"/>
    <col min="8714" max="8714" width="14.125" style="300" customWidth="1"/>
    <col min="8715" max="8715" width="32" style="300" customWidth="1"/>
    <col min="8716" max="8717" width="9.125" style="300" customWidth="1"/>
    <col min="8718" max="8718" width="9" style="300" customWidth="1"/>
    <col min="8719" max="8719" width="9.125" style="300" customWidth="1"/>
    <col min="8720" max="8720" width="9" style="300" customWidth="1"/>
    <col min="8721" max="8721" width="9.125" style="300" customWidth="1"/>
    <col min="8722" max="8722" width="13.625" style="300" customWidth="1"/>
    <col min="8723" max="8723" width="12.5" style="300" customWidth="1"/>
    <col min="8724" max="8726" width="13.625" style="300" customWidth="1"/>
    <col min="8727" max="8727" width="15.625" style="300" customWidth="1"/>
    <col min="8728" max="8728" width="9.125" style="300" customWidth="1"/>
    <col min="8729" max="8729" width="22" style="300" customWidth="1"/>
    <col min="8730" max="8730" width="11.625" style="300" customWidth="1"/>
    <col min="8731" max="8958" width="9" style="300" customWidth="1"/>
    <col min="8959" max="8959" width="6.5" style="300" customWidth="1"/>
    <col min="8960" max="8960" width="13.125" style="300" customWidth="1"/>
    <col min="8961" max="8962" width="12.625" style="300" customWidth="1"/>
    <col min="8963" max="8963" width="15.625" style="300" customWidth="1"/>
    <col min="8964" max="8964" width="10" style="300" customWidth="1"/>
    <col min="8965" max="8965" width="9" style="300" customWidth="1"/>
    <col min="8966" max="8966" width="9.125" style="300" customWidth="1"/>
    <col min="8967" max="8967" width="10" style="300" customWidth="1"/>
    <col min="8968" max="8968" width="11.125" style="300" customWidth="1"/>
    <col min="8969" max="8969" width="17.625" style="300" customWidth="1"/>
    <col min="8970" max="8970" width="14.125" style="300" customWidth="1"/>
    <col min="8971" max="8971" width="32" style="300" customWidth="1"/>
    <col min="8972" max="8973" width="9.125" style="300" customWidth="1"/>
    <col min="8974" max="8974" width="9" style="300" customWidth="1"/>
    <col min="8975" max="8975" width="9.125" style="300" customWidth="1"/>
    <col min="8976" max="8976" width="9" style="300" customWidth="1"/>
    <col min="8977" max="8977" width="9.125" style="300" customWidth="1"/>
    <col min="8978" max="8978" width="13.625" style="300" customWidth="1"/>
    <col min="8979" max="8979" width="12.5" style="300" customWidth="1"/>
    <col min="8980" max="8982" width="13.625" style="300" customWidth="1"/>
    <col min="8983" max="8983" width="15.625" style="300" customWidth="1"/>
    <col min="8984" max="8984" width="9.125" style="300" customWidth="1"/>
    <col min="8985" max="8985" width="22" style="300" customWidth="1"/>
    <col min="8986" max="8986" width="11.625" style="300" customWidth="1"/>
    <col min="8987" max="9214" width="9" style="300" customWidth="1"/>
    <col min="9215" max="9215" width="6.5" style="300" customWidth="1"/>
    <col min="9216" max="9216" width="13.125" style="300" customWidth="1"/>
    <col min="9217" max="9218" width="12.625" style="300" customWidth="1"/>
    <col min="9219" max="9219" width="15.625" style="300" customWidth="1"/>
    <col min="9220" max="9220" width="10" style="300" customWidth="1"/>
    <col min="9221" max="9221" width="9" style="300" customWidth="1"/>
    <col min="9222" max="9222" width="9.125" style="300" customWidth="1"/>
    <col min="9223" max="9223" width="10" style="300" customWidth="1"/>
    <col min="9224" max="9224" width="11.125" style="300" customWidth="1"/>
    <col min="9225" max="9225" width="17.625" style="300" customWidth="1"/>
    <col min="9226" max="9226" width="14.125" style="300" customWidth="1"/>
    <col min="9227" max="9227" width="32" style="300" customWidth="1"/>
    <col min="9228" max="9229" width="9.125" style="300" customWidth="1"/>
    <col min="9230" max="9230" width="9" style="300" customWidth="1"/>
    <col min="9231" max="9231" width="9.125" style="300" customWidth="1"/>
    <col min="9232" max="9232" width="9" style="300" customWidth="1"/>
    <col min="9233" max="9233" width="9.125" style="300" customWidth="1"/>
    <col min="9234" max="9234" width="13.625" style="300" customWidth="1"/>
    <col min="9235" max="9235" width="12.5" style="300" customWidth="1"/>
    <col min="9236" max="9238" width="13.625" style="300" customWidth="1"/>
    <col min="9239" max="9239" width="15.625" style="300" customWidth="1"/>
    <col min="9240" max="9240" width="9.125" style="300" customWidth="1"/>
    <col min="9241" max="9241" width="22" style="300" customWidth="1"/>
    <col min="9242" max="9242" width="11.625" style="300" customWidth="1"/>
    <col min="9243" max="9470" width="9" style="300" customWidth="1"/>
    <col min="9471" max="9471" width="6.5" style="300" customWidth="1"/>
    <col min="9472" max="9472" width="13.125" style="300" customWidth="1"/>
    <col min="9473" max="9474" width="12.625" style="300" customWidth="1"/>
    <col min="9475" max="9475" width="15.625" style="300" customWidth="1"/>
    <col min="9476" max="9476" width="10" style="300" customWidth="1"/>
    <col min="9477" max="9477" width="9" style="300" customWidth="1"/>
    <col min="9478" max="9478" width="9.125" style="300" customWidth="1"/>
    <col min="9479" max="9479" width="10" style="300" customWidth="1"/>
    <col min="9480" max="9480" width="11.125" style="300" customWidth="1"/>
    <col min="9481" max="9481" width="17.625" style="300" customWidth="1"/>
    <col min="9482" max="9482" width="14.125" style="300" customWidth="1"/>
    <col min="9483" max="9483" width="32" style="300" customWidth="1"/>
    <col min="9484" max="9485" width="9.125" style="300" customWidth="1"/>
    <col min="9486" max="9486" width="9" style="300" customWidth="1"/>
    <col min="9487" max="9487" width="9.125" style="300" customWidth="1"/>
    <col min="9488" max="9488" width="9" style="300" customWidth="1"/>
    <col min="9489" max="9489" width="9.125" style="300" customWidth="1"/>
    <col min="9490" max="9490" width="13.625" style="300" customWidth="1"/>
    <col min="9491" max="9491" width="12.5" style="300" customWidth="1"/>
    <col min="9492" max="9494" width="13.625" style="300" customWidth="1"/>
    <col min="9495" max="9495" width="15.625" style="300" customWidth="1"/>
    <col min="9496" max="9496" width="9.125" style="300" customWidth="1"/>
    <col min="9497" max="9497" width="22" style="300" customWidth="1"/>
    <col min="9498" max="9498" width="11.625" style="300" customWidth="1"/>
    <col min="9499" max="9726" width="9" style="300" customWidth="1"/>
    <col min="9727" max="9727" width="6.5" style="300" customWidth="1"/>
    <col min="9728" max="9728" width="13.125" style="300" customWidth="1"/>
    <col min="9729" max="9730" width="12.625" style="300" customWidth="1"/>
    <col min="9731" max="9731" width="15.625" style="300" customWidth="1"/>
    <col min="9732" max="9732" width="10" style="300" customWidth="1"/>
    <col min="9733" max="9733" width="9" style="300" customWidth="1"/>
    <col min="9734" max="9734" width="9.125" style="300" customWidth="1"/>
    <col min="9735" max="9735" width="10" style="300" customWidth="1"/>
    <col min="9736" max="9736" width="11.125" style="300" customWidth="1"/>
    <col min="9737" max="9737" width="17.625" style="300" customWidth="1"/>
    <col min="9738" max="9738" width="14.125" style="300" customWidth="1"/>
    <col min="9739" max="9739" width="32" style="300" customWidth="1"/>
    <col min="9740" max="9741" width="9.125" style="300" customWidth="1"/>
    <col min="9742" max="9742" width="9" style="300" customWidth="1"/>
    <col min="9743" max="9743" width="9.125" style="300" customWidth="1"/>
    <col min="9744" max="9744" width="9" style="300" customWidth="1"/>
    <col min="9745" max="9745" width="9.125" style="300" customWidth="1"/>
    <col min="9746" max="9746" width="13.625" style="300" customWidth="1"/>
    <col min="9747" max="9747" width="12.5" style="300" customWidth="1"/>
    <col min="9748" max="9750" width="13.625" style="300" customWidth="1"/>
    <col min="9751" max="9751" width="15.625" style="300" customWidth="1"/>
    <col min="9752" max="9752" width="9.125" style="300" customWidth="1"/>
    <col min="9753" max="9753" width="22" style="300" customWidth="1"/>
    <col min="9754" max="9754" width="11.625" style="300" customWidth="1"/>
    <col min="9755" max="9982" width="9" style="300" customWidth="1"/>
    <col min="9983" max="9983" width="6.5" style="300" customWidth="1"/>
    <col min="9984" max="9984" width="13.125" style="300" customWidth="1"/>
    <col min="9985" max="9986" width="12.625" style="300" customWidth="1"/>
    <col min="9987" max="9987" width="15.625" style="300" customWidth="1"/>
    <col min="9988" max="9988" width="10" style="300" customWidth="1"/>
    <col min="9989" max="9989" width="9" style="300" customWidth="1"/>
    <col min="9990" max="9990" width="9.125" style="300" customWidth="1"/>
    <col min="9991" max="9991" width="10" style="300" customWidth="1"/>
    <col min="9992" max="9992" width="11.125" style="300" customWidth="1"/>
    <col min="9993" max="9993" width="17.625" style="300" customWidth="1"/>
    <col min="9994" max="9994" width="14.125" style="300" customWidth="1"/>
    <col min="9995" max="9995" width="32" style="300" customWidth="1"/>
    <col min="9996" max="9997" width="9.125" style="300" customWidth="1"/>
    <col min="9998" max="9998" width="9" style="300" customWidth="1"/>
    <col min="9999" max="9999" width="9.125" style="300" customWidth="1"/>
    <col min="10000" max="10000" width="9" style="300" customWidth="1"/>
    <col min="10001" max="10001" width="9.125" style="300" customWidth="1"/>
    <col min="10002" max="10002" width="13.625" style="300" customWidth="1"/>
    <col min="10003" max="10003" width="12.5" style="300" customWidth="1"/>
    <col min="10004" max="10006" width="13.625" style="300" customWidth="1"/>
    <col min="10007" max="10007" width="15.625" style="300" customWidth="1"/>
    <col min="10008" max="10008" width="9.125" style="300" customWidth="1"/>
    <col min="10009" max="10009" width="22" style="300" customWidth="1"/>
    <col min="10010" max="10010" width="11.625" style="300" customWidth="1"/>
    <col min="10011" max="10238" width="9" style="300" customWidth="1"/>
    <col min="10239" max="10239" width="6.5" style="300" customWidth="1"/>
    <col min="10240" max="10240" width="13.125" style="300" customWidth="1"/>
    <col min="10241" max="10242" width="12.625" style="300" customWidth="1"/>
    <col min="10243" max="10243" width="15.625" style="300" customWidth="1"/>
    <col min="10244" max="10244" width="10" style="300" customWidth="1"/>
    <col min="10245" max="10245" width="9" style="300" customWidth="1"/>
    <col min="10246" max="10246" width="9.125" style="300" customWidth="1"/>
    <col min="10247" max="10247" width="10" style="300" customWidth="1"/>
    <col min="10248" max="10248" width="11.125" style="300" customWidth="1"/>
    <col min="10249" max="10249" width="17.625" style="300" customWidth="1"/>
    <col min="10250" max="10250" width="14.125" style="300" customWidth="1"/>
    <col min="10251" max="10251" width="32" style="300" customWidth="1"/>
    <col min="10252" max="10253" width="9.125" style="300" customWidth="1"/>
    <col min="10254" max="10254" width="9" style="300" customWidth="1"/>
    <col min="10255" max="10255" width="9.125" style="300" customWidth="1"/>
    <col min="10256" max="10256" width="9" style="300" customWidth="1"/>
    <col min="10257" max="10257" width="9.125" style="300" customWidth="1"/>
    <col min="10258" max="10258" width="13.625" style="300" customWidth="1"/>
    <col min="10259" max="10259" width="12.5" style="300" customWidth="1"/>
    <col min="10260" max="10262" width="13.625" style="300" customWidth="1"/>
    <col min="10263" max="10263" width="15.625" style="300" customWidth="1"/>
    <col min="10264" max="10264" width="9.125" style="300" customWidth="1"/>
    <col min="10265" max="10265" width="22" style="300" customWidth="1"/>
    <col min="10266" max="10266" width="11.625" style="300" customWidth="1"/>
    <col min="10267" max="10494" width="9" style="300" customWidth="1"/>
    <col min="10495" max="10495" width="6.5" style="300" customWidth="1"/>
    <col min="10496" max="10496" width="13.125" style="300" customWidth="1"/>
    <col min="10497" max="10498" width="12.625" style="300" customWidth="1"/>
    <col min="10499" max="10499" width="15.625" style="300" customWidth="1"/>
    <col min="10500" max="10500" width="10" style="300" customWidth="1"/>
    <col min="10501" max="10501" width="9" style="300" customWidth="1"/>
    <col min="10502" max="10502" width="9.125" style="300" customWidth="1"/>
    <col min="10503" max="10503" width="10" style="300" customWidth="1"/>
    <col min="10504" max="10504" width="11.125" style="300" customWidth="1"/>
    <col min="10505" max="10505" width="17.625" style="300" customWidth="1"/>
    <col min="10506" max="10506" width="14.125" style="300" customWidth="1"/>
    <col min="10507" max="10507" width="32" style="300" customWidth="1"/>
    <col min="10508" max="10509" width="9.125" style="300" customWidth="1"/>
    <col min="10510" max="10510" width="9" style="300" customWidth="1"/>
    <col min="10511" max="10511" width="9.125" style="300" customWidth="1"/>
    <col min="10512" max="10512" width="9" style="300" customWidth="1"/>
    <col min="10513" max="10513" width="9.125" style="300" customWidth="1"/>
    <col min="10514" max="10514" width="13.625" style="300" customWidth="1"/>
    <col min="10515" max="10515" width="12.5" style="300" customWidth="1"/>
    <col min="10516" max="10518" width="13.625" style="300" customWidth="1"/>
    <col min="10519" max="10519" width="15.625" style="300" customWidth="1"/>
    <col min="10520" max="10520" width="9.125" style="300" customWidth="1"/>
    <col min="10521" max="10521" width="22" style="300" customWidth="1"/>
    <col min="10522" max="10522" width="11.625" style="300" customWidth="1"/>
    <col min="10523" max="10750" width="9" style="300" customWidth="1"/>
    <col min="10751" max="10751" width="6.5" style="300" customWidth="1"/>
    <col min="10752" max="10752" width="13.125" style="300" customWidth="1"/>
    <col min="10753" max="10754" width="12.625" style="300" customWidth="1"/>
    <col min="10755" max="10755" width="15.625" style="300" customWidth="1"/>
    <col min="10756" max="10756" width="10" style="300" customWidth="1"/>
    <col min="10757" max="10757" width="9" style="300" customWidth="1"/>
    <col min="10758" max="10758" width="9.125" style="300" customWidth="1"/>
    <col min="10759" max="10759" width="10" style="300" customWidth="1"/>
    <col min="10760" max="10760" width="11.125" style="300" customWidth="1"/>
    <col min="10761" max="10761" width="17.625" style="300" customWidth="1"/>
    <col min="10762" max="10762" width="14.125" style="300" customWidth="1"/>
    <col min="10763" max="10763" width="32" style="300" customWidth="1"/>
    <col min="10764" max="10765" width="9.125" style="300" customWidth="1"/>
    <col min="10766" max="10766" width="9" style="300" customWidth="1"/>
    <col min="10767" max="10767" width="9.125" style="300" customWidth="1"/>
    <col min="10768" max="10768" width="9" style="300" customWidth="1"/>
    <col min="10769" max="10769" width="9.125" style="300" customWidth="1"/>
    <col min="10770" max="10770" width="13.625" style="300" customWidth="1"/>
    <col min="10771" max="10771" width="12.5" style="300" customWidth="1"/>
    <col min="10772" max="10774" width="13.625" style="300" customWidth="1"/>
    <col min="10775" max="10775" width="15.625" style="300" customWidth="1"/>
    <col min="10776" max="10776" width="9.125" style="300" customWidth="1"/>
    <col min="10777" max="10777" width="22" style="300" customWidth="1"/>
    <col min="10778" max="10778" width="11.625" style="300" customWidth="1"/>
    <col min="10779" max="11006" width="9" style="300" customWidth="1"/>
    <col min="11007" max="11007" width="6.5" style="300" customWidth="1"/>
    <col min="11008" max="11008" width="13.125" style="300" customWidth="1"/>
    <col min="11009" max="11010" width="12.625" style="300" customWidth="1"/>
    <col min="11011" max="11011" width="15.625" style="300" customWidth="1"/>
    <col min="11012" max="11012" width="10" style="300" customWidth="1"/>
    <col min="11013" max="11013" width="9" style="300" customWidth="1"/>
    <col min="11014" max="11014" width="9.125" style="300" customWidth="1"/>
    <col min="11015" max="11015" width="10" style="300" customWidth="1"/>
    <col min="11016" max="11016" width="11.125" style="300" customWidth="1"/>
    <col min="11017" max="11017" width="17.625" style="300" customWidth="1"/>
    <col min="11018" max="11018" width="14.125" style="300" customWidth="1"/>
    <col min="11019" max="11019" width="32" style="300" customWidth="1"/>
    <col min="11020" max="11021" width="9.125" style="300" customWidth="1"/>
    <col min="11022" max="11022" width="9" style="300" customWidth="1"/>
    <col min="11023" max="11023" width="9.125" style="300" customWidth="1"/>
    <col min="11024" max="11024" width="9" style="300" customWidth="1"/>
    <col min="11025" max="11025" width="9.125" style="300" customWidth="1"/>
    <col min="11026" max="11026" width="13.625" style="300" customWidth="1"/>
    <col min="11027" max="11027" width="12.5" style="300" customWidth="1"/>
    <col min="11028" max="11030" width="13.625" style="300" customWidth="1"/>
    <col min="11031" max="11031" width="15.625" style="300" customWidth="1"/>
    <col min="11032" max="11032" width="9.125" style="300" customWidth="1"/>
    <col min="11033" max="11033" width="22" style="300" customWidth="1"/>
    <col min="11034" max="11034" width="11.625" style="300" customWidth="1"/>
    <col min="11035" max="11262" width="9" style="300" customWidth="1"/>
    <col min="11263" max="11263" width="6.5" style="300" customWidth="1"/>
    <col min="11264" max="11264" width="13.125" style="300" customWidth="1"/>
    <col min="11265" max="11266" width="12.625" style="300" customWidth="1"/>
    <col min="11267" max="11267" width="15.625" style="300" customWidth="1"/>
    <col min="11268" max="11268" width="10" style="300" customWidth="1"/>
    <col min="11269" max="11269" width="9" style="300" customWidth="1"/>
    <col min="11270" max="11270" width="9.125" style="300" customWidth="1"/>
    <col min="11271" max="11271" width="10" style="300" customWidth="1"/>
    <col min="11272" max="11272" width="11.125" style="300" customWidth="1"/>
    <col min="11273" max="11273" width="17.625" style="300" customWidth="1"/>
    <col min="11274" max="11274" width="14.125" style="300" customWidth="1"/>
    <col min="11275" max="11275" width="32" style="300" customWidth="1"/>
    <col min="11276" max="11277" width="9.125" style="300" customWidth="1"/>
    <col min="11278" max="11278" width="9" style="300" customWidth="1"/>
    <col min="11279" max="11279" width="9.125" style="300" customWidth="1"/>
    <col min="11280" max="11280" width="9" style="300" customWidth="1"/>
    <col min="11281" max="11281" width="9.125" style="300" customWidth="1"/>
    <col min="11282" max="11282" width="13.625" style="300" customWidth="1"/>
    <col min="11283" max="11283" width="12.5" style="300" customWidth="1"/>
    <col min="11284" max="11286" width="13.625" style="300" customWidth="1"/>
    <col min="11287" max="11287" width="15.625" style="300" customWidth="1"/>
    <col min="11288" max="11288" width="9.125" style="300" customWidth="1"/>
    <col min="11289" max="11289" width="22" style="300" customWidth="1"/>
    <col min="11290" max="11290" width="11.625" style="300" customWidth="1"/>
    <col min="11291" max="11518" width="9" style="300" customWidth="1"/>
    <col min="11519" max="11519" width="6.5" style="300" customWidth="1"/>
    <col min="11520" max="11520" width="13.125" style="300" customWidth="1"/>
    <col min="11521" max="11522" width="12.625" style="300" customWidth="1"/>
    <col min="11523" max="11523" width="15.625" style="300" customWidth="1"/>
    <col min="11524" max="11524" width="10" style="300" customWidth="1"/>
    <col min="11525" max="11525" width="9" style="300" customWidth="1"/>
    <col min="11526" max="11526" width="9.125" style="300" customWidth="1"/>
    <col min="11527" max="11527" width="10" style="300" customWidth="1"/>
    <col min="11528" max="11528" width="11.125" style="300" customWidth="1"/>
    <col min="11529" max="11529" width="17.625" style="300" customWidth="1"/>
    <col min="11530" max="11530" width="14.125" style="300" customWidth="1"/>
    <col min="11531" max="11531" width="32" style="300" customWidth="1"/>
    <col min="11532" max="11533" width="9.125" style="300" customWidth="1"/>
    <col min="11534" max="11534" width="9" style="300" customWidth="1"/>
    <col min="11535" max="11535" width="9.125" style="300" customWidth="1"/>
    <col min="11536" max="11536" width="9" style="300" customWidth="1"/>
    <col min="11537" max="11537" width="9.125" style="300" customWidth="1"/>
    <col min="11538" max="11538" width="13.625" style="300" customWidth="1"/>
    <col min="11539" max="11539" width="12.5" style="300" customWidth="1"/>
    <col min="11540" max="11542" width="13.625" style="300" customWidth="1"/>
    <col min="11543" max="11543" width="15.625" style="300" customWidth="1"/>
    <col min="11544" max="11544" width="9.125" style="300" customWidth="1"/>
    <col min="11545" max="11545" width="22" style="300" customWidth="1"/>
    <col min="11546" max="11546" width="11.625" style="300" customWidth="1"/>
    <col min="11547" max="11774" width="9" style="300" customWidth="1"/>
    <col min="11775" max="11775" width="6.5" style="300" customWidth="1"/>
    <col min="11776" max="11776" width="13.125" style="300" customWidth="1"/>
    <col min="11777" max="11778" width="12.625" style="300" customWidth="1"/>
    <col min="11779" max="11779" width="15.625" style="300" customWidth="1"/>
    <col min="11780" max="11780" width="10" style="300" customWidth="1"/>
    <col min="11781" max="11781" width="9" style="300" customWidth="1"/>
    <col min="11782" max="11782" width="9.125" style="300" customWidth="1"/>
    <col min="11783" max="11783" width="10" style="300" customWidth="1"/>
    <col min="11784" max="11784" width="11.125" style="300" customWidth="1"/>
    <col min="11785" max="11785" width="17.625" style="300" customWidth="1"/>
    <col min="11786" max="11786" width="14.125" style="300" customWidth="1"/>
    <col min="11787" max="11787" width="32" style="300" customWidth="1"/>
    <col min="11788" max="11789" width="9.125" style="300" customWidth="1"/>
    <col min="11790" max="11790" width="9" style="300" customWidth="1"/>
    <col min="11791" max="11791" width="9.125" style="300" customWidth="1"/>
    <col min="11792" max="11792" width="9" style="300" customWidth="1"/>
    <col min="11793" max="11793" width="9.125" style="300" customWidth="1"/>
    <col min="11794" max="11794" width="13.625" style="300" customWidth="1"/>
    <col min="11795" max="11795" width="12.5" style="300" customWidth="1"/>
    <col min="11796" max="11798" width="13.625" style="300" customWidth="1"/>
    <col min="11799" max="11799" width="15.625" style="300" customWidth="1"/>
    <col min="11800" max="11800" width="9.125" style="300" customWidth="1"/>
    <col min="11801" max="11801" width="22" style="300" customWidth="1"/>
    <col min="11802" max="11802" width="11.625" style="300" customWidth="1"/>
    <col min="11803" max="12030" width="9" style="300" customWidth="1"/>
    <col min="12031" max="12031" width="6.5" style="300" customWidth="1"/>
    <col min="12032" max="12032" width="13.125" style="300" customWidth="1"/>
    <col min="12033" max="12034" width="12.625" style="300" customWidth="1"/>
    <col min="12035" max="12035" width="15.625" style="300" customWidth="1"/>
    <col min="12036" max="12036" width="10" style="300" customWidth="1"/>
    <col min="12037" max="12037" width="9" style="300" customWidth="1"/>
    <col min="12038" max="12038" width="9.125" style="300" customWidth="1"/>
    <col min="12039" max="12039" width="10" style="300" customWidth="1"/>
    <col min="12040" max="12040" width="11.125" style="300" customWidth="1"/>
    <col min="12041" max="12041" width="17.625" style="300" customWidth="1"/>
    <col min="12042" max="12042" width="14.125" style="300" customWidth="1"/>
    <col min="12043" max="12043" width="32" style="300" customWidth="1"/>
    <col min="12044" max="12045" width="9.125" style="300" customWidth="1"/>
    <col min="12046" max="12046" width="9" style="300" customWidth="1"/>
    <col min="12047" max="12047" width="9.125" style="300" customWidth="1"/>
    <col min="12048" max="12048" width="9" style="300" customWidth="1"/>
    <col min="12049" max="12049" width="9.125" style="300" customWidth="1"/>
    <col min="12050" max="12050" width="13.625" style="300" customWidth="1"/>
    <col min="12051" max="12051" width="12.5" style="300" customWidth="1"/>
    <col min="12052" max="12054" width="13.625" style="300" customWidth="1"/>
    <col min="12055" max="12055" width="15.625" style="300" customWidth="1"/>
    <col min="12056" max="12056" width="9.125" style="300" customWidth="1"/>
    <col min="12057" max="12057" width="22" style="300" customWidth="1"/>
    <col min="12058" max="12058" width="11.625" style="300" customWidth="1"/>
    <col min="12059" max="12286" width="9" style="300" customWidth="1"/>
    <col min="12287" max="12287" width="6.5" style="300" customWidth="1"/>
    <col min="12288" max="12288" width="13.125" style="300" customWidth="1"/>
    <col min="12289" max="12290" width="12.625" style="300" customWidth="1"/>
    <col min="12291" max="12291" width="15.625" style="300" customWidth="1"/>
    <col min="12292" max="12292" width="10" style="300" customWidth="1"/>
    <col min="12293" max="12293" width="9" style="300" customWidth="1"/>
    <col min="12294" max="12294" width="9.125" style="300" customWidth="1"/>
    <col min="12295" max="12295" width="10" style="300" customWidth="1"/>
    <col min="12296" max="12296" width="11.125" style="300" customWidth="1"/>
    <col min="12297" max="12297" width="17.625" style="300" customWidth="1"/>
    <col min="12298" max="12298" width="14.125" style="300" customWidth="1"/>
    <col min="12299" max="12299" width="32" style="300" customWidth="1"/>
    <col min="12300" max="12301" width="9.125" style="300" customWidth="1"/>
    <col min="12302" max="12302" width="9" style="300" customWidth="1"/>
    <col min="12303" max="12303" width="9.125" style="300" customWidth="1"/>
    <col min="12304" max="12304" width="9" style="300" customWidth="1"/>
    <col min="12305" max="12305" width="9.125" style="300" customWidth="1"/>
    <col min="12306" max="12306" width="13.625" style="300" customWidth="1"/>
    <col min="12307" max="12307" width="12.5" style="300" customWidth="1"/>
    <col min="12308" max="12310" width="13.625" style="300" customWidth="1"/>
    <col min="12311" max="12311" width="15.625" style="300" customWidth="1"/>
    <col min="12312" max="12312" width="9.125" style="300" customWidth="1"/>
    <col min="12313" max="12313" width="22" style="300" customWidth="1"/>
    <col min="12314" max="12314" width="11.625" style="300" customWidth="1"/>
    <col min="12315" max="12542" width="9" style="300" customWidth="1"/>
    <col min="12543" max="12543" width="6.5" style="300" customWidth="1"/>
    <col min="12544" max="12544" width="13.125" style="300" customWidth="1"/>
    <col min="12545" max="12546" width="12.625" style="300" customWidth="1"/>
    <col min="12547" max="12547" width="15.625" style="300" customWidth="1"/>
    <col min="12548" max="12548" width="10" style="300" customWidth="1"/>
    <col min="12549" max="12549" width="9" style="300" customWidth="1"/>
    <col min="12550" max="12550" width="9.125" style="300" customWidth="1"/>
    <col min="12551" max="12551" width="10" style="300" customWidth="1"/>
    <col min="12552" max="12552" width="11.125" style="300" customWidth="1"/>
    <col min="12553" max="12553" width="17.625" style="300" customWidth="1"/>
    <col min="12554" max="12554" width="14.125" style="300" customWidth="1"/>
    <col min="12555" max="12555" width="32" style="300" customWidth="1"/>
    <col min="12556" max="12557" width="9.125" style="300" customWidth="1"/>
    <col min="12558" max="12558" width="9" style="300" customWidth="1"/>
    <col min="12559" max="12559" width="9.125" style="300" customWidth="1"/>
    <col min="12560" max="12560" width="9" style="300" customWidth="1"/>
    <col min="12561" max="12561" width="9.125" style="300" customWidth="1"/>
    <col min="12562" max="12562" width="13.625" style="300" customWidth="1"/>
    <col min="12563" max="12563" width="12.5" style="300" customWidth="1"/>
    <col min="12564" max="12566" width="13.625" style="300" customWidth="1"/>
    <col min="12567" max="12567" width="15.625" style="300" customWidth="1"/>
    <col min="12568" max="12568" width="9.125" style="300" customWidth="1"/>
    <col min="12569" max="12569" width="22" style="300" customWidth="1"/>
    <col min="12570" max="12570" width="11.625" style="300" customWidth="1"/>
    <col min="12571" max="12798" width="9" style="300" customWidth="1"/>
    <col min="12799" max="12799" width="6.5" style="300" customWidth="1"/>
    <col min="12800" max="12800" width="13.125" style="300" customWidth="1"/>
    <col min="12801" max="12802" width="12.625" style="300" customWidth="1"/>
    <col min="12803" max="12803" width="15.625" style="300" customWidth="1"/>
    <col min="12804" max="12804" width="10" style="300" customWidth="1"/>
    <col min="12805" max="12805" width="9" style="300" customWidth="1"/>
    <col min="12806" max="12806" width="9.125" style="300" customWidth="1"/>
    <col min="12807" max="12807" width="10" style="300" customWidth="1"/>
    <col min="12808" max="12808" width="11.125" style="300" customWidth="1"/>
    <col min="12809" max="12809" width="17.625" style="300" customWidth="1"/>
    <col min="12810" max="12810" width="14.125" style="300" customWidth="1"/>
    <col min="12811" max="12811" width="32" style="300" customWidth="1"/>
    <col min="12812" max="12813" width="9.125" style="300" customWidth="1"/>
    <col min="12814" max="12814" width="9" style="300" customWidth="1"/>
    <col min="12815" max="12815" width="9.125" style="300" customWidth="1"/>
    <col min="12816" max="12816" width="9" style="300" customWidth="1"/>
    <col min="12817" max="12817" width="9.125" style="300" customWidth="1"/>
    <col min="12818" max="12818" width="13.625" style="300" customWidth="1"/>
    <col min="12819" max="12819" width="12.5" style="300" customWidth="1"/>
    <col min="12820" max="12822" width="13.625" style="300" customWidth="1"/>
    <col min="12823" max="12823" width="15.625" style="300" customWidth="1"/>
    <col min="12824" max="12824" width="9.125" style="300" customWidth="1"/>
    <col min="12825" max="12825" width="22" style="300" customWidth="1"/>
    <col min="12826" max="12826" width="11.625" style="300" customWidth="1"/>
    <col min="12827" max="13054" width="9" style="300" customWidth="1"/>
    <col min="13055" max="13055" width="6.5" style="300" customWidth="1"/>
    <col min="13056" max="13056" width="13.125" style="300" customWidth="1"/>
    <col min="13057" max="13058" width="12.625" style="300" customWidth="1"/>
    <col min="13059" max="13059" width="15.625" style="300" customWidth="1"/>
    <col min="13060" max="13060" width="10" style="300" customWidth="1"/>
    <col min="13061" max="13061" width="9" style="300" customWidth="1"/>
    <col min="13062" max="13062" width="9.125" style="300" customWidth="1"/>
    <col min="13063" max="13063" width="10" style="300" customWidth="1"/>
    <col min="13064" max="13064" width="11.125" style="300" customWidth="1"/>
    <col min="13065" max="13065" width="17.625" style="300" customWidth="1"/>
    <col min="13066" max="13066" width="14.125" style="300" customWidth="1"/>
    <col min="13067" max="13067" width="32" style="300" customWidth="1"/>
    <col min="13068" max="13069" width="9.125" style="300" customWidth="1"/>
    <col min="13070" max="13070" width="9" style="300" customWidth="1"/>
    <col min="13071" max="13071" width="9.125" style="300" customWidth="1"/>
    <col min="13072" max="13072" width="9" style="300" customWidth="1"/>
    <col min="13073" max="13073" width="9.125" style="300" customWidth="1"/>
    <col min="13074" max="13074" width="13.625" style="300" customWidth="1"/>
    <col min="13075" max="13075" width="12.5" style="300" customWidth="1"/>
    <col min="13076" max="13078" width="13.625" style="300" customWidth="1"/>
    <col min="13079" max="13079" width="15.625" style="300" customWidth="1"/>
    <col min="13080" max="13080" width="9.125" style="300" customWidth="1"/>
    <col min="13081" max="13081" width="22" style="300" customWidth="1"/>
    <col min="13082" max="13082" width="11.625" style="300" customWidth="1"/>
    <col min="13083" max="13310" width="9" style="300" customWidth="1"/>
    <col min="13311" max="13311" width="6.5" style="300" customWidth="1"/>
    <col min="13312" max="13312" width="13.125" style="300" customWidth="1"/>
    <col min="13313" max="13314" width="12.625" style="300" customWidth="1"/>
    <col min="13315" max="13315" width="15.625" style="300" customWidth="1"/>
    <col min="13316" max="13316" width="10" style="300" customWidth="1"/>
    <col min="13317" max="13317" width="9" style="300" customWidth="1"/>
    <col min="13318" max="13318" width="9.125" style="300" customWidth="1"/>
    <col min="13319" max="13319" width="10" style="300" customWidth="1"/>
    <col min="13320" max="13320" width="11.125" style="300" customWidth="1"/>
    <col min="13321" max="13321" width="17.625" style="300" customWidth="1"/>
    <col min="13322" max="13322" width="14.125" style="300" customWidth="1"/>
    <col min="13323" max="13323" width="32" style="300" customWidth="1"/>
    <col min="13324" max="13325" width="9.125" style="300" customWidth="1"/>
    <col min="13326" max="13326" width="9" style="300" customWidth="1"/>
    <col min="13327" max="13327" width="9.125" style="300" customWidth="1"/>
    <col min="13328" max="13328" width="9" style="300" customWidth="1"/>
    <col min="13329" max="13329" width="9.125" style="300" customWidth="1"/>
    <col min="13330" max="13330" width="13.625" style="300" customWidth="1"/>
    <col min="13331" max="13331" width="12.5" style="300" customWidth="1"/>
    <col min="13332" max="13334" width="13.625" style="300" customWidth="1"/>
    <col min="13335" max="13335" width="15.625" style="300" customWidth="1"/>
    <col min="13336" max="13336" width="9.125" style="300" customWidth="1"/>
    <col min="13337" max="13337" width="22" style="300" customWidth="1"/>
    <col min="13338" max="13338" width="11.625" style="300" customWidth="1"/>
    <col min="13339" max="13566" width="9" style="300" customWidth="1"/>
    <col min="13567" max="13567" width="6.5" style="300" customWidth="1"/>
    <col min="13568" max="13568" width="13.125" style="300" customWidth="1"/>
    <col min="13569" max="13570" width="12.625" style="300" customWidth="1"/>
    <col min="13571" max="13571" width="15.625" style="300" customWidth="1"/>
    <col min="13572" max="13572" width="10" style="300" customWidth="1"/>
    <col min="13573" max="13573" width="9" style="300" customWidth="1"/>
    <col min="13574" max="13574" width="9.125" style="300" customWidth="1"/>
    <col min="13575" max="13575" width="10" style="300" customWidth="1"/>
    <col min="13576" max="13576" width="11.125" style="300" customWidth="1"/>
    <col min="13577" max="13577" width="17.625" style="300" customWidth="1"/>
    <col min="13578" max="13578" width="14.125" style="300" customWidth="1"/>
    <col min="13579" max="13579" width="32" style="300" customWidth="1"/>
    <col min="13580" max="13581" width="9.125" style="300" customWidth="1"/>
    <col min="13582" max="13582" width="9" style="300" customWidth="1"/>
    <col min="13583" max="13583" width="9.125" style="300" customWidth="1"/>
    <col min="13584" max="13584" width="9" style="300" customWidth="1"/>
    <col min="13585" max="13585" width="9.125" style="300" customWidth="1"/>
    <col min="13586" max="13586" width="13.625" style="300" customWidth="1"/>
    <col min="13587" max="13587" width="12.5" style="300" customWidth="1"/>
    <col min="13588" max="13590" width="13.625" style="300" customWidth="1"/>
    <col min="13591" max="13591" width="15.625" style="300" customWidth="1"/>
    <col min="13592" max="13592" width="9.125" style="300" customWidth="1"/>
    <col min="13593" max="13593" width="22" style="300" customWidth="1"/>
    <col min="13594" max="13594" width="11.625" style="300" customWidth="1"/>
    <col min="13595" max="13822" width="9" style="300" customWidth="1"/>
    <col min="13823" max="13823" width="6.5" style="300" customWidth="1"/>
    <col min="13824" max="13824" width="13.125" style="300" customWidth="1"/>
    <col min="13825" max="13826" width="12.625" style="300" customWidth="1"/>
    <col min="13827" max="13827" width="15.625" style="300" customWidth="1"/>
    <col min="13828" max="13828" width="10" style="300" customWidth="1"/>
    <col min="13829" max="13829" width="9" style="300" customWidth="1"/>
    <col min="13830" max="13830" width="9.125" style="300" customWidth="1"/>
    <col min="13831" max="13831" width="10" style="300" customWidth="1"/>
    <col min="13832" max="13832" width="11.125" style="300" customWidth="1"/>
    <col min="13833" max="13833" width="17.625" style="300" customWidth="1"/>
    <col min="13834" max="13834" width="14.125" style="300" customWidth="1"/>
    <col min="13835" max="13835" width="32" style="300" customWidth="1"/>
    <col min="13836" max="13837" width="9.125" style="300" customWidth="1"/>
    <col min="13838" max="13838" width="9" style="300" customWidth="1"/>
    <col min="13839" max="13839" width="9.125" style="300" customWidth="1"/>
    <col min="13840" max="13840" width="9" style="300" customWidth="1"/>
    <col min="13841" max="13841" width="9.125" style="300" customWidth="1"/>
    <col min="13842" max="13842" width="13.625" style="300" customWidth="1"/>
    <col min="13843" max="13843" width="12.5" style="300" customWidth="1"/>
    <col min="13844" max="13846" width="13.625" style="300" customWidth="1"/>
    <col min="13847" max="13847" width="15.625" style="300" customWidth="1"/>
    <col min="13848" max="13848" width="9.125" style="300" customWidth="1"/>
    <col min="13849" max="13849" width="22" style="300" customWidth="1"/>
    <col min="13850" max="13850" width="11.625" style="300" customWidth="1"/>
    <col min="13851" max="14078" width="9" style="300" customWidth="1"/>
    <col min="14079" max="14079" width="6.5" style="300" customWidth="1"/>
    <col min="14080" max="14080" width="13.125" style="300" customWidth="1"/>
    <col min="14081" max="14082" width="12.625" style="300" customWidth="1"/>
    <col min="14083" max="14083" width="15.625" style="300" customWidth="1"/>
    <col min="14084" max="14084" width="10" style="300" customWidth="1"/>
    <col min="14085" max="14085" width="9" style="300" customWidth="1"/>
    <col min="14086" max="14086" width="9.125" style="300" customWidth="1"/>
    <col min="14087" max="14087" width="10" style="300" customWidth="1"/>
    <col min="14088" max="14088" width="11.125" style="300" customWidth="1"/>
    <col min="14089" max="14089" width="17.625" style="300" customWidth="1"/>
    <col min="14090" max="14090" width="14.125" style="300" customWidth="1"/>
    <col min="14091" max="14091" width="32" style="300" customWidth="1"/>
    <col min="14092" max="14093" width="9.125" style="300" customWidth="1"/>
    <col min="14094" max="14094" width="9" style="300" customWidth="1"/>
    <col min="14095" max="14095" width="9.125" style="300" customWidth="1"/>
    <col min="14096" max="14096" width="9" style="300" customWidth="1"/>
    <col min="14097" max="14097" width="9.125" style="300" customWidth="1"/>
    <col min="14098" max="14098" width="13.625" style="300" customWidth="1"/>
    <col min="14099" max="14099" width="12.5" style="300" customWidth="1"/>
    <col min="14100" max="14102" width="13.625" style="300" customWidth="1"/>
    <col min="14103" max="14103" width="15.625" style="300" customWidth="1"/>
    <col min="14104" max="14104" width="9.125" style="300" customWidth="1"/>
    <col min="14105" max="14105" width="22" style="300" customWidth="1"/>
    <col min="14106" max="14106" width="11.625" style="300" customWidth="1"/>
    <col min="14107" max="14334" width="9" style="300" customWidth="1"/>
    <col min="14335" max="14335" width="6.5" style="300" customWidth="1"/>
    <col min="14336" max="14336" width="13.125" style="300" customWidth="1"/>
    <col min="14337" max="14338" width="12.625" style="300" customWidth="1"/>
    <col min="14339" max="14339" width="15.625" style="300" customWidth="1"/>
    <col min="14340" max="14340" width="10" style="300" customWidth="1"/>
    <col min="14341" max="14341" width="9" style="300" customWidth="1"/>
    <col min="14342" max="14342" width="9.125" style="300" customWidth="1"/>
    <col min="14343" max="14343" width="10" style="300" customWidth="1"/>
    <col min="14344" max="14344" width="11.125" style="300" customWidth="1"/>
    <col min="14345" max="14345" width="17.625" style="300" customWidth="1"/>
    <col min="14346" max="14346" width="14.125" style="300" customWidth="1"/>
    <col min="14347" max="14347" width="32" style="300" customWidth="1"/>
    <col min="14348" max="14349" width="9.125" style="300" customWidth="1"/>
    <col min="14350" max="14350" width="9" style="300" customWidth="1"/>
    <col min="14351" max="14351" width="9.125" style="300" customWidth="1"/>
    <col min="14352" max="14352" width="9" style="300" customWidth="1"/>
    <col min="14353" max="14353" width="9.125" style="300" customWidth="1"/>
    <col min="14354" max="14354" width="13.625" style="300" customWidth="1"/>
    <col min="14355" max="14355" width="12.5" style="300" customWidth="1"/>
    <col min="14356" max="14358" width="13.625" style="300" customWidth="1"/>
    <col min="14359" max="14359" width="15.625" style="300" customWidth="1"/>
    <col min="14360" max="14360" width="9.125" style="300" customWidth="1"/>
    <col min="14361" max="14361" width="22" style="300" customWidth="1"/>
    <col min="14362" max="14362" width="11.625" style="300" customWidth="1"/>
    <col min="14363" max="14590" width="9" style="300" customWidth="1"/>
    <col min="14591" max="14591" width="6.5" style="300" customWidth="1"/>
    <col min="14592" max="14592" width="13.125" style="300" customWidth="1"/>
    <col min="14593" max="14594" width="12.625" style="300" customWidth="1"/>
    <col min="14595" max="14595" width="15.625" style="300" customWidth="1"/>
    <col min="14596" max="14596" width="10" style="300" customWidth="1"/>
    <col min="14597" max="14597" width="9" style="300" customWidth="1"/>
    <col min="14598" max="14598" width="9.125" style="300" customWidth="1"/>
    <col min="14599" max="14599" width="10" style="300" customWidth="1"/>
    <col min="14600" max="14600" width="11.125" style="300" customWidth="1"/>
    <col min="14601" max="14601" width="17.625" style="300" customWidth="1"/>
    <col min="14602" max="14602" width="14.125" style="300" customWidth="1"/>
    <col min="14603" max="14603" width="32" style="300" customWidth="1"/>
    <col min="14604" max="14605" width="9.125" style="300" customWidth="1"/>
    <col min="14606" max="14606" width="9" style="300" customWidth="1"/>
    <col min="14607" max="14607" width="9.125" style="300" customWidth="1"/>
    <col min="14608" max="14608" width="9" style="300" customWidth="1"/>
    <col min="14609" max="14609" width="9.125" style="300" customWidth="1"/>
    <col min="14610" max="14610" width="13.625" style="300" customWidth="1"/>
    <col min="14611" max="14611" width="12.5" style="300" customWidth="1"/>
    <col min="14612" max="14614" width="13.625" style="300" customWidth="1"/>
    <col min="14615" max="14615" width="15.625" style="300" customWidth="1"/>
    <col min="14616" max="14616" width="9.125" style="300" customWidth="1"/>
    <col min="14617" max="14617" width="22" style="300" customWidth="1"/>
    <col min="14618" max="14618" width="11.625" style="300" customWidth="1"/>
    <col min="14619" max="14846" width="9" style="300" customWidth="1"/>
    <col min="14847" max="14847" width="6.5" style="300" customWidth="1"/>
    <col min="14848" max="14848" width="13.125" style="300" customWidth="1"/>
    <col min="14849" max="14850" width="12.625" style="300" customWidth="1"/>
    <col min="14851" max="14851" width="15.625" style="300" customWidth="1"/>
    <col min="14852" max="14852" width="10" style="300" customWidth="1"/>
    <col min="14853" max="14853" width="9" style="300" customWidth="1"/>
    <col min="14854" max="14854" width="9.125" style="300" customWidth="1"/>
    <col min="14855" max="14855" width="10" style="300" customWidth="1"/>
    <col min="14856" max="14856" width="11.125" style="300" customWidth="1"/>
    <col min="14857" max="14857" width="17.625" style="300" customWidth="1"/>
    <col min="14858" max="14858" width="14.125" style="300" customWidth="1"/>
    <col min="14859" max="14859" width="32" style="300" customWidth="1"/>
    <col min="14860" max="14861" width="9.125" style="300" customWidth="1"/>
    <col min="14862" max="14862" width="9" style="300" customWidth="1"/>
    <col min="14863" max="14863" width="9.125" style="300" customWidth="1"/>
    <col min="14864" max="14864" width="9" style="300" customWidth="1"/>
    <col min="14865" max="14865" width="9.125" style="300" customWidth="1"/>
    <col min="14866" max="14866" width="13.625" style="300" customWidth="1"/>
    <col min="14867" max="14867" width="12.5" style="300" customWidth="1"/>
    <col min="14868" max="14870" width="13.625" style="300" customWidth="1"/>
    <col min="14871" max="14871" width="15.625" style="300" customWidth="1"/>
    <col min="14872" max="14872" width="9.125" style="300" customWidth="1"/>
    <col min="14873" max="14873" width="22" style="300" customWidth="1"/>
    <col min="14874" max="14874" width="11.625" style="300" customWidth="1"/>
    <col min="14875" max="15102" width="9" style="300" customWidth="1"/>
    <col min="15103" max="15103" width="6.5" style="300" customWidth="1"/>
    <col min="15104" max="15104" width="13.125" style="300" customWidth="1"/>
    <col min="15105" max="15106" width="12.625" style="300" customWidth="1"/>
    <col min="15107" max="15107" width="15.625" style="300" customWidth="1"/>
    <col min="15108" max="15108" width="10" style="300" customWidth="1"/>
    <col min="15109" max="15109" width="9" style="300" customWidth="1"/>
    <col min="15110" max="15110" width="9.125" style="300" customWidth="1"/>
    <col min="15111" max="15111" width="10" style="300" customWidth="1"/>
    <col min="15112" max="15112" width="11.125" style="300" customWidth="1"/>
    <col min="15113" max="15113" width="17.625" style="300" customWidth="1"/>
    <col min="15114" max="15114" width="14.125" style="300" customWidth="1"/>
    <col min="15115" max="15115" width="32" style="300" customWidth="1"/>
    <col min="15116" max="15117" width="9.125" style="300" customWidth="1"/>
    <col min="15118" max="15118" width="9" style="300" customWidth="1"/>
    <col min="15119" max="15119" width="9.125" style="300" customWidth="1"/>
    <col min="15120" max="15120" width="9" style="300" customWidth="1"/>
    <col min="15121" max="15121" width="9.125" style="300" customWidth="1"/>
    <col min="15122" max="15122" width="13.625" style="300" customWidth="1"/>
    <col min="15123" max="15123" width="12.5" style="300" customWidth="1"/>
    <col min="15124" max="15126" width="13.625" style="300" customWidth="1"/>
    <col min="15127" max="15127" width="15.625" style="300" customWidth="1"/>
    <col min="15128" max="15128" width="9.125" style="300" customWidth="1"/>
    <col min="15129" max="15129" width="22" style="300" customWidth="1"/>
    <col min="15130" max="15130" width="11.625" style="300" customWidth="1"/>
    <col min="15131" max="15358" width="9" style="300" customWidth="1"/>
    <col min="15359" max="15359" width="6.5" style="300" customWidth="1"/>
    <col min="15360" max="15360" width="13.125" style="300" customWidth="1"/>
    <col min="15361" max="15362" width="12.625" style="300" customWidth="1"/>
    <col min="15363" max="15363" width="15.625" style="300" customWidth="1"/>
    <col min="15364" max="15364" width="10" style="300" customWidth="1"/>
    <col min="15365" max="15365" width="9" style="300" customWidth="1"/>
    <col min="15366" max="15366" width="9.125" style="300" customWidth="1"/>
    <col min="15367" max="15367" width="10" style="300" customWidth="1"/>
    <col min="15368" max="15368" width="11.125" style="300" customWidth="1"/>
    <col min="15369" max="15369" width="17.625" style="300" customWidth="1"/>
    <col min="15370" max="15370" width="14.125" style="300" customWidth="1"/>
    <col min="15371" max="15371" width="32" style="300" customWidth="1"/>
    <col min="15372" max="15373" width="9.125" style="300" customWidth="1"/>
    <col min="15374" max="15374" width="9" style="300" customWidth="1"/>
    <col min="15375" max="15375" width="9.125" style="300" customWidth="1"/>
    <col min="15376" max="15376" width="9" style="300" customWidth="1"/>
    <col min="15377" max="15377" width="9.125" style="300" customWidth="1"/>
    <col min="15378" max="15378" width="13.625" style="300" customWidth="1"/>
    <col min="15379" max="15379" width="12.5" style="300" customWidth="1"/>
    <col min="15380" max="15382" width="13.625" style="300" customWidth="1"/>
    <col min="15383" max="15383" width="15.625" style="300" customWidth="1"/>
    <col min="15384" max="15384" width="9.125" style="300" customWidth="1"/>
    <col min="15385" max="15385" width="22" style="300" customWidth="1"/>
    <col min="15386" max="15386" width="11.625" style="300" customWidth="1"/>
    <col min="15387" max="15614" width="9" style="300" customWidth="1"/>
    <col min="15615" max="15615" width="6.5" style="300" customWidth="1"/>
    <col min="15616" max="15616" width="13.125" style="300" customWidth="1"/>
    <col min="15617" max="15618" width="12.625" style="300" customWidth="1"/>
    <col min="15619" max="15619" width="15.625" style="300" customWidth="1"/>
    <col min="15620" max="15620" width="10" style="300" customWidth="1"/>
    <col min="15621" max="15621" width="9" style="300" customWidth="1"/>
    <col min="15622" max="15622" width="9.125" style="300" customWidth="1"/>
    <col min="15623" max="15623" width="10" style="300" customWidth="1"/>
    <col min="15624" max="15624" width="11.125" style="300" customWidth="1"/>
    <col min="15625" max="15625" width="17.625" style="300" customWidth="1"/>
    <col min="15626" max="15626" width="14.125" style="300" customWidth="1"/>
    <col min="15627" max="15627" width="32" style="300" customWidth="1"/>
    <col min="15628" max="15629" width="9.125" style="300" customWidth="1"/>
    <col min="15630" max="15630" width="9" style="300" customWidth="1"/>
    <col min="15631" max="15631" width="9.125" style="300" customWidth="1"/>
    <col min="15632" max="15632" width="9" style="300" customWidth="1"/>
    <col min="15633" max="15633" width="9.125" style="300" customWidth="1"/>
    <col min="15634" max="15634" width="13.625" style="300" customWidth="1"/>
    <col min="15635" max="15635" width="12.5" style="300" customWidth="1"/>
    <col min="15636" max="15638" width="13.625" style="300" customWidth="1"/>
    <col min="15639" max="15639" width="15.625" style="300" customWidth="1"/>
    <col min="15640" max="15640" width="9.125" style="300" customWidth="1"/>
    <col min="15641" max="15641" width="22" style="300" customWidth="1"/>
    <col min="15642" max="15642" width="11.625" style="300" customWidth="1"/>
    <col min="15643" max="15870" width="9" style="300" customWidth="1"/>
    <col min="15871" max="15871" width="6.5" style="300" customWidth="1"/>
    <col min="15872" max="15872" width="13.125" style="300" customWidth="1"/>
    <col min="15873" max="15874" width="12.625" style="300" customWidth="1"/>
    <col min="15875" max="15875" width="15.625" style="300" customWidth="1"/>
    <col min="15876" max="15876" width="10" style="300" customWidth="1"/>
    <col min="15877" max="15877" width="9" style="300" customWidth="1"/>
    <col min="15878" max="15878" width="9.125" style="300" customWidth="1"/>
    <col min="15879" max="15879" width="10" style="300" customWidth="1"/>
    <col min="15880" max="15880" width="11.125" style="300" customWidth="1"/>
    <col min="15881" max="15881" width="17.625" style="300" customWidth="1"/>
    <col min="15882" max="15882" width="14.125" style="300" customWidth="1"/>
    <col min="15883" max="15883" width="32" style="300" customWidth="1"/>
    <col min="15884" max="15885" width="9.125" style="300" customWidth="1"/>
    <col min="15886" max="15886" width="9" style="300" customWidth="1"/>
    <col min="15887" max="15887" width="9.125" style="300" customWidth="1"/>
    <col min="15888" max="15888" width="9" style="300" customWidth="1"/>
    <col min="15889" max="15889" width="9.125" style="300" customWidth="1"/>
    <col min="15890" max="15890" width="13.625" style="300" customWidth="1"/>
    <col min="15891" max="15891" width="12.5" style="300" customWidth="1"/>
    <col min="15892" max="15894" width="13.625" style="300" customWidth="1"/>
    <col min="15895" max="15895" width="15.625" style="300" customWidth="1"/>
    <col min="15896" max="15896" width="9.125" style="300" customWidth="1"/>
    <col min="15897" max="15897" width="22" style="300" customWidth="1"/>
    <col min="15898" max="15898" width="11.625" style="300" customWidth="1"/>
    <col min="15899" max="16126" width="9" style="300" customWidth="1"/>
    <col min="16127" max="16127" width="6.5" style="300" customWidth="1"/>
    <col min="16128" max="16128" width="13.125" style="300" customWidth="1"/>
    <col min="16129" max="16130" width="12.625" style="300" customWidth="1"/>
    <col min="16131" max="16131" width="15.625" style="300" customWidth="1"/>
    <col min="16132" max="16132" width="10" style="300" customWidth="1"/>
    <col min="16133" max="16133" width="9" style="300" customWidth="1"/>
    <col min="16134" max="16134" width="9.125" style="300" customWidth="1"/>
    <col min="16135" max="16135" width="10" style="300" customWidth="1"/>
    <col min="16136" max="16136" width="11.125" style="300" customWidth="1"/>
    <col min="16137" max="16137" width="17.625" style="300" customWidth="1"/>
    <col min="16138" max="16138" width="14.125" style="300" customWidth="1"/>
    <col min="16139" max="16139" width="32" style="300" customWidth="1"/>
    <col min="16140" max="16141" width="9.125" style="300" customWidth="1"/>
    <col min="16142" max="16142" width="9" style="300" customWidth="1"/>
    <col min="16143" max="16143" width="9.125" style="300" customWidth="1"/>
    <col min="16144" max="16144" width="9" style="300" customWidth="1"/>
    <col min="16145" max="16145" width="9.125" style="300" customWidth="1"/>
    <col min="16146" max="16146" width="13.625" style="300" customWidth="1"/>
    <col min="16147" max="16147" width="12.5" style="300" customWidth="1"/>
    <col min="16148" max="16150" width="13.625" style="300" customWidth="1"/>
    <col min="16151" max="16151" width="15.625" style="300" customWidth="1"/>
    <col min="16152" max="16152" width="9.125" style="300" customWidth="1"/>
    <col min="16153" max="16153" width="22" style="300" customWidth="1"/>
    <col min="16154" max="16154" width="11.625" style="300" customWidth="1"/>
    <col min="16155" max="16384" width="9" style="300" customWidth="1"/>
  </cols>
  <sheetData>
    <row r="1" spans="1:30">
      <c r="A1" s="276" t="s">
        <v>0</v>
      </c>
    </row>
    <row r="2" spans="1:30" s="298" customFormat="1" ht="30" customHeight="1">
      <c r="A2" s="859" t="s">
        <v>58</v>
      </c>
      <c r="B2" s="860"/>
      <c r="C2" s="860"/>
      <c r="D2" s="860"/>
      <c r="E2" s="860"/>
      <c r="F2" s="860"/>
      <c r="G2" s="860"/>
      <c r="H2" s="860"/>
      <c r="I2" s="860"/>
      <c r="J2" s="860"/>
      <c r="K2" s="860"/>
      <c r="L2" s="860"/>
      <c r="M2" s="860"/>
      <c r="N2" s="860"/>
      <c r="O2" s="860"/>
      <c r="P2" s="860"/>
      <c r="Q2" s="860"/>
      <c r="R2" s="860"/>
      <c r="S2" s="860"/>
      <c r="T2" s="860"/>
      <c r="U2" s="860"/>
      <c r="V2" s="860"/>
      <c r="W2" s="860"/>
      <c r="X2" s="860"/>
      <c r="Y2" s="860"/>
      <c r="Z2" s="321"/>
    </row>
    <row r="3" spans="1:30" s="298" customFormat="1">
      <c r="A3" s="861" t="e">
        <f>"评估基准日："&amp;TEXT(#REF!,"yyyy年mm月dd日")</f>
        <v>#REF!</v>
      </c>
      <c r="B3" s="860"/>
      <c r="C3" s="860"/>
      <c r="D3" s="860"/>
      <c r="E3" s="860"/>
      <c r="F3" s="860"/>
      <c r="G3" s="860"/>
      <c r="H3" s="860"/>
      <c r="I3" s="860"/>
      <c r="J3" s="860"/>
      <c r="K3" s="860"/>
      <c r="L3" s="860"/>
      <c r="M3" s="860"/>
      <c r="N3" s="860"/>
      <c r="O3" s="860"/>
      <c r="P3" s="860"/>
      <c r="Q3" s="860"/>
      <c r="R3" s="860"/>
      <c r="S3" s="860"/>
      <c r="T3" s="860"/>
      <c r="U3" s="860"/>
      <c r="V3" s="860"/>
      <c r="W3" s="860"/>
      <c r="X3" s="860"/>
      <c r="Y3" s="860"/>
      <c r="Z3" s="321"/>
    </row>
    <row r="4" spans="1:30" s="298" customFormat="1" ht="14.25" customHeight="1">
      <c r="A4" s="302"/>
      <c r="B4" s="302"/>
      <c r="C4" s="302"/>
      <c r="D4" s="302"/>
      <c r="E4" s="302"/>
      <c r="F4" s="302"/>
      <c r="G4" s="302"/>
      <c r="H4" s="340"/>
      <c r="I4" s="340"/>
      <c r="J4" s="321"/>
      <c r="K4" s="321"/>
      <c r="L4" s="862"/>
      <c r="M4" s="860"/>
      <c r="X4" s="862" t="s">
        <v>1543</v>
      </c>
      <c r="Y4" s="860"/>
      <c r="Z4" s="321"/>
    </row>
    <row r="5" spans="1:30" s="298" customFormat="1" ht="15.75" customHeight="1">
      <c r="A5" s="25" t="e">
        <f>#REF!&amp;"："&amp;#REF!</f>
        <v>#REF!</v>
      </c>
      <c r="E5" s="307"/>
      <c r="F5" s="307"/>
      <c r="G5" s="307"/>
      <c r="H5" s="341"/>
      <c r="I5" s="341"/>
      <c r="J5" s="307"/>
      <c r="K5" s="307"/>
      <c r="L5" s="307"/>
      <c r="M5" s="322"/>
      <c r="X5" s="307"/>
      <c r="Y5" s="194" t="s">
        <v>720</v>
      </c>
      <c r="Z5" s="321"/>
    </row>
    <row r="6" spans="1:30" s="299" customFormat="1" ht="15.75" customHeight="1">
      <c r="A6" s="857" t="s">
        <v>4</v>
      </c>
      <c r="B6" s="858" t="s">
        <v>1544</v>
      </c>
      <c r="C6" s="863" t="s">
        <v>1545</v>
      </c>
      <c r="D6" s="858" t="s">
        <v>1546</v>
      </c>
      <c r="E6" s="858" t="s">
        <v>1547</v>
      </c>
      <c r="F6" s="864" t="s">
        <v>1548</v>
      </c>
      <c r="G6" s="858" t="s">
        <v>1549</v>
      </c>
      <c r="H6" s="865" t="s">
        <v>1550</v>
      </c>
      <c r="I6" s="865" t="s">
        <v>1551</v>
      </c>
      <c r="J6" s="308" t="s">
        <v>1552</v>
      </c>
      <c r="K6" s="308" t="s">
        <v>1553</v>
      </c>
      <c r="L6" s="308" t="s">
        <v>1554</v>
      </c>
      <c r="M6" s="308" t="s">
        <v>1555</v>
      </c>
      <c r="N6" s="858" t="s">
        <v>1556</v>
      </c>
      <c r="O6" s="838"/>
      <c r="P6" s="838"/>
      <c r="Q6" s="838"/>
      <c r="R6" s="838"/>
      <c r="S6" s="832"/>
      <c r="T6" s="856" t="s">
        <v>6</v>
      </c>
      <c r="U6" s="866" t="s">
        <v>1557</v>
      </c>
      <c r="V6" s="866" t="s">
        <v>1558</v>
      </c>
      <c r="W6" s="856" t="s">
        <v>7</v>
      </c>
      <c r="X6" s="856" t="s">
        <v>616</v>
      </c>
      <c r="Y6" s="856" t="s">
        <v>176</v>
      </c>
      <c r="Z6" s="321"/>
      <c r="AA6" s="298"/>
      <c r="AB6" s="298"/>
      <c r="AC6" s="298"/>
      <c r="AD6" s="298"/>
    </row>
    <row r="7" spans="1:30" s="299" customFormat="1" ht="24" customHeight="1">
      <c r="A7" s="834"/>
      <c r="B7" s="834"/>
      <c r="C7" s="834"/>
      <c r="D7" s="834"/>
      <c r="E7" s="834"/>
      <c r="F7" s="831"/>
      <c r="G7" s="834"/>
      <c r="H7" s="834"/>
      <c r="I7" s="834"/>
      <c r="J7" s="323" t="s">
        <v>1559</v>
      </c>
      <c r="K7" s="323" t="s">
        <v>1559</v>
      </c>
      <c r="L7" s="323" t="s">
        <v>1559</v>
      </c>
      <c r="M7" s="323" t="s">
        <v>1559</v>
      </c>
      <c r="N7" s="324" t="s">
        <v>1560</v>
      </c>
      <c r="O7" s="324" t="s">
        <v>1561</v>
      </c>
      <c r="P7" s="327" t="s">
        <v>1562</v>
      </c>
      <c r="Q7" s="327" t="s">
        <v>1563</v>
      </c>
      <c r="R7" s="327" t="s">
        <v>1564</v>
      </c>
      <c r="S7" s="324" t="s">
        <v>1565</v>
      </c>
      <c r="T7" s="834"/>
      <c r="U7" s="831"/>
      <c r="V7" s="831"/>
      <c r="W7" s="834"/>
      <c r="X7" s="834"/>
      <c r="Y7" s="834"/>
      <c r="Z7" s="195" t="s">
        <v>725</v>
      </c>
      <c r="AA7" s="298"/>
      <c r="AB7" s="298"/>
      <c r="AC7" s="298"/>
      <c r="AD7" s="298"/>
    </row>
    <row r="8" spans="1:30" s="338" customFormat="1" ht="15.75" customHeight="1">
      <c r="A8" s="32" t="str">
        <f t="shared" ref="A8" si="0">IF(C8="","",ROW()-7)</f>
        <v/>
      </c>
      <c r="B8" s="309"/>
      <c r="C8" s="310"/>
      <c r="D8" s="309"/>
      <c r="E8" s="311"/>
      <c r="F8" s="311"/>
      <c r="G8" s="311"/>
      <c r="H8" s="342"/>
      <c r="I8" s="342"/>
      <c r="J8" s="313"/>
      <c r="K8" s="313"/>
      <c r="L8" s="313"/>
      <c r="M8" s="313"/>
      <c r="N8" s="314"/>
      <c r="O8" s="314"/>
      <c r="P8" s="314"/>
      <c r="Q8" s="314"/>
      <c r="R8" s="314"/>
      <c r="S8" s="314"/>
      <c r="T8" s="330"/>
      <c r="U8" s="330"/>
      <c r="V8" s="330"/>
      <c r="W8" s="330"/>
      <c r="X8" s="35" t="str">
        <f t="shared" ref="X8" si="1">IF(T8-U8=0,"",(W8-T8+U8)/(T8-U8)*100)</f>
        <v/>
      </c>
      <c r="Y8" s="311"/>
      <c r="Z8" s="348" t="s">
        <v>1566</v>
      </c>
    </row>
    <row r="9" spans="1:30" s="338" customFormat="1" ht="15.75" customHeight="1">
      <c r="A9" s="32" t="str">
        <f t="shared" ref="A9:A25" si="2">IF(C9="","",ROW()-7)</f>
        <v/>
      </c>
      <c r="B9" s="309"/>
      <c r="C9" s="310"/>
      <c r="D9" s="309"/>
      <c r="E9" s="311"/>
      <c r="F9" s="311"/>
      <c r="G9" s="311"/>
      <c r="H9" s="342"/>
      <c r="I9" s="342"/>
      <c r="J9" s="313"/>
      <c r="K9" s="313"/>
      <c r="L9" s="313"/>
      <c r="M9" s="313"/>
      <c r="N9" s="314"/>
      <c r="O9" s="314"/>
      <c r="P9" s="314"/>
      <c r="Q9" s="314"/>
      <c r="R9" s="314"/>
      <c r="S9" s="314"/>
      <c r="T9" s="330"/>
      <c r="U9" s="330"/>
      <c r="V9" s="330"/>
      <c r="W9" s="330"/>
      <c r="X9" s="35" t="str">
        <f t="shared" ref="X9:X28" si="3">IF(T9-U9=0,"",(W9-T9+U9)/(T9-U9)*100)</f>
        <v/>
      </c>
      <c r="Y9" s="311"/>
      <c r="Z9" s="348" t="s">
        <v>1567</v>
      </c>
    </row>
    <row r="10" spans="1:30" s="338" customFormat="1" ht="15.75" customHeight="1">
      <c r="A10" s="32" t="str">
        <f t="shared" si="2"/>
        <v/>
      </c>
      <c r="B10" s="309"/>
      <c r="C10" s="310"/>
      <c r="D10" s="309"/>
      <c r="E10" s="311"/>
      <c r="F10" s="311"/>
      <c r="G10" s="311"/>
      <c r="H10" s="342"/>
      <c r="I10" s="342"/>
      <c r="J10" s="313"/>
      <c r="K10" s="313"/>
      <c r="L10" s="313"/>
      <c r="M10" s="313"/>
      <c r="N10" s="314"/>
      <c r="O10" s="314"/>
      <c r="P10" s="314"/>
      <c r="Q10" s="314"/>
      <c r="R10" s="314"/>
      <c r="S10" s="314"/>
      <c r="T10" s="330"/>
      <c r="U10" s="330"/>
      <c r="V10" s="330"/>
      <c r="W10" s="330"/>
      <c r="X10" s="35" t="str">
        <f t="shared" si="3"/>
        <v/>
      </c>
      <c r="Y10" s="311"/>
      <c r="Z10" s="348" t="s">
        <v>1568</v>
      </c>
    </row>
    <row r="11" spans="1:30" s="338" customFormat="1" ht="15.75" customHeight="1">
      <c r="A11" s="32" t="str">
        <f t="shared" si="2"/>
        <v/>
      </c>
      <c r="B11" s="309"/>
      <c r="C11" s="310"/>
      <c r="D11" s="309"/>
      <c r="E11" s="311"/>
      <c r="F11" s="311"/>
      <c r="G11" s="311"/>
      <c r="H11" s="342"/>
      <c r="I11" s="342"/>
      <c r="J11" s="313"/>
      <c r="K11" s="313"/>
      <c r="L11" s="313"/>
      <c r="M11" s="313"/>
      <c r="N11" s="314"/>
      <c r="O11" s="314"/>
      <c r="P11" s="314"/>
      <c r="Q11" s="314"/>
      <c r="R11" s="314"/>
      <c r="S11" s="314"/>
      <c r="T11" s="330"/>
      <c r="U11" s="330"/>
      <c r="V11" s="330"/>
      <c r="W11" s="330"/>
      <c r="X11" s="35" t="str">
        <f t="shared" si="3"/>
        <v/>
      </c>
      <c r="Y11" s="311"/>
      <c r="Z11" s="348" t="s">
        <v>1569</v>
      </c>
    </row>
    <row r="12" spans="1:30" s="338" customFormat="1" ht="15.75" customHeight="1">
      <c r="A12" s="32" t="str">
        <f t="shared" si="2"/>
        <v/>
      </c>
      <c r="B12" s="309"/>
      <c r="C12" s="310"/>
      <c r="D12" s="309"/>
      <c r="E12" s="311"/>
      <c r="F12" s="311"/>
      <c r="G12" s="311"/>
      <c r="H12" s="342"/>
      <c r="I12" s="342"/>
      <c r="J12" s="313"/>
      <c r="K12" s="313"/>
      <c r="L12" s="313"/>
      <c r="M12" s="313"/>
      <c r="N12" s="314"/>
      <c r="O12" s="314"/>
      <c r="P12" s="314"/>
      <c r="Q12" s="314"/>
      <c r="R12" s="314"/>
      <c r="S12" s="314"/>
      <c r="T12" s="330"/>
      <c r="U12" s="330"/>
      <c r="V12" s="330"/>
      <c r="W12" s="330"/>
      <c r="X12" s="35" t="str">
        <f t="shared" si="3"/>
        <v/>
      </c>
      <c r="Y12" s="311"/>
      <c r="Z12" s="348" t="s">
        <v>1570</v>
      </c>
    </row>
    <row r="13" spans="1:30" s="338" customFormat="1" ht="15.75" customHeight="1">
      <c r="A13" s="32" t="str">
        <f t="shared" si="2"/>
        <v/>
      </c>
      <c r="B13" s="309"/>
      <c r="C13" s="310"/>
      <c r="D13" s="309"/>
      <c r="E13" s="311"/>
      <c r="F13" s="311"/>
      <c r="G13" s="311"/>
      <c r="H13" s="342"/>
      <c r="I13" s="342"/>
      <c r="J13" s="313"/>
      <c r="K13" s="313"/>
      <c r="L13" s="313"/>
      <c r="M13" s="313"/>
      <c r="N13" s="314"/>
      <c r="O13" s="314"/>
      <c r="P13" s="314"/>
      <c r="Q13" s="314"/>
      <c r="R13" s="314"/>
      <c r="S13" s="314"/>
      <c r="T13" s="330"/>
      <c r="U13" s="330"/>
      <c r="V13" s="330"/>
      <c r="W13" s="330"/>
      <c r="X13" s="35" t="str">
        <f t="shared" si="3"/>
        <v/>
      </c>
      <c r="Y13" s="311"/>
      <c r="Z13" s="348" t="s">
        <v>1571</v>
      </c>
    </row>
    <row r="14" spans="1:30" s="338" customFormat="1" ht="15.75" customHeight="1">
      <c r="A14" s="32" t="str">
        <f t="shared" si="2"/>
        <v/>
      </c>
      <c r="B14" s="309"/>
      <c r="C14" s="310"/>
      <c r="D14" s="309"/>
      <c r="E14" s="311"/>
      <c r="F14" s="311"/>
      <c r="G14" s="311"/>
      <c r="H14" s="342"/>
      <c r="I14" s="342"/>
      <c r="J14" s="313"/>
      <c r="K14" s="313"/>
      <c r="L14" s="313"/>
      <c r="M14" s="313"/>
      <c r="N14" s="314"/>
      <c r="O14" s="314"/>
      <c r="P14" s="314"/>
      <c r="Q14" s="314"/>
      <c r="R14" s="314"/>
      <c r="S14" s="314"/>
      <c r="T14" s="330"/>
      <c r="U14" s="330"/>
      <c r="V14" s="330"/>
      <c r="W14" s="330"/>
      <c r="X14" s="35" t="str">
        <f t="shared" si="3"/>
        <v/>
      </c>
      <c r="Y14" s="311"/>
      <c r="Z14" s="348" t="s">
        <v>1572</v>
      </c>
    </row>
    <row r="15" spans="1:30" s="338" customFormat="1" ht="15.75" customHeight="1">
      <c r="A15" s="32" t="str">
        <f t="shared" si="2"/>
        <v/>
      </c>
      <c r="B15" s="309"/>
      <c r="C15" s="310"/>
      <c r="D15" s="309"/>
      <c r="E15" s="311"/>
      <c r="F15" s="311"/>
      <c r="G15" s="311"/>
      <c r="H15" s="342"/>
      <c r="I15" s="342"/>
      <c r="J15" s="313"/>
      <c r="K15" s="313"/>
      <c r="L15" s="313"/>
      <c r="M15" s="313"/>
      <c r="N15" s="314"/>
      <c r="O15" s="314"/>
      <c r="P15" s="314"/>
      <c r="Q15" s="314"/>
      <c r="R15" s="314"/>
      <c r="S15" s="314"/>
      <c r="T15" s="330"/>
      <c r="U15" s="330"/>
      <c r="V15" s="330"/>
      <c r="W15" s="330"/>
      <c r="X15" s="35" t="str">
        <f t="shared" si="3"/>
        <v/>
      </c>
      <c r="Y15" s="311"/>
      <c r="Z15" s="348" t="s">
        <v>1573</v>
      </c>
    </row>
    <row r="16" spans="1:30" s="338" customFormat="1" ht="15.75" customHeight="1">
      <c r="A16" s="32" t="str">
        <f t="shared" si="2"/>
        <v/>
      </c>
      <c r="B16" s="309"/>
      <c r="C16" s="310"/>
      <c r="D16" s="309"/>
      <c r="E16" s="311"/>
      <c r="F16" s="311"/>
      <c r="G16" s="311"/>
      <c r="H16" s="342"/>
      <c r="I16" s="342"/>
      <c r="J16" s="313"/>
      <c r="K16" s="313"/>
      <c r="L16" s="313"/>
      <c r="M16" s="313"/>
      <c r="N16" s="314"/>
      <c r="O16" s="314"/>
      <c r="P16" s="314"/>
      <c r="Q16" s="314"/>
      <c r="R16" s="314"/>
      <c r="S16" s="314"/>
      <c r="T16" s="330"/>
      <c r="U16" s="330"/>
      <c r="V16" s="330"/>
      <c r="W16" s="330"/>
      <c r="X16" s="35" t="str">
        <f t="shared" si="3"/>
        <v/>
      </c>
      <c r="Y16" s="311"/>
      <c r="Z16" s="348" t="s">
        <v>1574</v>
      </c>
    </row>
    <row r="17" spans="1:33" s="338" customFormat="1" ht="15.75" customHeight="1">
      <c r="A17" s="32" t="str">
        <f t="shared" si="2"/>
        <v/>
      </c>
      <c r="B17" s="309"/>
      <c r="C17" s="310"/>
      <c r="D17" s="309"/>
      <c r="E17" s="311"/>
      <c r="F17" s="311"/>
      <c r="G17" s="311"/>
      <c r="H17" s="342"/>
      <c r="I17" s="342"/>
      <c r="J17" s="313"/>
      <c r="K17" s="313"/>
      <c r="L17" s="313"/>
      <c r="M17" s="313"/>
      <c r="N17" s="314"/>
      <c r="O17" s="314"/>
      <c r="P17" s="314"/>
      <c r="Q17" s="314"/>
      <c r="R17" s="314"/>
      <c r="S17" s="314"/>
      <c r="T17" s="330"/>
      <c r="U17" s="330"/>
      <c r="V17" s="330"/>
      <c r="W17" s="330"/>
      <c r="X17" s="35" t="str">
        <f t="shared" si="3"/>
        <v/>
      </c>
      <c r="Y17" s="311"/>
      <c r="Z17" s="348" t="s">
        <v>1575</v>
      </c>
    </row>
    <row r="18" spans="1:33" s="338" customFormat="1" ht="15.75" customHeight="1">
      <c r="A18" s="32" t="str">
        <f t="shared" si="2"/>
        <v/>
      </c>
      <c r="B18" s="309"/>
      <c r="C18" s="310"/>
      <c r="D18" s="309"/>
      <c r="E18" s="311"/>
      <c r="F18" s="311"/>
      <c r="G18" s="311"/>
      <c r="H18" s="342"/>
      <c r="I18" s="342"/>
      <c r="J18" s="313"/>
      <c r="K18" s="313"/>
      <c r="L18" s="313"/>
      <c r="M18" s="313"/>
      <c r="N18" s="314"/>
      <c r="O18" s="314"/>
      <c r="P18" s="314"/>
      <c r="Q18" s="314"/>
      <c r="R18" s="314"/>
      <c r="S18" s="314"/>
      <c r="T18" s="330"/>
      <c r="U18" s="330"/>
      <c r="V18" s="330"/>
      <c r="W18" s="330"/>
      <c r="X18" s="35" t="str">
        <f t="shared" si="3"/>
        <v/>
      </c>
      <c r="Y18" s="311"/>
      <c r="Z18" s="348" t="s">
        <v>1576</v>
      </c>
    </row>
    <row r="19" spans="1:33" s="338" customFormat="1" ht="15.75" customHeight="1">
      <c r="A19" s="32" t="str">
        <f t="shared" si="2"/>
        <v/>
      </c>
      <c r="B19" s="309"/>
      <c r="C19" s="310"/>
      <c r="D19" s="309"/>
      <c r="E19" s="311"/>
      <c r="F19" s="311"/>
      <c r="G19" s="311"/>
      <c r="H19" s="342"/>
      <c r="I19" s="342"/>
      <c r="J19" s="313"/>
      <c r="K19" s="313"/>
      <c r="L19" s="313"/>
      <c r="M19" s="313"/>
      <c r="N19" s="314"/>
      <c r="O19" s="314"/>
      <c r="P19" s="314"/>
      <c r="Q19" s="314"/>
      <c r="R19" s="314"/>
      <c r="S19" s="314"/>
      <c r="T19" s="330"/>
      <c r="U19" s="330"/>
      <c r="V19" s="330"/>
      <c r="W19" s="330"/>
      <c r="X19" s="35" t="str">
        <f t="shared" si="3"/>
        <v/>
      </c>
      <c r="Y19" s="311"/>
      <c r="Z19" s="348" t="s">
        <v>1577</v>
      </c>
    </row>
    <row r="20" spans="1:33" s="338" customFormat="1" ht="15.75" customHeight="1">
      <c r="A20" s="32" t="str">
        <f t="shared" si="2"/>
        <v/>
      </c>
      <c r="B20" s="309"/>
      <c r="C20" s="310"/>
      <c r="D20" s="309"/>
      <c r="E20" s="311"/>
      <c r="F20" s="311"/>
      <c r="G20" s="311"/>
      <c r="H20" s="342"/>
      <c r="I20" s="342"/>
      <c r="J20" s="313"/>
      <c r="K20" s="313"/>
      <c r="L20" s="313"/>
      <c r="M20" s="313"/>
      <c r="N20" s="314"/>
      <c r="O20" s="314"/>
      <c r="P20" s="314"/>
      <c r="Q20" s="314"/>
      <c r="R20" s="314"/>
      <c r="S20" s="314"/>
      <c r="T20" s="330"/>
      <c r="U20" s="330"/>
      <c r="V20" s="330"/>
      <c r="W20" s="330"/>
      <c r="X20" s="35" t="str">
        <f t="shared" si="3"/>
        <v/>
      </c>
      <c r="Y20" s="311"/>
      <c r="Z20" s="348" t="s">
        <v>1578</v>
      </c>
    </row>
    <row r="21" spans="1:33" s="338" customFormat="1" ht="15.75" customHeight="1">
      <c r="A21" s="32" t="str">
        <f t="shared" si="2"/>
        <v/>
      </c>
      <c r="B21" s="309"/>
      <c r="C21" s="310"/>
      <c r="D21" s="309"/>
      <c r="E21" s="311"/>
      <c r="F21" s="311"/>
      <c r="G21" s="311"/>
      <c r="H21" s="342"/>
      <c r="I21" s="342"/>
      <c r="J21" s="313"/>
      <c r="K21" s="313"/>
      <c r="L21" s="313"/>
      <c r="M21" s="313"/>
      <c r="N21" s="314"/>
      <c r="O21" s="314"/>
      <c r="P21" s="314"/>
      <c r="Q21" s="314"/>
      <c r="R21" s="314"/>
      <c r="S21" s="314"/>
      <c r="T21" s="330"/>
      <c r="U21" s="330"/>
      <c r="V21" s="330"/>
      <c r="W21" s="330"/>
      <c r="X21" s="35" t="str">
        <f t="shared" si="3"/>
        <v/>
      </c>
      <c r="Y21" s="311"/>
      <c r="Z21" s="348" t="s">
        <v>1579</v>
      </c>
    </row>
    <row r="22" spans="1:33" s="338" customFormat="1" ht="15.75" customHeight="1">
      <c r="A22" s="32" t="str">
        <f t="shared" si="2"/>
        <v/>
      </c>
      <c r="B22" s="309"/>
      <c r="C22" s="310"/>
      <c r="D22" s="309"/>
      <c r="E22" s="311"/>
      <c r="F22" s="311"/>
      <c r="G22" s="311"/>
      <c r="H22" s="342"/>
      <c r="I22" s="342"/>
      <c r="J22" s="313"/>
      <c r="K22" s="313"/>
      <c r="L22" s="313"/>
      <c r="M22" s="313"/>
      <c r="N22" s="314"/>
      <c r="O22" s="314"/>
      <c r="P22" s="314"/>
      <c r="Q22" s="314"/>
      <c r="R22" s="314"/>
      <c r="S22" s="314"/>
      <c r="T22" s="330"/>
      <c r="U22" s="330"/>
      <c r="V22" s="330"/>
      <c r="W22" s="330"/>
      <c r="X22" s="35" t="str">
        <f t="shared" si="3"/>
        <v/>
      </c>
      <c r="Y22" s="311"/>
      <c r="Z22" s="348" t="s">
        <v>1580</v>
      </c>
    </row>
    <row r="23" spans="1:33" s="338" customFormat="1" ht="15.75" customHeight="1">
      <c r="A23" s="32" t="str">
        <f t="shared" si="2"/>
        <v/>
      </c>
      <c r="B23" s="309"/>
      <c r="C23" s="310"/>
      <c r="D23" s="309"/>
      <c r="E23" s="311"/>
      <c r="F23" s="311"/>
      <c r="G23" s="311"/>
      <c r="H23" s="342"/>
      <c r="I23" s="342"/>
      <c r="J23" s="313"/>
      <c r="K23" s="313"/>
      <c r="L23" s="313"/>
      <c r="M23" s="313"/>
      <c r="N23" s="314"/>
      <c r="O23" s="314"/>
      <c r="P23" s="314"/>
      <c r="Q23" s="314"/>
      <c r="R23" s="314"/>
      <c r="S23" s="314"/>
      <c r="T23" s="330"/>
      <c r="U23" s="330"/>
      <c r="V23" s="330"/>
      <c r="W23" s="330"/>
      <c r="X23" s="35" t="str">
        <f t="shared" si="3"/>
        <v/>
      </c>
      <c r="Y23" s="311"/>
      <c r="Z23" s="348" t="s">
        <v>1581</v>
      </c>
    </row>
    <row r="24" spans="1:33" s="338" customFormat="1" ht="15.75" customHeight="1">
      <c r="A24" s="32" t="str">
        <f t="shared" si="2"/>
        <v/>
      </c>
      <c r="B24" s="309"/>
      <c r="C24" s="310"/>
      <c r="D24" s="309"/>
      <c r="E24" s="311"/>
      <c r="F24" s="311"/>
      <c r="G24" s="311"/>
      <c r="H24" s="342"/>
      <c r="I24" s="342"/>
      <c r="J24" s="313"/>
      <c r="K24" s="313"/>
      <c r="L24" s="313"/>
      <c r="M24" s="313"/>
      <c r="N24" s="314"/>
      <c r="O24" s="314"/>
      <c r="P24" s="314"/>
      <c r="Q24" s="314"/>
      <c r="R24" s="314"/>
      <c r="S24" s="314"/>
      <c r="T24" s="330"/>
      <c r="U24" s="330"/>
      <c r="V24" s="330"/>
      <c r="W24" s="330"/>
      <c r="X24" s="35" t="str">
        <f t="shared" si="3"/>
        <v/>
      </c>
      <c r="Y24" s="311"/>
      <c r="Z24" s="348" t="s">
        <v>1582</v>
      </c>
    </row>
    <row r="25" spans="1:33" s="299" customFormat="1">
      <c r="A25" s="32" t="str">
        <f t="shared" si="2"/>
        <v/>
      </c>
      <c r="B25" s="309"/>
      <c r="C25" s="310"/>
      <c r="D25" s="309"/>
      <c r="E25" s="311"/>
      <c r="F25" s="311"/>
      <c r="G25" s="311"/>
      <c r="H25" s="342"/>
      <c r="I25" s="342"/>
      <c r="J25" s="313"/>
      <c r="K25" s="313"/>
      <c r="L25" s="313"/>
      <c r="M25" s="313"/>
      <c r="N25" s="314"/>
      <c r="O25" s="314"/>
      <c r="P25" s="314"/>
      <c r="Q25" s="314"/>
      <c r="R25" s="314"/>
      <c r="S25" s="314"/>
      <c r="T25" s="330"/>
      <c r="U25" s="330"/>
      <c r="V25" s="330"/>
      <c r="W25" s="330"/>
      <c r="X25" s="35" t="str">
        <f t="shared" si="3"/>
        <v/>
      </c>
      <c r="Y25" s="311"/>
      <c r="Z25" s="348" t="s">
        <v>1583</v>
      </c>
      <c r="AA25" s="298"/>
      <c r="AB25" s="298"/>
      <c r="AC25" s="298"/>
      <c r="AD25" s="298"/>
      <c r="AE25" s="298"/>
      <c r="AF25" s="298"/>
      <c r="AG25" s="298"/>
    </row>
    <row r="26" spans="1:33" s="299" customFormat="1" ht="15.75" customHeight="1">
      <c r="A26" s="824" t="s">
        <v>1584</v>
      </c>
      <c r="B26" s="832"/>
      <c r="C26" s="313"/>
      <c r="D26" s="311"/>
      <c r="E26" s="311"/>
      <c r="F26" s="311"/>
      <c r="G26" s="311"/>
      <c r="H26" s="326"/>
      <c r="I26" s="326"/>
      <c r="J26" s="313"/>
      <c r="K26" s="313"/>
      <c r="L26" s="313"/>
      <c r="M26" s="313"/>
      <c r="N26" s="314"/>
      <c r="O26" s="314"/>
      <c r="P26" s="314"/>
      <c r="Q26" s="314"/>
      <c r="R26" s="314"/>
      <c r="S26" s="314"/>
      <c r="T26" s="331">
        <f>SUM(T8:T25)</f>
        <v>0</v>
      </c>
      <c r="U26" s="331">
        <f>SUM(U8:U25)</f>
        <v>0</v>
      </c>
      <c r="V26" s="331">
        <f>SUM(V8:V25)</f>
        <v>0</v>
      </c>
      <c r="W26" s="331">
        <f>SUM(W8:W25)</f>
        <v>0</v>
      </c>
      <c r="X26" s="35" t="str">
        <f t="shared" si="3"/>
        <v/>
      </c>
      <c r="Y26" s="311"/>
      <c r="Z26" s="348"/>
      <c r="AA26" s="298"/>
      <c r="AB26" s="298"/>
      <c r="AC26" s="298"/>
      <c r="AD26" s="298"/>
      <c r="AE26" s="298"/>
      <c r="AF26" s="298"/>
      <c r="AG26" s="298"/>
    </row>
    <row r="27" spans="1:33" s="299" customFormat="1" ht="15.75" customHeight="1">
      <c r="A27" s="824" t="s">
        <v>1585</v>
      </c>
      <c r="B27" s="832"/>
      <c r="C27" s="313"/>
      <c r="D27" s="311"/>
      <c r="E27" s="311"/>
      <c r="F27" s="311"/>
      <c r="G27" s="311"/>
      <c r="H27" s="326"/>
      <c r="I27" s="326"/>
      <c r="J27" s="313"/>
      <c r="K27" s="313"/>
      <c r="L27" s="313"/>
      <c r="M27" s="313"/>
      <c r="N27" s="314"/>
      <c r="O27" s="314"/>
      <c r="P27" s="314"/>
      <c r="Q27" s="314"/>
      <c r="R27" s="314"/>
      <c r="S27" s="314"/>
      <c r="T27" s="331">
        <f>U26</f>
        <v>0</v>
      </c>
      <c r="U27" s="331"/>
      <c r="V27" s="331"/>
      <c r="W27" s="331"/>
      <c r="X27" s="35"/>
      <c r="Y27" s="311"/>
      <c r="Z27" s="348"/>
      <c r="AA27" s="298"/>
      <c r="AB27" s="298"/>
      <c r="AC27" s="298"/>
      <c r="AD27" s="298"/>
      <c r="AE27" s="298"/>
      <c r="AF27" s="298"/>
      <c r="AG27" s="298"/>
    </row>
    <row r="28" spans="1:33" s="299" customFormat="1" ht="15" customHeight="1">
      <c r="A28" s="803" t="s">
        <v>1586</v>
      </c>
      <c r="B28" s="833"/>
      <c r="C28" s="343"/>
      <c r="D28" s="317"/>
      <c r="E28" s="317"/>
      <c r="F28" s="317"/>
      <c r="G28" s="317"/>
      <c r="H28" s="344"/>
      <c r="I28" s="344"/>
      <c r="J28" s="317"/>
      <c r="K28" s="317"/>
      <c r="L28" s="317"/>
      <c r="M28" s="317"/>
      <c r="N28" s="318"/>
      <c r="O28" s="318"/>
      <c r="P28" s="318"/>
      <c r="Q28" s="318"/>
      <c r="R28" s="318"/>
      <c r="S28" s="318"/>
      <c r="T28" s="345">
        <f>T26-T27</f>
        <v>0</v>
      </c>
      <c r="U28" s="345"/>
      <c r="V28" s="345">
        <f>V26</f>
        <v>0</v>
      </c>
      <c r="W28" s="345">
        <f>W26</f>
        <v>0</v>
      </c>
      <c r="X28" s="35" t="str">
        <f t="shared" si="3"/>
        <v/>
      </c>
      <c r="Y28" s="317"/>
      <c r="Z28" s="348"/>
      <c r="AA28" s="298"/>
      <c r="AB28" s="298"/>
      <c r="AC28" s="298"/>
      <c r="AD28" s="298"/>
      <c r="AE28" s="298"/>
      <c r="AF28" s="298"/>
      <c r="AG28" s="298"/>
    </row>
    <row r="29" spans="1:33">
      <c r="A29" s="25" t="e">
        <f>#REF!&amp;"填表人："&amp;#REF!</f>
        <v>#REF!</v>
      </c>
      <c r="W29" s="25" t="e">
        <f>"评估人员："&amp;#REF!</f>
        <v>#REF!</v>
      </c>
      <c r="Z29" s="195" t="s">
        <v>717</v>
      </c>
    </row>
    <row r="30" spans="1:33">
      <c r="A30" s="25" t="e">
        <f>"填表日期："&amp;YEAR(#REF!)&amp;"年"&amp;MONTH(#REF!)&amp;"月"&amp;DAY(#REF!)&amp;"日"</f>
        <v>#REF!</v>
      </c>
    </row>
    <row r="31" spans="1:33">
      <c r="T31" s="346"/>
      <c r="U31" s="346"/>
      <c r="V31" s="346"/>
    </row>
    <row r="32" spans="1:33">
      <c r="T32" s="347"/>
      <c r="U32" s="347"/>
      <c r="V32" s="347"/>
    </row>
    <row r="33" spans="20:26">
      <c r="T33" s="346"/>
      <c r="U33" s="346"/>
      <c r="V33" s="346"/>
    </row>
    <row r="39" spans="20:26">
      <c r="Z39" s="349"/>
    </row>
    <row r="40" spans="20:26">
      <c r="Z40" s="349"/>
    </row>
    <row r="41" spans="20:26">
      <c r="Z41" s="349"/>
    </row>
  </sheetData>
  <mergeCells count="23">
    <mergeCell ref="A2:Y2"/>
    <mergeCell ref="A3:Y3"/>
    <mergeCell ref="L4:M4"/>
    <mergeCell ref="X4:Y4"/>
    <mergeCell ref="N6:S6"/>
    <mergeCell ref="C6:C7"/>
    <mergeCell ref="D6:D7"/>
    <mergeCell ref="E6:E7"/>
    <mergeCell ref="F6:F7"/>
    <mergeCell ref="G6:G7"/>
    <mergeCell ref="H6:H7"/>
    <mergeCell ref="I6:I7"/>
    <mergeCell ref="T6:T7"/>
    <mergeCell ref="U6:U7"/>
    <mergeCell ref="V6:V7"/>
    <mergeCell ref="W6:W7"/>
    <mergeCell ref="X6:X7"/>
    <mergeCell ref="Y6:Y7"/>
    <mergeCell ref="A26:B26"/>
    <mergeCell ref="A27:B27"/>
    <mergeCell ref="A28:B28"/>
    <mergeCell ref="A6:A7"/>
    <mergeCell ref="B6:B7"/>
  </mergeCells>
  <phoneticPr fontId="48" type="noConversion"/>
  <hyperlinks>
    <hyperlink ref="A1" location="索引目录!A1" display="返回索引目录" xr:uid="{00000000-0004-0000-2000-000000000000}"/>
  </hyperlinks>
  <printOptions horizontalCentered="1"/>
  <pageMargins left="0.98402777777777795" right="0.98402777777777795" top="0.98402777777777795" bottom="0.98402777777777795" header="0.47152777777777799" footer="0.35416666666666702"/>
  <pageSetup paperSize="9" scale="4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7" max="28" man="1"/>
    <brk id="19"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8">
    <pageSetUpPr fitToPage="1"/>
  </sheetPr>
  <dimension ref="A1:AH47"/>
  <sheetViews>
    <sheetView showGridLines="0" topLeftCell="I4" zoomScale="96" zoomScaleNormal="96" workbookViewId="0">
      <selection activeCell="S10" sqref="S10"/>
    </sheetView>
  </sheetViews>
  <sheetFormatPr defaultColWidth="8.625" defaultRowHeight="13.15"/>
  <cols>
    <col min="1" max="1" width="5.5" style="300" customWidth="1"/>
    <col min="2" max="2" width="16.625" style="301" customWidth="1"/>
    <col min="3" max="3" width="22.125" style="301" customWidth="1"/>
    <col min="4" max="4" width="11.125" style="301" customWidth="1"/>
    <col min="5" max="5" width="8" style="301" customWidth="1"/>
    <col min="6" max="6" width="8" style="300" customWidth="1"/>
    <col min="7" max="7" width="19" style="300" customWidth="1"/>
    <col min="8" max="8" width="4.625" style="300" customWidth="1"/>
    <col min="9" max="9" width="8" style="300" customWidth="1"/>
    <col min="10" max="13" width="11.125" style="300" customWidth="1"/>
    <col min="14" max="14" width="8" style="300" customWidth="1"/>
    <col min="15" max="16" width="4.625" style="300" customWidth="1"/>
    <col min="17" max="17" width="8" style="300" customWidth="1"/>
    <col min="18" max="18" width="6.125" style="300" customWidth="1"/>
    <col min="19" max="19" width="8.625" style="300" customWidth="1"/>
    <col min="20" max="20" width="4.625" style="300" customWidth="1"/>
    <col min="21" max="21" width="9.625" style="300" customWidth="1"/>
    <col min="22" max="23" width="7.625" style="300" customWidth="1"/>
    <col min="24" max="24" width="9.5" style="300" customWidth="1"/>
    <col min="25" max="25" width="7.625" style="300" customWidth="1"/>
    <col min="26" max="26" width="16.625" style="300" customWidth="1"/>
    <col min="27" max="27" width="10.625" style="300" customWidth="1"/>
    <col min="28" max="28" width="15.125" style="300" customWidth="1"/>
    <col min="29" max="254" width="9" style="300" customWidth="1"/>
    <col min="255" max="255" width="4.625" style="300" customWidth="1"/>
    <col min="256" max="256" width="13.5" style="300" customWidth="1"/>
    <col min="257" max="257" width="11" style="300" customWidth="1"/>
    <col min="258" max="258" width="8.625" style="300" customWidth="1"/>
    <col min="259" max="259" width="8.125" style="300" customWidth="1"/>
    <col min="260" max="260" width="7.125" style="300" customWidth="1"/>
    <col min="261" max="261" width="10" style="300" customWidth="1"/>
    <col min="262" max="262" width="5" style="300" customWidth="1"/>
    <col min="263" max="264" width="13.5" style="300" customWidth="1"/>
    <col min="265" max="265" width="13.125" style="300" customWidth="1"/>
    <col min="266" max="266" width="11.125" style="300" customWidth="1"/>
    <col min="267" max="267" width="11.625" style="300" customWidth="1"/>
    <col min="268" max="268" width="23.625" style="300" customWidth="1"/>
    <col min="269" max="269" width="10.625" style="300" customWidth="1"/>
    <col min="270" max="272" width="9.125" style="300" customWidth="1"/>
    <col min="273" max="274" width="9" style="300" customWidth="1"/>
    <col min="275" max="275" width="20.625" style="300" customWidth="1"/>
    <col min="276" max="276" width="15.125" style="300" customWidth="1"/>
    <col min="277" max="279" width="16.125" style="300" customWidth="1"/>
    <col min="280" max="280" width="20.125" style="300" customWidth="1"/>
    <col min="281" max="281" width="11" style="300" customWidth="1"/>
    <col min="282" max="282" width="31.125" style="300" customWidth="1"/>
    <col min="283" max="283" width="17.125" style="300" customWidth="1"/>
    <col min="284" max="510" width="9" style="300" customWidth="1"/>
    <col min="511" max="511" width="4.625" style="300" customWidth="1"/>
    <col min="512" max="512" width="13.5" style="300" customWidth="1"/>
    <col min="513" max="513" width="11" style="300" customWidth="1"/>
    <col min="514" max="514" width="8.625" style="300" customWidth="1"/>
    <col min="515" max="515" width="8.125" style="300" customWidth="1"/>
    <col min="516" max="516" width="7.125" style="300" customWidth="1"/>
    <col min="517" max="517" width="10" style="300" customWidth="1"/>
    <col min="518" max="518" width="5" style="300" customWidth="1"/>
    <col min="519" max="520" width="13.5" style="300" customWidth="1"/>
    <col min="521" max="521" width="13.125" style="300" customWidth="1"/>
    <col min="522" max="522" width="11.125" style="300" customWidth="1"/>
    <col min="523" max="523" width="11.625" style="300" customWidth="1"/>
    <col min="524" max="524" width="23.625" style="300" customWidth="1"/>
    <col min="525" max="525" width="10.625" style="300" customWidth="1"/>
    <col min="526" max="528" width="9.125" style="300" customWidth="1"/>
    <col min="529" max="530" width="9" style="300" customWidth="1"/>
    <col min="531" max="531" width="20.625" style="300" customWidth="1"/>
    <col min="532" max="532" width="15.125" style="300" customWidth="1"/>
    <col min="533" max="535" width="16.125" style="300" customWidth="1"/>
    <col min="536" max="536" width="20.125" style="300" customWidth="1"/>
    <col min="537" max="537" width="11" style="300" customWidth="1"/>
    <col min="538" max="538" width="31.125" style="300" customWidth="1"/>
    <col min="539" max="539" width="17.125" style="300" customWidth="1"/>
    <col min="540" max="766" width="9" style="300" customWidth="1"/>
    <col min="767" max="767" width="4.625" style="300" customWidth="1"/>
    <col min="768" max="768" width="13.5" style="300" customWidth="1"/>
    <col min="769" max="769" width="11" style="300" customWidth="1"/>
    <col min="770" max="770" width="8.625" style="300" customWidth="1"/>
    <col min="771" max="771" width="8.125" style="300" customWidth="1"/>
    <col min="772" max="772" width="7.125" style="300" customWidth="1"/>
    <col min="773" max="773" width="10" style="300" customWidth="1"/>
    <col min="774" max="774" width="5" style="300" customWidth="1"/>
    <col min="775" max="776" width="13.5" style="300" customWidth="1"/>
    <col min="777" max="777" width="13.125" style="300" customWidth="1"/>
    <col min="778" max="778" width="11.125" style="300" customWidth="1"/>
    <col min="779" max="779" width="11.625" style="300" customWidth="1"/>
    <col min="780" max="780" width="23.625" style="300" customWidth="1"/>
    <col min="781" max="781" width="10.625" style="300" customWidth="1"/>
    <col min="782" max="784" width="9.125" style="300" customWidth="1"/>
    <col min="785" max="786" width="9" style="300" customWidth="1"/>
    <col min="787" max="787" width="20.625" style="300" customWidth="1"/>
    <col min="788" max="788" width="15.125" style="300" customWidth="1"/>
    <col min="789" max="791" width="16.125" style="300" customWidth="1"/>
    <col min="792" max="792" width="20.125" style="300" customWidth="1"/>
    <col min="793" max="793" width="11" style="300" customWidth="1"/>
    <col min="794" max="794" width="31.125" style="300" customWidth="1"/>
    <col min="795" max="795" width="17.125" style="300" customWidth="1"/>
    <col min="796" max="1022" width="9" style="300" customWidth="1"/>
    <col min="1023" max="1023" width="4.625" style="300" customWidth="1"/>
    <col min="1024" max="1024" width="13.5" style="300" customWidth="1"/>
    <col min="1025" max="1025" width="11" style="300" customWidth="1"/>
    <col min="1026" max="1026" width="8.625" style="300" customWidth="1"/>
    <col min="1027" max="1027" width="8.125" style="300" customWidth="1"/>
    <col min="1028" max="1028" width="7.125" style="300" customWidth="1"/>
    <col min="1029" max="1029" width="10" style="300" customWidth="1"/>
    <col min="1030" max="1030" width="5" style="300" customWidth="1"/>
    <col min="1031" max="1032" width="13.5" style="300" customWidth="1"/>
    <col min="1033" max="1033" width="13.125" style="300" customWidth="1"/>
    <col min="1034" max="1034" width="11.125" style="300" customWidth="1"/>
    <col min="1035" max="1035" width="11.625" style="300" customWidth="1"/>
    <col min="1036" max="1036" width="23.625" style="300" customWidth="1"/>
    <col min="1037" max="1037" width="10.625" style="300" customWidth="1"/>
    <col min="1038" max="1040" width="9.125" style="300" customWidth="1"/>
    <col min="1041" max="1042" width="9" style="300" customWidth="1"/>
    <col min="1043" max="1043" width="20.625" style="300" customWidth="1"/>
    <col min="1044" max="1044" width="15.125" style="300" customWidth="1"/>
    <col min="1045" max="1047" width="16.125" style="300" customWidth="1"/>
    <col min="1048" max="1048" width="20.125" style="300" customWidth="1"/>
    <col min="1049" max="1049" width="11" style="300" customWidth="1"/>
    <col min="1050" max="1050" width="31.125" style="300" customWidth="1"/>
    <col min="1051" max="1051" width="17.125" style="300" customWidth="1"/>
    <col min="1052" max="1278" width="9" style="300" customWidth="1"/>
    <col min="1279" max="1279" width="4.625" style="300" customWidth="1"/>
    <col min="1280" max="1280" width="13.5" style="300" customWidth="1"/>
    <col min="1281" max="1281" width="11" style="300" customWidth="1"/>
    <col min="1282" max="1282" width="8.625" style="300" customWidth="1"/>
    <col min="1283" max="1283" width="8.125" style="300" customWidth="1"/>
    <col min="1284" max="1284" width="7.125" style="300" customWidth="1"/>
    <col min="1285" max="1285" width="10" style="300" customWidth="1"/>
    <col min="1286" max="1286" width="5" style="300" customWidth="1"/>
    <col min="1287" max="1288" width="13.5" style="300" customWidth="1"/>
    <col min="1289" max="1289" width="13.125" style="300" customWidth="1"/>
    <col min="1290" max="1290" width="11.125" style="300" customWidth="1"/>
    <col min="1291" max="1291" width="11.625" style="300" customWidth="1"/>
    <col min="1292" max="1292" width="23.625" style="300" customWidth="1"/>
    <col min="1293" max="1293" width="10.625" style="300" customWidth="1"/>
    <col min="1294" max="1296" width="9.125" style="300" customWidth="1"/>
    <col min="1297" max="1298" width="9" style="300" customWidth="1"/>
    <col min="1299" max="1299" width="20.625" style="300" customWidth="1"/>
    <col min="1300" max="1300" width="15.125" style="300" customWidth="1"/>
    <col min="1301" max="1303" width="16.125" style="300" customWidth="1"/>
    <col min="1304" max="1304" width="20.125" style="300" customWidth="1"/>
    <col min="1305" max="1305" width="11" style="300" customWidth="1"/>
    <col min="1306" max="1306" width="31.125" style="300" customWidth="1"/>
    <col min="1307" max="1307" width="17.125" style="300" customWidth="1"/>
    <col min="1308" max="1534" width="9" style="300" customWidth="1"/>
    <col min="1535" max="1535" width="4.625" style="300" customWidth="1"/>
    <col min="1536" max="1536" width="13.5" style="300" customWidth="1"/>
    <col min="1537" max="1537" width="11" style="300" customWidth="1"/>
    <col min="1538" max="1538" width="8.625" style="300" customWidth="1"/>
    <col min="1539" max="1539" width="8.125" style="300" customWidth="1"/>
    <col min="1540" max="1540" width="7.125" style="300" customWidth="1"/>
    <col min="1541" max="1541" width="10" style="300" customWidth="1"/>
    <col min="1542" max="1542" width="5" style="300" customWidth="1"/>
    <col min="1543" max="1544" width="13.5" style="300" customWidth="1"/>
    <col min="1545" max="1545" width="13.125" style="300" customWidth="1"/>
    <col min="1546" max="1546" width="11.125" style="300" customWidth="1"/>
    <col min="1547" max="1547" width="11.625" style="300" customWidth="1"/>
    <col min="1548" max="1548" width="23.625" style="300" customWidth="1"/>
    <col min="1549" max="1549" width="10.625" style="300" customWidth="1"/>
    <col min="1550" max="1552" width="9.125" style="300" customWidth="1"/>
    <col min="1553" max="1554" width="9" style="300" customWidth="1"/>
    <col min="1555" max="1555" width="20.625" style="300" customWidth="1"/>
    <col min="1556" max="1556" width="15.125" style="300" customWidth="1"/>
    <col min="1557" max="1559" width="16.125" style="300" customWidth="1"/>
    <col min="1560" max="1560" width="20.125" style="300" customWidth="1"/>
    <col min="1561" max="1561" width="11" style="300" customWidth="1"/>
    <col min="1562" max="1562" width="31.125" style="300" customWidth="1"/>
    <col min="1563" max="1563" width="17.125" style="300" customWidth="1"/>
    <col min="1564" max="1790" width="9" style="300" customWidth="1"/>
    <col min="1791" max="1791" width="4.625" style="300" customWidth="1"/>
    <col min="1792" max="1792" width="13.5" style="300" customWidth="1"/>
    <col min="1793" max="1793" width="11" style="300" customWidth="1"/>
    <col min="1794" max="1794" width="8.625" style="300" customWidth="1"/>
    <col min="1795" max="1795" width="8.125" style="300" customWidth="1"/>
    <col min="1796" max="1796" width="7.125" style="300" customWidth="1"/>
    <col min="1797" max="1797" width="10" style="300" customWidth="1"/>
    <col min="1798" max="1798" width="5" style="300" customWidth="1"/>
    <col min="1799" max="1800" width="13.5" style="300" customWidth="1"/>
    <col min="1801" max="1801" width="13.125" style="300" customWidth="1"/>
    <col min="1802" max="1802" width="11.125" style="300" customWidth="1"/>
    <col min="1803" max="1803" width="11.625" style="300" customWidth="1"/>
    <col min="1804" max="1804" width="23.625" style="300" customWidth="1"/>
    <col min="1805" max="1805" width="10.625" style="300" customWidth="1"/>
    <col min="1806" max="1808" width="9.125" style="300" customWidth="1"/>
    <col min="1809" max="1810" width="9" style="300" customWidth="1"/>
    <col min="1811" max="1811" width="20.625" style="300" customWidth="1"/>
    <col min="1812" max="1812" width="15.125" style="300" customWidth="1"/>
    <col min="1813" max="1815" width="16.125" style="300" customWidth="1"/>
    <col min="1816" max="1816" width="20.125" style="300" customWidth="1"/>
    <col min="1817" max="1817" width="11" style="300" customWidth="1"/>
    <col min="1818" max="1818" width="31.125" style="300" customWidth="1"/>
    <col min="1819" max="1819" width="17.125" style="300" customWidth="1"/>
    <col min="1820" max="2046" width="9" style="300" customWidth="1"/>
    <col min="2047" max="2047" width="4.625" style="300" customWidth="1"/>
    <col min="2048" max="2048" width="13.5" style="300" customWidth="1"/>
    <col min="2049" max="2049" width="11" style="300" customWidth="1"/>
    <col min="2050" max="2050" width="8.625" style="300" customWidth="1"/>
    <col min="2051" max="2051" width="8.125" style="300" customWidth="1"/>
    <col min="2052" max="2052" width="7.125" style="300" customWidth="1"/>
    <col min="2053" max="2053" width="10" style="300" customWidth="1"/>
    <col min="2054" max="2054" width="5" style="300" customWidth="1"/>
    <col min="2055" max="2056" width="13.5" style="300" customWidth="1"/>
    <col min="2057" max="2057" width="13.125" style="300" customWidth="1"/>
    <col min="2058" max="2058" width="11.125" style="300" customWidth="1"/>
    <col min="2059" max="2059" width="11.625" style="300" customWidth="1"/>
    <col min="2060" max="2060" width="23.625" style="300" customWidth="1"/>
    <col min="2061" max="2061" width="10.625" style="300" customWidth="1"/>
    <col min="2062" max="2064" width="9.125" style="300" customWidth="1"/>
    <col min="2065" max="2066" width="9" style="300" customWidth="1"/>
    <col min="2067" max="2067" width="20.625" style="300" customWidth="1"/>
    <col min="2068" max="2068" width="15.125" style="300" customWidth="1"/>
    <col min="2069" max="2071" width="16.125" style="300" customWidth="1"/>
    <col min="2072" max="2072" width="20.125" style="300" customWidth="1"/>
    <col min="2073" max="2073" width="11" style="300" customWidth="1"/>
    <col min="2074" max="2074" width="31.125" style="300" customWidth="1"/>
    <col min="2075" max="2075" width="17.125" style="300" customWidth="1"/>
    <col min="2076" max="2302" width="9" style="300" customWidth="1"/>
    <col min="2303" max="2303" width="4.625" style="300" customWidth="1"/>
    <col min="2304" max="2304" width="13.5" style="300" customWidth="1"/>
    <col min="2305" max="2305" width="11" style="300" customWidth="1"/>
    <col min="2306" max="2306" width="8.625" style="300" customWidth="1"/>
    <col min="2307" max="2307" width="8.125" style="300" customWidth="1"/>
    <col min="2308" max="2308" width="7.125" style="300" customWidth="1"/>
    <col min="2309" max="2309" width="10" style="300" customWidth="1"/>
    <col min="2310" max="2310" width="5" style="300" customWidth="1"/>
    <col min="2311" max="2312" width="13.5" style="300" customWidth="1"/>
    <col min="2313" max="2313" width="13.125" style="300" customWidth="1"/>
    <col min="2314" max="2314" width="11.125" style="300" customWidth="1"/>
    <col min="2315" max="2315" width="11.625" style="300" customWidth="1"/>
    <col min="2316" max="2316" width="23.625" style="300" customWidth="1"/>
    <col min="2317" max="2317" width="10.625" style="300" customWidth="1"/>
    <col min="2318" max="2320" width="9.125" style="300" customWidth="1"/>
    <col min="2321" max="2322" width="9" style="300" customWidth="1"/>
    <col min="2323" max="2323" width="20.625" style="300" customWidth="1"/>
    <col min="2324" max="2324" width="15.125" style="300" customWidth="1"/>
    <col min="2325" max="2327" width="16.125" style="300" customWidth="1"/>
    <col min="2328" max="2328" width="20.125" style="300" customWidth="1"/>
    <col min="2329" max="2329" width="11" style="300" customWidth="1"/>
    <col min="2330" max="2330" width="31.125" style="300" customWidth="1"/>
    <col min="2331" max="2331" width="17.125" style="300" customWidth="1"/>
    <col min="2332" max="2558" width="9" style="300" customWidth="1"/>
    <col min="2559" max="2559" width="4.625" style="300" customWidth="1"/>
    <col min="2560" max="2560" width="13.5" style="300" customWidth="1"/>
    <col min="2561" max="2561" width="11" style="300" customWidth="1"/>
    <col min="2562" max="2562" width="8.625" style="300" customWidth="1"/>
    <col min="2563" max="2563" width="8.125" style="300" customWidth="1"/>
    <col min="2564" max="2564" width="7.125" style="300" customWidth="1"/>
    <col min="2565" max="2565" width="10" style="300" customWidth="1"/>
    <col min="2566" max="2566" width="5" style="300" customWidth="1"/>
    <col min="2567" max="2568" width="13.5" style="300" customWidth="1"/>
    <col min="2569" max="2569" width="13.125" style="300" customWidth="1"/>
    <col min="2570" max="2570" width="11.125" style="300" customWidth="1"/>
    <col min="2571" max="2571" width="11.625" style="300" customWidth="1"/>
    <col min="2572" max="2572" width="23.625" style="300" customWidth="1"/>
    <col min="2573" max="2573" width="10.625" style="300" customWidth="1"/>
    <col min="2574" max="2576" width="9.125" style="300" customWidth="1"/>
    <col min="2577" max="2578" width="9" style="300" customWidth="1"/>
    <col min="2579" max="2579" width="20.625" style="300" customWidth="1"/>
    <col min="2580" max="2580" width="15.125" style="300" customWidth="1"/>
    <col min="2581" max="2583" width="16.125" style="300" customWidth="1"/>
    <col min="2584" max="2584" width="20.125" style="300" customWidth="1"/>
    <col min="2585" max="2585" width="11" style="300" customWidth="1"/>
    <col min="2586" max="2586" width="31.125" style="300" customWidth="1"/>
    <col min="2587" max="2587" width="17.125" style="300" customWidth="1"/>
    <col min="2588" max="2814" width="9" style="300" customWidth="1"/>
    <col min="2815" max="2815" width="4.625" style="300" customWidth="1"/>
    <col min="2816" max="2816" width="13.5" style="300" customWidth="1"/>
    <col min="2817" max="2817" width="11" style="300" customWidth="1"/>
    <col min="2818" max="2818" width="8.625" style="300" customWidth="1"/>
    <col min="2819" max="2819" width="8.125" style="300" customWidth="1"/>
    <col min="2820" max="2820" width="7.125" style="300" customWidth="1"/>
    <col min="2821" max="2821" width="10" style="300" customWidth="1"/>
    <col min="2822" max="2822" width="5" style="300" customWidth="1"/>
    <col min="2823" max="2824" width="13.5" style="300" customWidth="1"/>
    <col min="2825" max="2825" width="13.125" style="300" customWidth="1"/>
    <col min="2826" max="2826" width="11.125" style="300" customWidth="1"/>
    <col min="2827" max="2827" width="11.625" style="300" customWidth="1"/>
    <col min="2828" max="2828" width="23.625" style="300" customWidth="1"/>
    <col min="2829" max="2829" width="10.625" style="300" customWidth="1"/>
    <col min="2830" max="2832" width="9.125" style="300" customWidth="1"/>
    <col min="2833" max="2834" width="9" style="300" customWidth="1"/>
    <col min="2835" max="2835" width="20.625" style="300" customWidth="1"/>
    <col min="2836" max="2836" width="15.125" style="300" customWidth="1"/>
    <col min="2837" max="2839" width="16.125" style="300" customWidth="1"/>
    <col min="2840" max="2840" width="20.125" style="300" customWidth="1"/>
    <col min="2841" max="2841" width="11" style="300" customWidth="1"/>
    <col min="2842" max="2842" width="31.125" style="300" customWidth="1"/>
    <col min="2843" max="2843" width="17.125" style="300" customWidth="1"/>
    <col min="2844" max="3070" width="9" style="300" customWidth="1"/>
    <col min="3071" max="3071" width="4.625" style="300" customWidth="1"/>
    <col min="3072" max="3072" width="13.5" style="300" customWidth="1"/>
    <col min="3073" max="3073" width="11" style="300" customWidth="1"/>
    <col min="3074" max="3074" width="8.625" style="300" customWidth="1"/>
    <col min="3075" max="3075" width="8.125" style="300" customWidth="1"/>
    <col min="3076" max="3076" width="7.125" style="300" customWidth="1"/>
    <col min="3077" max="3077" width="10" style="300" customWidth="1"/>
    <col min="3078" max="3078" width="5" style="300" customWidth="1"/>
    <col min="3079" max="3080" width="13.5" style="300" customWidth="1"/>
    <col min="3081" max="3081" width="13.125" style="300" customWidth="1"/>
    <col min="3082" max="3082" width="11.125" style="300" customWidth="1"/>
    <col min="3083" max="3083" width="11.625" style="300" customWidth="1"/>
    <col min="3084" max="3084" width="23.625" style="300" customWidth="1"/>
    <col min="3085" max="3085" width="10.625" style="300" customWidth="1"/>
    <col min="3086" max="3088" width="9.125" style="300" customWidth="1"/>
    <col min="3089" max="3090" width="9" style="300" customWidth="1"/>
    <col min="3091" max="3091" width="20.625" style="300" customWidth="1"/>
    <col min="3092" max="3092" width="15.125" style="300" customWidth="1"/>
    <col min="3093" max="3095" width="16.125" style="300" customWidth="1"/>
    <col min="3096" max="3096" width="20.125" style="300" customWidth="1"/>
    <col min="3097" max="3097" width="11" style="300" customWidth="1"/>
    <col min="3098" max="3098" width="31.125" style="300" customWidth="1"/>
    <col min="3099" max="3099" width="17.125" style="300" customWidth="1"/>
    <col min="3100" max="3326" width="9" style="300" customWidth="1"/>
    <col min="3327" max="3327" width="4.625" style="300" customWidth="1"/>
    <col min="3328" max="3328" width="13.5" style="300" customWidth="1"/>
    <col min="3329" max="3329" width="11" style="300" customWidth="1"/>
    <col min="3330" max="3330" width="8.625" style="300" customWidth="1"/>
    <col min="3331" max="3331" width="8.125" style="300" customWidth="1"/>
    <col min="3332" max="3332" width="7.125" style="300" customWidth="1"/>
    <col min="3333" max="3333" width="10" style="300" customWidth="1"/>
    <col min="3334" max="3334" width="5" style="300" customWidth="1"/>
    <col min="3335" max="3336" width="13.5" style="300" customWidth="1"/>
    <col min="3337" max="3337" width="13.125" style="300" customWidth="1"/>
    <col min="3338" max="3338" width="11.125" style="300" customWidth="1"/>
    <col min="3339" max="3339" width="11.625" style="300" customWidth="1"/>
    <col min="3340" max="3340" width="23.625" style="300" customWidth="1"/>
    <col min="3341" max="3341" width="10.625" style="300" customWidth="1"/>
    <col min="3342" max="3344" width="9.125" style="300" customWidth="1"/>
    <col min="3345" max="3346" width="9" style="300" customWidth="1"/>
    <col min="3347" max="3347" width="20.625" style="300" customWidth="1"/>
    <col min="3348" max="3348" width="15.125" style="300" customWidth="1"/>
    <col min="3349" max="3351" width="16.125" style="300" customWidth="1"/>
    <col min="3352" max="3352" width="20.125" style="300" customWidth="1"/>
    <col min="3353" max="3353" width="11" style="300" customWidth="1"/>
    <col min="3354" max="3354" width="31.125" style="300" customWidth="1"/>
    <col min="3355" max="3355" width="17.125" style="300" customWidth="1"/>
    <col min="3356" max="3582" width="9" style="300" customWidth="1"/>
    <col min="3583" max="3583" width="4.625" style="300" customWidth="1"/>
    <col min="3584" max="3584" width="13.5" style="300" customWidth="1"/>
    <col min="3585" max="3585" width="11" style="300" customWidth="1"/>
    <col min="3586" max="3586" width="8.625" style="300" customWidth="1"/>
    <col min="3587" max="3587" width="8.125" style="300" customWidth="1"/>
    <col min="3588" max="3588" width="7.125" style="300" customWidth="1"/>
    <col min="3589" max="3589" width="10" style="300" customWidth="1"/>
    <col min="3590" max="3590" width="5" style="300" customWidth="1"/>
    <col min="3591" max="3592" width="13.5" style="300" customWidth="1"/>
    <col min="3593" max="3593" width="13.125" style="300" customWidth="1"/>
    <col min="3594" max="3594" width="11.125" style="300" customWidth="1"/>
    <col min="3595" max="3595" width="11.625" style="300" customWidth="1"/>
    <col min="3596" max="3596" width="23.625" style="300" customWidth="1"/>
    <col min="3597" max="3597" width="10.625" style="300" customWidth="1"/>
    <col min="3598" max="3600" width="9.125" style="300" customWidth="1"/>
    <col min="3601" max="3602" width="9" style="300" customWidth="1"/>
    <col min="3603" max="3603" width="20.625" style="300" customWidth="1"/>
    <col min="3604" max="3604" width="15.125" style="300" customWidth="1"/>
    <col min="3605" max="3607" width="16.125" style="300" customWidth="1"/>
    <col min="3608" max="3608" width="20.125" style="300" customWidth="1"/>
    <col min="3609" max="3609" width="11" style="300" customWidth="1"/>
    <col min="3610" max="3610" width="31.125" style="300" customWidth="1"/>
    <col min="3611" max="3611" width="17.125" style="300" customWidth="1"/>
    <col min="3612" max="3838" width="9" style="300" customWidth="1"/>
    <col min="3839" max="3839" width="4.625" style="300" customWidth="1"/>
    <col min="3840" max="3840" width="13.5" style="300" customWidth="1"/>
    <col min="3841" max="3841" width="11" style="300" customWidth="1"/>
    <col min="3842" max="3842" width="8.625" style="300" customWidth="1"/>
    <col min="3843" max="3843" width="8.125" style="300" customWidth="1"/>
    <col min="3844" max="3844" width="7.125" style="300" customWidth="1"/>
    <col min="3845" max="3845" width="10" style="300" customWidth="1"/>
    <col min="3846" max="3846" width="5" style="300" customWidth="1"/>
    <col min="3847" max="3848" width="13.5" style="300" customWidth="1"/>
    <col min="3849" max="3849" width="13.125" style="300" customWidth="1"/>
    <col min="3850" max="3850" width="11.125" style="300" customWidth="1"/>
    <col min="3851" max="3851" width="11.625" style="300" customWidth="1"/>
    <col min="3852" max="3852" width="23.625" style="300" customWidth="1"/>
    <col min="3853" max="3853" width="10.625" style="300" customWidth="1"/>
    <col min="3854" max="3856" width="9.125" style="300" customWidth="1"/>
    <col min="3857" max="3858" width="9" style="300" customWidth="1"/>
    <col min="3859" max="3859" width="20.625" style="300" customWidth="1"/>
    <col min="3860" max="3860" width="15.125" style="300" customWidth="1"/>
    <col min="3861" max="3863" width="16.125" style="300" customWidth="1"/>
    <col min="3864" max="3864" width="20.125" style="300" customWidth="1"/>
    <col min="3865" max="3865" width="11" style="300" customWidth="1"/>
    <col min="3866" max="3866" width="31.125" style="300" customWidth="1"/>
    <col min="3867" max="3867" width="17.125" style="300" customWidth="1"/>
    <col min="3868" max="4094" width="9" style="300" customWidth="1"/>
    <col min="4095" max="4095" width="4.625" style="300" customWidth="1"/>
    <col min="4096" max="4096" width="13.5" style="300" customWidth="1"/>
    <col min="4097" max="4097" width="11" style="300" customWidth="1"/>
    <col min="4098" max="4098" width="8.625" style="300" customWidth="1"/>
    <col min="4099" max="4099" width="8.125" style="300" customWidth="1"/>
    <col min="4100" max="4100" width="7.125" style="300" customWidth="1"/>
    <col min="4101" max="4101" width="10" style="300" customWidth="1"/>
    <col min="4102" max="4102" width="5" style="300" customWidth="1"/>
    <col min="4103" max="4104" width="13.5" style="300" customWidth="1"/>
    <col min="4105" max="4105" width="13.125" style="300" customWidth="1"/>
    <col min="4106" max="4106" width="11.125" style="300" customWidth="1"/>
    <col min="4107" max="4107" width="11.625" style="300" customWidth="1"/>
    <col min="4108" max="4108" width="23.625" style="300" customWidth="1"/>
    <col min="4109" max="4109" width="10.625" style="300" customWidth="1"/>
    <col min="4110" max="4112" width="9.125" style="300" customWidth="1"/>
    <col min="4113" max="4114" width="9" style="300" customWidth="1"/>
    <col min="4115" max="4115" width="20.625" style="300" customWidth="1"/>
    <col min="4116" max="4116" width="15.125" style="300" customWidth="1"/>
    <col min="4117" max="4119" width="16.125" style="300" customWidth="1"/>
    <col min="4120" max="4120" width="20.125" style="300" customWidth="1"/>
    <col min="4121" max="4121" width="11" style="300" customWidth="1"/>
    <col min="4122" max="4122" width="31.125" style="300" customWidth="1"/>
    <col min="4123" max="4123" width="17.125" style="300" customWidth="1"/>
    <col min="4124" max="4350" width="9" style="300" customWidth="1"/>
    <col min="4351" max="4351" width="4.625" style="300" customWidth="1"/>
    <col min="4352" max="4352" width="13.5" style="300" customWidth="1"/>
    <col min="4353" max="4353" width="11" style="300" customWidth="1"/>
    <col min="4354" max="4354" width="8.625" style="300" customWidth="1"/>
    <col min="4355" max="4355" width="8.125" style="300" customWidth="1"/>
    <col min="4356" max="4356" width="7.125" style="300" customWidth="1"/>
    <col min="4357" max="4357" width="10" style="300" customWidth="1"/>
    <col min="4358" max="4358" width="5" style="300" customWidth="1"/>
    <col min="4359" max="4360" width="13.5" style="300" customWidth="1"/>
    <col min="4361" max="4361" width="13.125" style="300" customWidth="1"/>
    <col min="4362" max="4362" width="11.125" style="300" customWidth="1"/>
    <col min="4363" max="4363" width="11.625" style="300" customWidth="1"/>
    <col min="4364" max="4364" width="23.625" style="300" customWidth="1"/>
    <col min="4365" max="4365" width="10.625" style="300" customWidth="1"/>
    <col min="4366" max="4368" width="9.125" style="300" customWidth="1"/>
    <col min="4369" max="4370" width="9" style="300" customWidth="1"/>
    <col min="4371" max="4371" width="20.625" style="300" customWidth="1"/>
    <col min="4372" max="4372" width="15.125" style="300" customWidth="1"/>
    <col min="4373" max="4375" width="16.125" style="300" customWidth="1"/>
    <col min="4376" max="4376" width="20.125" style="300" customWidth="1"/>
    <col min="4377" max="4377" width="11" style="300" customWidth="1"/>
    <col min="4378" max="4378" width="31.125" style="300" customWidth="1"/>
    <col min="4379" max="4379" width="17.125" style="300" customWidth="1"/>
    <col min="4380" max="4606" width="9" style="300" customWidth="1"/>
    <col min="4607" max="4607" width="4.625" style="300" customWidth="1"/>
    <col min="4608" max="4608" width="13.5" style="300" customWidth="1"/>
    <col min="4609" max="4609" width="11" style="300" customWidth="1"/>
    <col min="4610" max="4610" width="8.625" style="300" customWidth="1"/>
    <col min="4611" max="4611" width="8.125" style="300" customWidth="1"/>
    <col min="4612" max="4612" width="7.125" style="300" customWidth="1"/>
    <col min="4613" max="4613" width="10" style="300" customWidth="1"/>
    <col min="4614" max="4614" width="5" style="300" customWidth="1"/>
    <col min="4615" max="4616" width="13.5" style="300" customWidth="1"/>
    <col min="4617" max="4617" width="13.125" style="300" customWidth="1"/>
    <col min="4618" max="4618" width="11.125" style="300" customWidth="1"/>
    <col min="4619" max="4619" width="11.625" style="300" customWidth="1"/>
    <col min="4620" max="4620" width="23.625" style="300" customWidth="1"/>
    <col min="4621" max="4621" width="10.625" style="300" customWidth="1"/>
    <col min="4622" max="4624" width="9.125" style="300" customWidth="1"/>
    <col min="4625" max="4626" width="9" style="300" customWidth="1"/>
    <col min="4627" max="4627" width="20.625" style="300" customWidth="1"/>
    <col min="4628" max="4628" width="15.125" style="300" customWidth="1"/>
    <col min="4629" max="4631" width="16.125" style="300" customWidth="1"/>
    <col min="4632" max="4632" width="20.125" style="300" customWidth="1"/>
    <col min="4633" max="4633" width="11" style="300" customWidth="1"/>
    <col min="4634" max="4634" width="31.125" style="300" customWidth="1"/>
    <col min="4635" max="4635" width="17.125" style="300" customWidth="1"/>
    <col min="4636" max="4862" width="9" style="300" customWidth="1"/>
    <col min="4863" max="4863" width="4.625" style="300" customWidth="1"/>
    <col min="4864" max="4864" width="13.5" style="300" customWidth="1"/>
    <col min="4865" max="4865" width="11" style="300" customWidth="1"/>
    <col min="4866" max="4866" width="8.625" style="300" customWidth="1"/>
    <col min="4867" max="4867" width="8.125" style="300" customWidth="1"/>
    <col min="4868" max="4868" width="7.125" style="300" customWidth="1"/>
    <col min="4869" max="4869" width="10" style="300" customWidth="1"/>
    <col min="4870" max="4870" width="5" style="300" customWidth="1"/>
    <col min="4871" max="4872" width="13.5" style="300" customWidth="1"/>
    <col min="4873" max="4873" width="13.125" style="300" customWidth="1"/>
    <col min="4874" max="4874" width="11.125" style="300" customWidth="1"/>
    <col min="4875" max="4875" width="11.625" style="300" customWidth="1"/>
    <col min="4876" max="4876" width="23.625" style="300" customWidth="1"/>
    <col min="4877" max="4877" width="10.625" style="300" customWidth="1"/>
    <col min="4878" max="4880" width="9.125" style="300" customWidth="1"/>
    <col min="4881" max="4882" width="9" style="300" customWidth="1"/>
    <col min="4883" max="4883" width="20.625" style="300" customWidth="1"/>
    <col min="4884" max="4884" width="15.125" style="300" customWidth="1"/>
    <col min="4885" max="4887" width="16.125" style="300" customWidth="1"/>
    <col min="4888" max="4888" width="20.125" style="300" customWidth="1"/>
    <col min="4889" max="4889" width="11" style="300" customWidth="1"/>
    <col min="4890" max="4890" width="31.125" style="300" customWidth="1"/>
    <col min="4891" max="4891" width="17.125" style="300" customWidth="1"/>
    <col min="4892" max="5118" width="9" style="300" customWidth="1"/>
    <col min="5119" max="5119" width="4.625" style="300" customWidth="1"/>
    <col min="5120" max="5120" width="13.5" style="300" customWidth="1"/>
    <col min="5121" max="5121" width="11" style="300" customWidth="1"/>
    <col min="5122" max="5122" width="8.625" style="300" customWidth="1"/>
    <col min="5123" max="5123" width="8.125" style="300" customWidth="1"/>
    <col min="5124" max="5124" width="7.125" style="300" customWidth="1"/>
    <col min="5125" max="5125" width="10" style="300" customWidth="1"/>
    <col min="5126" max="5126" width="5" style="300" customWidth="1"/>
    <col min="5127" max="5128" width="13.5" style="300" customWidth="1"/>
    <col min="5129" max="5129" width="13.125" style="300" customWidth="1"/>
    <col min="5130" max="5130" width="11.125" style="300" customWidth="1"/>
    <col min="5131" max="5131" width="11.625" style="300" customWidth="1"/>
    <col min="5132" max="5132" width="23.625" style="300" customWidth="1"/>
    <col min="5133" max="5133" width="10.625" style="300" customWidth="1"/>
    <col min="5134" max="5136" width="9.125" style="300" customWidth="1"/>
    <col min="5137" max="5138" width="9" style="300" customWidth="1"/>
    <col min="5139" max="5139" width="20.625" style="300" customWidth="1"/>
    <col min="5140" max="5140" width="15.125" style="300" customWidth="1"/>
    <col min="5141" max="5143" width="16.125" style="300" customWidth="1"/>
    <col min="5144" max="5144" width="20.125" style="300" customWidth="1"/>
    <col min="5145" max="5145" width="11" style="300" customWidth="1"/>
    <col min="5146" max="5146" width="31.125" style="300" customWidth="1"/>
    <col min="5147" max="5147" width="17.125" style="300" customWidth="1"/>
    <col min="5148" max="5374" width="9" style="300" customWidth="1"/>
    <col min="5375" max="5375" width="4.625" style="300" customWidth="1"/>
    <col min="5376" max="5376" width="13.5" style="300" customWidth="1"/>
    <col min="5377" max="5377" width="11" style="300" customWidth="1"/>
    <col min="5378" max="5378" width="8.625" style="300" customWidth="1"/>
    <col min="5379" max="5379" width="8.125" style="300" customWidth="1"/>
    <col min="5380" max="5380" width="7.125" style="300" customWidth="1"/>
    <col min="5381" max="5381" width="10" style="300" customWidth="1"/>
    <col min="5382" max="5382" width="5" style="300" customWidth="1"/>
    <col min="5383" max="5384" width="13.5" style="300" customWidth="1"/>
    <col min="5385" max="5385" width="13.125" style="300" customWidth="1"/>
    <col min="5386" max="5386" width="11.125" style="300" customWidth="1"/>
    <col min="5387" max="5387" width="11.625" style="300" customWidth="1"/>
    <col min="5388" max="5388" width="23.625" style="300" customWidth="1"/>
    <col min="5389" max="5389" width="10.625" style="300" customWidth="1"/>
    <col min="5390" max="5392" width="9.125" style="300" customWidth="1"/>
    <col min="5393" max="5394" width="9" style="300" customWidth="1"/>
    <col min="5395" max="5395" width="20.625" style="300" customWidth="1"/>
    <col min="5396" max="5396" width="15.125" style="300" customWidth="1"/>
    <col min="5397" max="5399" width="16.125" style="300" customWidth="1"/>
    <col min="5400" max="5400" width="20.125" style="300" customWidth="1"/>
    <col min="5401" max="5401" width="11" style="300" customWidth="1"/>
    <col min="5402" max="5402" width="31.125" style="300" customWidth="1"/>
    <col min="5403" max="5403" width="17.125" style="300" customWidth="1"/>
    <col min="5404" max="5630" width="9" style="300" customWidth="1"/>
    <col min="5631" max="5631" width="4.625" style="300" customWidth="1"/>
    <col min="5632" max="5632" width="13.5" style="300" customWidth="1"/>
    <col min="5633" max="5633" width="11" style="300" customWidth="1"/>
    <col min="5634" max="5634" width="8.625" style="300" customWidth="1"/>
    <col min="5635" max="5635" width="8.125" style="300" customWidth="1"/>
    <col min="5636" max="5636" width="7.125" style="300" customWidth="1"/>
    <col min="5637" max="5637" width="10" style="300" customWidth="1"/>
    <col min="5638" max="5638" width="5" style="300" customWidth="1"/>
    <col min="5639" max="5640" width="13.5" style="300" customWidth="1"/>
    <col min="5641" max="5641" width="13.125" style="300" customWidth="1"/>
    <col min="5642" max="5642" width="11.125" style="300" customWidth="1"/>
    <col min="5643" max="5643" width="11.625" style="300" customWidth="1"/>
    <col min="5644" max="5644" width="23.625" style="300" customWidth="1"/>
    <col min="5645" max="5645" width="10.625" style="300" customWidth="1"/>
    <col min="5646" max="5648" width="9.125" style="300" customWidth="1"/>
    <col min="5649" max="5650" width="9" style="300" customWidth="1"/>
    <col min="5651" max="5651" width="20.625" style="300" customWidth="1"/>
    <col min="5652" max="5652" width="15.125" style="300" customWidth="1"/>
    <col min="5653" max="5655" width="16.125" style="300" customWidth="1"/>
    <col min="5656" max="5656" width="20.125" style="300" customWidth="1"/>
    <col min="5657" max="5657" width="11" style="300" customWidth="1"/>
    <col min="5658" max="5658" width="31.125" style="300" customWidth="1"/>
    <col min="5659" max="5659" width="17.125" style="300" customWidth="1"/>
    <col min="5660" max="5886" width="9" style="300" customWidth="1"/>
    <col min="5887" max="5887" width="4.625" style="300" customWidth="1"/>
    <col min="5888" max="5888" width="13.5" style="300" customWidth="1"/>
    <col min="5889" max="5889" width="11" style="300" customWidth="1"/>
    <col min="5890" max="5890" width="8.625" style="300" customWidth="1"/>
    <col min="5891" max="5891" width="8.125" style="300" customWidth="1"/>
    <col min="5892" max="5892" width="7.125" style="300" customWidth="1"/>
    <col min="5893" max="5893" width="10" style="300" customWidth="1"/>
    <col min="5894" max="5894" width="5" style="300" customWidth="1"/>
    <col min="5895" max="5896" width="13.5" style="300" customWidth="1"/>
    <col min="5897" max="5897" width="13.125" style="300" customWidth="1"/>
    <col min="5898" max="5898" width="11.125" style="300" customWidth="1"/>
    <col min="5899" max="5899" width="11.625" style="300" customWidth="1"/>
    <col min="5900" max="5900" width="23.625" style="300" customWidth="1"/>
    <col min="5901" max="5901" width="10.625" style="300" customWidth="1"/>
    <col min="5902" max="5904" width="9.125" style="300" customWidth="1"/>
    <col min="5905" max="5906" width="9" style="300" customWidth="1"/>
    <col min="5907" max="5907" width="20.625" style="300" customWidth="1"/>
    <col min="5908" max="5908" width="15.125" style="300" customWidth="1"/>
    <col min="5909" max="5911" width="16.125" style="300" customWidth="1"/>
    <col min="5912" max="5912" width="20.125" style="300" customWidth="1"/>
    <col min="5913" max="5913" width="11" style="300" customWidth="1"/>
    <col min="5914" max="5914" width="31.125" style="300" customWidth="1"/>
    <col min="5915" max="5915" width="17.125" style="300" customWidth="1"/>
    <col min="5916" max="6142" width="9" style="300" customWidth="1"/>
    <col min="6143" max="6143" width="4.625" style="300" customWidth="1"/>
    <col min="6144" max="6144" width="13.5" style="300" customWidth="1"/>
    <col min="6145" max="6145" width="11" style="300" customWidth="1"/>
    <col min="6146" max="6146" width="8.625" style="300" customWidth="1"/>
    <col min="6147" max="6147" width="8.125" style="300" customWidth="1"/>
    <col min="6148" max="6148" width="7.125" style="300" customWidth="1"/>
    <col min="6149" max="6149" width="10" style="300" customWidth="1"/>
    <col min="6150" max="6150" width="5" style="300" customWidth="1"/>
    <col min="6151" max="6152" width="13.5" style="300" customWidth="1"/>
    <col min="6153" max="6153" width="13.125" style="300" customWidth="1"/>
    <col min="6154" max="6154" width="11.125" style="300" customWidth="1"/>
    <col min="6155" max="6155" width="11.625" style="300" customWidth="1"/>
    <col min="6156" max="6156" width="23.625" style="300" customWidth="1"/>
    <col min="6157" max="6157" width="10.625" style="300" customWidth="1"/>
    <col min="6158" max="6160" width="9.125" style="300" customWidth="1"/>
    <col min="6161" max="6162" width="9" style="300" customWidth="1"/>
    <col min="6163" max="6163" width="20.625" style="300" customWidth="1"/>
    <col min="6164" max="6164" width="15.125" style="300" customWidth="1"/>
    <col min="6165" max="6167" width="16.125" style="300" customWidth="1"/>
    <col min="6168" max="6168" width="20.125" style="300" customWidth="1"/>
    <col min="6169" max="6169" width="11" style="300" customWidth="1"/>
    <col min="6170" max="6170" width="31.125" style="300" customWidth="1"/>
    <col min="6171" max="6171" width="17.125" style="300" customWidth="1"/>
    <col min="6172" max="6398" width="9" style="300" customWidth="1"/>
    <col min="6399" max="6399" width="4.625" style="300" customWidth="1"/>
    <col min="6400" max="6400" width="13.5" style="300" customWidth="1"/>
    <col min="6401" max="6401" width="11" style="300" customWidth="1"/>
    <col min="6402" max="6402" width="8.625" style="300" customWidth="1"/>
    <col min="6403" max="6403" width="8.125" style="300" customWidth="1"/>
    <col min="6404" max="6404" width="7.125" style="300" customWidth="1"/>
    <col min="6405" max="6405" width="10" style="300" customWidth="1"/>
    <col min="6406" max="6406" width="5" style="300" customWidth="1"/>
    <col min="6407" max="6408" width="13.5" style="300" customWidth="1"/>
    <col min="6409" max="6409" width="13.125" style="300" customWidth="1"/>
    <col min="6410" max="6410" width="11.125" style="300" customWidth="1"/>
    <col min="6411" max="6411" width="11.625" style="300" customWidth="1"/>
    <col min="6412" max="6412" width="23.625" style="300" customWidth="1"/>
    <col min="6413" max="6413" width="10.625" style="300" customWidth="1"/>
    <col min="6414" max="6416" width="9.125" style="300" customWidth="1"/>
    <col min="6417" max="6418" width="9" style="300" customWidth="1"/>
    <col min="6419" max="6419" width="20.625" style="300" customWidth="1"/>
    <col min="6420" max="6420" width="15.125" style="300" customWidth="1"/>
    <col min="6421" max="6423" width="16.125" style="300" customWidth="1"/>
    <col min="6424" max="6424" width="20.125" style="300" customWidth="1"/>
    <col min="6425" max="6425" width="11" style="300" customWidth="1"/>
    <col min="6426" max="6426" width="31.125" style="300" customWidth="1"/>
    <col min="6427" max="6427" width="17.125" style="300" customWidth="1"/>
    <col min="6428" max="6654" width="9" style="300" customWidth="1"/>
    <col min="6655" max="6655" width="4.625" style="300" customWidth="1"/>
    <col min="6656" max="6656" width="13.5" style="300" customWidth="1"/>
    <col min="6657" max="6657" width="11" style="300" customWidth="1"/>
    <col min="6658" max="6658" width="8.625" style="300" customWidth="1"/>
    <col min="6659" max="6659" width="8.125" style="300" customWidth="1"/>
    <col min="6660" max="6660" width="7.125" style="300" customWidth="1"/>
    <col min="6661" max="6661" width="10" style="300" customWidth="1"/>
    <col min="6662" max="6662" width="5" style="300" customWidth="1"/>
    <col min="6663" max="6664" width="13.5" style="300" customWidth="1"/>
    <col min="6665" max="6665" width="13.125" style="300" customWidth="1"/>
    <col min="6666" max="6666" width="11.125" style="300" customWidth="1"/>
    <col min="6667" max="6667" width="11.625" style="300" customWidth="1"/>
    <col min="6668" max="6668" width="23.625" style="300" customWidth="1"/>
    <col min="6669" max="6669" width="10.625" style="300" customWidth="1"/>
    <col min="6670" max="6672" width="9.125" style="300" customWidth="1"/>
    <col min="6673" max="6674" width="9" style="300" customWidth="1"/>
    <col min="6675" max="6675" width="20.625" style="300" customWidth="1"/>
    <col min="6676" max="6676" width="15.125" style="300" customWidth="1"/>
    <col min="6677" max="6679" width="16.125" style="300" customWidth="1"/>
    <col min="6680" max="6680" width="20.125" style="300" customWidth="1"/>
    <col min="6681" max="6681" width="11" style="300" customWidth="1"/>
    <col min="6682" max="6682" width="31.125" style="300" customWidth="1"/>
    <col min="6683" max="6683" width="17.125" style="300" customWidth="1"/>
    <col min="6684" max="6910" width="9" style="300" customWidth="1"/>
    <col min="6911" max="6911" width="4.625" style="300" customWidth="1"/>
    <col min="6912" max="6912" width="13.5" style="300" customWidth="1"/>
    <col min="6913" max="6913" width="11" style="300" customWidth="1"/>
    <col min="6914" max="6914" width="8.625" style="300" customWidth="1"/>
    <col min="6915" max="6915" width="8.125" style="300" customWidth="1"/>
    <col min="6916" max="6916" width="7.125" style="300" customWidth="1"/>
    <col min="6917" max="6917" width="10" style="300" customWidth="1"/>
    <col min="6918" max="6918" width="5" style="300" customWidth="1"/>
    <col min="6919" max="6920" width="13.5" style="300" customWidth="1"/>
    <col min="6921" max="6921" width="13.125" style="300" customWidth="1"/>
    <col min="6922" max="6922" width="11.125" style="300" customWidth="1"/>
    <col min="6923" max="6923" width="11.625" style="300" customWidth="1"/>
    <col min="6924" max="6924" width="23.625" style="300" customWidth="1"/>
    <col min="6925" max="6925" width="10.625" style="300" customWidth="1"/>
    <col min="6926" max="6928" width="9.125" style="300" customWidth="1"/>
    <col min="6929" max="6930" width="9" style="300" customWidth="1"/>
    <col min="6931" max="6931" width="20.625" style="300" customWidth="1"/>
    <col min="6932" max="6932" width="15.125" style="300" customWidth="1"/>
    <col min="6933" max="6935" width="16.125" style="300" customWidth="1"/>
    <col min="6936" max="6936" width="20.125" style="300" customWidth="1"/>
    <col min="6937" max="6937" width="11" style="300" customWidth="1"/>
    <col min="6938" max="6938" width="31.125" style="300" customWidth="1"/>
    <col min="6939" max="6939" width="17.125" style="300" customWidth="1"/>
    <col min="6940" max="7166" width="9" style="300" customWidth="1"/>
    <col min="7167" max="7167" width="4.625" style="300" customWidth="1"/>
    <col min="7168" max="7168" width="13.5" style="300" customWidth="1"/>
    <col min="7169" max="7169" width="11" style="300" customWidth="1"/>
    <col min="7170" max="7170" width="8.625" style="300" customWidth="1"/>
    <col min="7171" max="7171" width="8.125" style="300" customWidth="1"/>
    <col min="7172" max="7172" width="7.125" style="300" customWidth="1"/>
    <col min="7173" max="7173" width="10" style="300" customWidth="1"/>
    <col min="7174" max="7174" width="5" style="300" customWidth="1"/>
    <col min="7175" max="7176" width="13.5" style="300" customWidth="1"/>
    <col min="7177" max="7177" width="13.125" style="300" customWidth="1"/>
    <col min="7178" max="7178" width="11.125" style="300" customWidth="1"/>
    <col min="7179" max="7179" width="11.625" style="300" customWidth="1"/>
    <col min="7180" max="7180" width="23.625" style="300" customWidth="1"/>
    <col min="7181" max="7181" width="10.625" style="300" customWidth="1"/>
    <col min="7182" max="7184" width="9.125" style="300" customWidth="1"/>
    <col min="7185" max="7186" width="9" style="300" customWidth="1"/>
    <col min="7187" max="7187" width="20.625" style="300" customWidth="1"/>
    <col min="7188" max="7188" width="15.125" style="300" customWidth="1"/>
    <col min="7189" max="7191" width="16.125" style="300" customWidth="1"/>
    <col min="7192" max="7192" width="20.125" style="300" customWidth="1"/>
    <col min="7193" max="7193" width="11" style="300" customWidth="1"/>
    <col min="7194" max="7194" width="31.125" style="300" customWidth="1"/>
    <col min="7195" max="7195" width="17.125" style="300" customWidth="1"/>
    <col min="7196" max="7422" width="9" style="300" customWidth="1"/>
    <col min="7423" max="7423" width="4.625" style="300" customWidth="1"/>
    <col min="7424" max="7424" width="13.5" style="300" customWidth="1"/>
    <col min="7425" max="7425" width="11" style="300" customWidth="1"/>
    <col min="7426" max="7426" width="8.625" style="300" customWidth="1"/>
    <col min="7427" max="7427" width="8.125" style="300" customWidth="1"/>
    <col min="7428" max="7428" width="7.125" style="300" customWidth="1"/>
    <col min="7429" max="7429" width="10" style="300" customWidth="1"/>
    <col min="7430" max="7430" width="5" style="300" customWidth="1"/>
    <col min="7431" max="7432" width="13.5" style="300" customWidth="1"/>
    <col min="7433" max="7433" width="13.125" style="300" customWidth="1"/>
    <col min="7434" max="7434" width="11.125" style="300" customWidth="1"/>
    <col min="7435" max="7435" width="11.625" style="300" customWidth="1"/>
    <col min="7436" max="7436" width="23.625" style="300" customWidth="1"/>
    <col min="7437" max="7437" width="10.625" style="300" customWidth="1"/>
    <col min="7438" max="7440" width="9.125" style="300" customWidth="1"/>
    <col min="7441" max="7442" width="9" style="300" customWidth="1"/>
    <col min="7443" max="7443" width="20.625" style="300" customWidth="1"/>
    <col min="7444" max="7444" width="15.125" style="300" customWidth="1"/>
    <col min="7445" max="7447" width="16.125" style="300" customWidth="1"/>
    <col min="7448" max="7448" width="20.125" style="300" customWidth="1"/>
    <col min="7449" max="7449" width="11" style="300" customWidth="1"/>
    <col min="7450" max="7450" width="31.125" style="300" customWidth="1"/>
    <col min="7451" max="7451" width="17.125" style="300" customWidth="1"/>
    <col min="7452" max="7678" width="9" style="300" customWidth="1"/>
    <col min="7679" max="7679" width="4.625" style="300" customWidth="1"/>
    <col min="7680" max="7680" width="13.5" style="300" customWidth="1"/>
    <col min="7681" max="7681" width="11" style="300" customWidth="1"/>
    <col min="7682" max="7682" width="8.625" style="300" customWidth="1"/>
    <col min="7683" max="7683" width="8.125" style="300" customWidth="1"/>
    <col min="7684" max="7684" width="7.125" style="300" customWidth="1"/>
    <col min="7685" max="7685" width="10" style="300" customWidth="1"/>
    <col min="7686" max="7686" width="5" style="300" customWidth="1"/>
    <col min="7687" max="7688" width="13.5" style="300" customWidth="1"/>
    <col min="7689" max="7689" width="13.125" style="300" customWidth="1"/>
    <col min="7690" max="7690" width="11.125" style="300" customWidth="1"/>
    <col min="7691" max="7691" width="11.625" style="300" customWidth="1"/>
    <col min="7692" max="7692" width="23.625" style="300" customWidth="1"/>
    <col min="7693" max="7693" width="10.625" style="300" customWidth="1"/>
    <col min="7694" max="7696" width="9.125" style="300" customWidth="1"/>
    <col min="7697" max="7698" width="9" style="300" customWidth="1"/>
    <col min="7699" max="7699" width="20.625" style="300" customWidth="1"/>
    <col min="7700" max="7700" width="15.125" style="300" customWidth="1"/>
    <col min="7701" max="7703" width="16.125" style="300" customWidth="1"/>
    <col min="7704" max="7704" width="20.125" style="300" customWidth="1"/>
    <col min="7705" max="7705" width="11" style="300" customWidth="1"/>
    <col min="7706" max="7706" width="31.125" style="300" customWidth="1"/>
    <col min="7707" max="7707" width="17.125" style="300" customWidth="1"/>
    <col min="7708" max="7934" width="9" style="300" customWidth="1"/>
    <col min="7935" max="7935" width="4.625" style="300" customWidth="1"/>
    <col min="7936" max="7936" width="13.5" style="300" customWidth="1"/>
    <col min="7937" max="7937" width="11" style="300" customWidth="1"/>
    <col min="7938" max="7938" width="8.625" style="300" customWidth="1"/>
    <col min="7939" max="7939" width="8.125" style="300" customWidth="1"/>
    <col min="7940" max="7940" width="7.125" style="300" customWidth="1"/>
    <col min="7941" max="7941" width="10" style="300" customWidth="1"/>
    <col min="7942" max="7942" width="5" style="300" customWidth="1"/>
    <col min="7943" max="7944" width="13.5" style="300" customWidth="1"/>
    <col min="7945" max="7945" width="13.125" style="300" customWidth="1"/>
    <col min="7946" max="7946" width="11.125" style="300" customWidth="1"/>
    <col min="7947" max="7947" width="11.625" style="300" customWidth="1"/>
    <col min="7948" max="7948" width="23.625" style="300" customWidth="1"/>
    <col min="7949" max="7949" width="10.625" style="300" customWidth="1"/>
    <col min="7950" max="7952" width="9.125" style="300" customWidth="1"/>
    <col min="7953" max="7954" width="9" style="300" customWidth="1"/>
    <col min="7955" max="7955" width="20.625" style="300" customWidth="1"/>
    <col min="7956" max="7956" width="15.125" style="300" customWidth="1"/>
    <col min="7957" max="7959" width="16.125" style="300" customWidth="1"/>
    <col min="7960" max="7960" width="20.125" style="300" customWidth="1"/>
    <col min="7961" max="7961" width="11" style="300" customWidth="1"/>
    <col min="7962" max="7962" width="31.125" style="300" customWidth="1"/>
    <col min="7963" max="7963" width="17.125" style="300" customWidth="1"/>
    <col min="7964" max="8190" width="9" style="300" customWidth="1"/>
    <col min="8191" max="8191" width="4.625" style="300" customWidth="1"/>
    <col min="8192" max="8192" width="13.5" style="300" customWidth="1"/>
    <col min="8193" max="8193" width="11" style="300" customWidth="1"/>
    <col min="8194" max="8194" width="8.625" style="300" customWidth="1"/>
    <col min="8195" max="8195" width="8.125" style="300" customWidth="1"/>
    <col min="8196" max="8196" width="7.125" style="300" customWidth="1"/>
    <col min="8197" max="8197" width="10" style="300" customWidth="1"/>
    <col min="8198" max="8198" width="5" style="300" customWidth="1"/>
    <col min="8199" max="8200" width="13.5" style="300" customWidth="1"/>
    <col min="8201" max="8201" width="13.125" style="300" customWidth="1"/>
    <col min="8202" max="8202" width="11.125" style="300" customWidth="1"/>
    <col min="8203" max="8203" width="11.625" style="300" customWidth="1"/>
    <col min="8204" max="8204" width="23.625" style="300" customWidth="1"/>
    <col min="8205" max="8205" width="10.625" style="300" customWidth="1"/>
    <col min="8206" max="8208" width="9.125" style="300" customWidth="1"/>
    <col min="8209" max="8210" width="9" style="300" customWidth="1"/>
    <col min="8211" max="8211" width="20.625" style="300" customWidth="1"/>
    <col min="8212" max="8212" width="15.125" style="300" customWidth="1"/>
    <col min="8213" max="8215" width="16.125" style="300" customWidth="1"/>
    <col min="8216" max="8216" width="20.125" style="300" customWidth="1"/>
    <col min="8217" max="8217" width="11" style="300" customWidth="1"/>
    <col min="8218" max="8218" width="31.125" style="300" customWidth="1"/>
    <col min="8219" max="8219" width="17.125" style="300" customWidth="1"/>
    <col min="8220" max="8446" width="9" style="300" customWidth="1"/>
    <col min="8447" max="8447" width="4.625" style="300" customWidth="1"/>
    <col min="8448" max="8448" width="13.5" style="300" customWidth="1"/>
    <col min="8449" max="8449" width="11" style="300" customWidth="1"/>
    <col min="8450" max="8450" width="8.625" style="300" customWidth="1"/>
    <col min="8451" max="8451" width="8.125" style="300" customWidth="1"/>
    <col min="8452" max="8452" width="7.125" style="300" customWidth="1"/>
    <col min="8453" max="8453" width="10" style="300" customWidth="1"/>
    <col min="8454" max="8454" width="5" style="300" customWidth="1"/>
    <col min="8455" max="8456" width="13.5" style="300" customWidth="1"/>
    <col min="8457" max="8457" width="13.125" style="300" customWidth="1"/>
    <col min="8458" max="8458" width="11.125" style="300" customWidth="1"/>
    <col min="8459" max="8459" width="11.625" style="300" customWidth="1"/>
    <col min="8460" max="8460" width="23.625" style="300" customWidth="1"/>
    <col min="8461" max="8461" width="10.625" style="300" customWidth="1"/>
    <col min="8462" max="8464" width="9.125" style="300" customWidth="1"/>
    <col min="8465" max="8466" width="9" style="300" customWidth="1"/>
    <col min="8467" max="8467" width="20.625" style="300" customWidth="1"/>
    <col min="8468" max="8468" width="15.125" style="300" customWidth="1"/>
    <col min="8469" max="8471" width="16.125" style="300" customWidth="1"/>
    <col min="8472" max="8472" width="20.125" style="300" customWidth="1"/>
    <col min="8473" max="8473" width="11" style="300" customWidth="1"/>
    <col min="8474" max="8474" width="31.125" style="300" customWidth="1"/>
    <col min="8475" max="8475" width="17.125" style="300" customWidth="1"/>
    <col min="8476" max="8702" width="9" style="300" customWidth="1"/>
    <col min="8703" max="8703" width="4.625" style="300" customWidth="1"/>
    <col min="8704" max="8704" width="13.5" style="300" customWidth="1"/>
    <col min="8705" max="8705" width="11" style="300" customWidth="1"/>
    <col min="8706" max="8706" width="8.625" style="300" customWidth="1"/>
    <col min="8707" max="8707" width="8.125" style="300" customWidth="1"/>
    <col min="8708" max="8708" width="7.125" style="300" customWidth="1"/>
    <col min="8709" max="8709" width="10" style="300" customWidth="1"/>
    <col min="8710" max="8710" width="5" style="300" customWidth="1"/>
    <col min="8711" max="8712" width="13.5" style="300" customWidth="1"/>
    <col min="8713" max="8713" width="13.125" style="300" customWidth="1"/>
    <col min="8714" max="8714" width="11.125" style="300" customWidth="1"/>
    <col min="8715" max="8715" width="11.625" style="300" customWidth="1"/>
    <col min="8716" max="8716" width="23.625" style="300" customWidth="1"/>
    <col min="8717" max="8717" width="10.625" style="300" customWidth="1"/>
    <col min="8718" max="8720" width="9.125" style="300" customWidth="1"/>
    <col min="8721" max="8722" width="9" style="300" customWidth="1"/>
    <col min="8723" max="8723" width="20.625" style="300" customWidth="1"/>
    <col min="8724" max="8724" width="15.125" style="300" customWidth="1"/>
    <col min="8725" max="8727" width="16.125" style="300" customWidth="1"/>
    <col min="8728" max="8728" width="20.125" style="300" customWidth="1"/>
    <col min="8729" max="8729" width="11" style="300" customWidth="1"/>
    <col min="8730" max="8730" width="31.125" style="300" customWidth="1"/>
    <col min="8731" max="8731" width="17.125" style="300" customWidth="1"/>
    <col min="8732" max="8958" width="9" style="300" customWidth="1"/>
    <col min="8959" max="8959" width="4.625" style="300" customWidth="1"/>
    <col min="8960" max="8960" width="13.5" style="300" customWidth="1"/>
    <col min="8961" max="8961" width="11" style="300" customWidth="1"/>
    <col min="8962" max="8962" width="8.625" style="300" customWidth="1"/>
    <col min="8963" max="8963" width="8.125" style="300" customWidth="1"/>
    <col min="8964" max="8964" width="7.125" style="300" customWidth="1"/>
    <col min="8965" max="8965" width="10" style="300" customWidth="1"/>
    <col min="8966" max="8966" width="5" style="300" customWidth="1"/>
    <col min="8967" max="8968" width="13.5" style="300" customWidth="1"/>
    <col min="8969" max="8969" width="13.125" style="300" customWidth="1"/>
    <col min="8970" max="8970" width="11.125" style="300" customWidth="1"/>
    <col min="8971" max="8971" width="11.625" style="300" customWidth="1"/>
    <col min="8972" max="8972" width="23.625" style="300" customWidth="1"/>
    <col min="8973" max="8973" width="10.625" style="300" customWidth="1"/>
    <col min="8974" max="8976" width="9.125" style="300" customWidth="1"/>
    <col min="8977" max="8978" width="9" style="300" customWidth="1"/>
    <col min="8979" max="8979" width="20.625" style="300" customWidth="1"/>
    <col min="8980" max="8980" width="15.125" style="300" customWidth="1"/>
    <col min="8981" max="8983" width="16.125" style="300" customWidth="1"/>
    <col min="8984" max="8984" width="20.125" style="300" customWidth="1"/>
    <col min="8985" max="8985" width="11" style="300" customWidth="1"/>
    <col min="8986" max="8986" width="31.125" style="300" customWidth="1"/>
    <col min="8987" max="8987" width="17.125" style="300" customWidth="1"/>
    <col min="8988" max="9214" width="9" style="300" customWidth="1"/>
    <col min="9215" max="9215" width="4.625" style="300" customWidth="1"/>
    <col min="9216" max="9216" width="13.5" style="300" customWidth="1"/>
    <col min="9217" max="9217" width="11" style="300" customWidth="1"/>
    <col min="9218" max="9218" width="8.625" style="300" customWidth="1"/>
    <col min="9219" max="9219" width="8.125" style="300" customWidth="1"/>
    <col min="9220" max="9220" width="7.125" style="300" customWidth="1"/>
    <col min="9221" max="9221" width="10" style="300" customWidth="1"/>
    <col min="9222" max="9222" width="5" style="300" customWidth="1"/>
    <col min="9223" max="9224" width="13.5" style="300" customWidth="1"/>
    <col min="9225" max="9225" width="13.125" style="300" customWidth="1"/>
    <col min="9226" max="9226" width="11.125" style="300" customWidth="1"/>
    <col min="9227" max="9227" width="11.625" style="300" customWidth="1"/>
    <col min="9228" max="9228" width="23.625" style="300" customWidth="1"/>
    <col min="9229" max="9229" width="10.625" style="300" customWidth="1"/>
    <col min="9230" max="9232" width="9.125" style="300" customWidth="1"/>
    <col min="9233" max="9234" width="9" style="300" customWidth="1"/>
    <col min="9235" max="9235" width="20.625" style="300" customWidth="1"/>
    <col min="9236" max="9236" width="15.125" style="300" customWidth="1"/>
    <col min="9237" max="9239" width="16.125" style="300" customWidth="1"/>
    <col min="9240" max="9240" width="20.125" style="300" customWidth="1"/>
    <col min="9241" max="9241" width="11" style="300" customWidth="1"/>
    <col min="9242" max="9242" width="31.125" style="300" customWidth="1"/>
    <col min="9243" max="9243" width="17.125" style="300" customWidth="1"/>
    <col min="9244" max="9470" width="9" style="300" customWidth="1"/>
    <col min="9471" max="9471" width="4.625" style="300" customWidth="1"/>
    <col min="9472" max="9472" width="13.5" style="300" customWidth="1"/>
    <col min="9473" max="9473" width="11" style="300" customWidth="1"/>
    <col min="9474" max="9474" width="8.625" style="300" customWidth="1"/>
    <col min="9475" max="9475" width="8.125" style="300" customWidth="1"/>
    <col min="9476" max="9476" width="7.125" style="300" customWidth="1"/>
    <col min="9477" max="9477" width="10" style="300" customWidth="1"/>
    <col min="9478" max="9478" width="5" style="300" customWidth="1"/>
    <col min="9479" max="9480" width="13.5" style="300" customWidth="1"/>
    <col min="9481" max="9481" width="13.125" style="300" customWidth="1"/>
    <col min="9482" max="9482" width="11.125" style="300" customWidth="1"/>
    <col min="9483" max="9483" width="11.625" style="300" customWidth="1"/>
    <col min="9484" max="9484" width="23.625" style="300" customWidth="1"/>
    <col min="9485" max="9485" width="10.625" style="300" customWidth="1"/>
    <col min="9486" max="9488" width="9.125" style="300" customWidth="1"/>
    <col min="9489" max="9490" width="9" style="300" customWidth="1"/>
    <col min="9491" max="9491" width="20.625" style="300" customWidth="1"/>
    <col min="9492" max="9492" width="15.125" style="300" customWidth="1"/>
    <col min="9493" max="9495" width="16.125" style="300" customWidth="1"/>
    <col min="9496" max="9496" width="20.125" style="300" customWidth="1"/>
    <col min="9497" max="9497" width="11" style="300" customWidth="1"/>
    <col min="9498" max="9498" width="31.125" style="300" customWidth="1"/>
    <col min="9499" max="9499" width="17.125" style="300" customWidth="1"/>
    <col min="9500" max="9726" width="9" style="300" customWidth="1"/>
    <col min="9727" max="9727" width="4.625" style="300" customWidth="1"/>
    <col min="9728" max="9728" width="13.5" style="300" customWidth="1"/>
    <col min="9729" max="9729" width="11" style="300" customWidth="1"/>
    <col min="9730" max="9730" width="8.625" style="300" customWidth="1"/>
    <col min="9731" max="9731" width="8.125" style="300" customWidth="1"/>
    <col min="9732" max="9732" width="7.125" style="300" customWidth="1"/>
    <col min="9733" max="9733" width="10" style="300" customWidth="1"/>
    <col min="9734" max="9734" width="5" style="300" customWidth="1"/>
    <col min="9735" max="9736" width="13.5" style="300" customWidth="1"/>
    <col min="9737" max="9737" width="13.125" style="300" customWidth="1"/>
    <col min="9738" max="9738" width="11.125" style="300" customWidth="1"/>
    <col min="9739" max="9739" width="11.625" style="300" customWidth="1"/>
    <col min="9740" max="9740" width="23.625" style="300" customWidth="1"/>
    <col min="9741" max="9741" width="10.625" style="300" customWidth="1"/>
    <col min="9742" max="9744" width="9.125" style="300" customWidth="1"/>
    <col min="9745" max="9746" width="9" style="300" customWidth="1"/>
    <col min="9747" max="9747" width="20.625" style="300" customWidth="1"/>
    <col min="9748" max="9748" width="15.125" style="300" customWidth="1"/>
    <col min="9749" max="9751" width="16.125" style="300" customWidth="1"/>
    <col min="9752" max="9752" width="20.125" style="300" customWidth="1"/>
    <col min="9753" max="9753" width="11" style="300" customWidth="1"/>
    <col min="9754" max="9754" width="31.125" style="300" customWidth="1"/>
    <col min="9755" max="9755" width="17.125" style="300" customWidth="1"/>
    <col min="9756" max="9982" width="9" style="300" customWidth="1"/>
    <col min="9983" max="9983" width="4.625" style="300" customWidth="1"/>
    <col min="9984" max="9984" width="13.5" style="300" customWidth="1"/>
    <col min="9985" max="9985" width="11" style="300" customWidth="1"/>
    <col min="9986" max="9986" width="8.625" style="300" customWidth="1"/>
    <col min="9987" max="9987" width="8.125" style="300" customWidth="1"/>
    <col min="9988" max="9988" width="7.125" style="300" customWidth="1"/>
    <col min="9989" max="9989" width="10" style="300" customWidth="1"/>
    <col min="9990" max="9990" width="5" style="300" customWidth="1"/>
    <col min="9991" max="9992" width="13.5" style="300" customWidth="1"/>
    <col min="9993" max="9993" width="13.125" style="300" customWidth="1"/>
    <col min="9994" max="9994" width="11.125" style="300" customWidth="1"/>
    <col min="9995" max="9995" width="11.625" style="300" customWidth="1"/>
    <col min="9996" max="9996" width="23.625" style="300" customWidth="1"/>
    <col min="9997" max="9997" width="10.625" style="300" customWidth="1"/>
    <col min="9998" max="10000" width="9.125" style="300" customWidth="1"/>
    <col min="10001" max="10002" width="9" style="300" customWidth="1"/>
    <col min="10003" max="10003" width="20.625" style="300" customWidth="1"/>
    <col min="10004" max="10004" width="15.125" style="300" customWidth="1"/>
    <col min="10005" max="10007" width="16.125" style="300" customWidth="1"/>
    <col min="10008" max="10008" width="20.125" style="300" customWidth="1"/>
    <col min="10009" max="10009" width="11" style="300" customWidth="1"/>
    <col min="10010" max="10010" width="31.125" style="300" customWidth="1"/>
    <col min="10011" max="10011" width="17.125" style="300" customWidth="1"/>
    <col min="10012" max="10238" width="9" style="300" customWidth="1"/>
    <col min="10239" max="10239" width="4.625" style="300" customWidth="1"/>
    <col min="10240" max="10240" width="13.5" style="300" customWidth="1"/>
    <col min="10241" max="10241" width="11" style="300" customWidth="1"/>
    <col min="10242" max="10242" width="8.625" style="300" customWidth="1"/>
    <col min="10243" max="10243" width="8.125" style="300" customWidth="1"/>
    <col min="10244" max="10244" width="7.125" style="300" customWidth="1"/>
    <col min="10245" max="10245" width="10" style="300" customWidth="1"/>
    <col min="10246" max="10246" width="5" style="300" customWidth="1"/>
    <col min="10247" max="10248" width="13.5" style="300" customWidth="1"/>
    <col min="10249" max="10249" width="13.125" style="300" customWidth="1"/>
    <col min="10250" max="10250" width="11.125" style="300" customWidth="1"/>
    <col min="10251" max="10251" width="11.625" style="300" customWidth="1"/>
    <col min="10252" max="10252" width="23.625" style="300" customWidth="1"/>
    <col min="10253" max="10253" width="10.625" style="300" customWidth="1"/>
    <col min="10254" max="10256" width="9.125" style="300" customWidth="1"/>
    <col min="10257" max="10258" width="9" style="300" customWidth="1"/>
    <col min="10259" max="10259" width="20.625" style="300" customWidth="1"/>
    <col min="10260" max="10260" width="15.125" style="300" customWidth="1"/>
    <col min="10261" max="10263" width="16.125" style="300" customWidth="1"/>
    <col min="10264" max="10264" width="20.125" style="300" customWidth="1"/>
    <col min="10265" max="10265" width="11" style="300" customWidth="1"/>
    <col min="10266" max="10266" width="31.125" style="300" customWidth="1"/>
    <col min="10267" max="10267" width="17.125" style="300" customWidth="1"/>
    <col min="10268" max="10494" width="9" style="300" customWidth="1"/>
    <col min="10495" max="10495" width="4.625" style="300" customWidth="1"/>
    <col min="10496" max="10496" width="13.5" style="300" customWidth="1"/>
    <col min="10497" max="10497" width="11" style="300" customWidth="1"/>
    <col min="10498" max="10498" width="8.625" style="300" customWidth="1"/>
    <col min="10499" max="10499" width="8.125" style="300" customWidth="1"/>
    <col min="10500" max="10500" width="7.125" style="300" customWidth="1"/>
    <col min="10501" max="10501" width="10" style="300" customWidth="1"/>
    <col min="10502" max="10502" width="5" style="300" customWidth="1"/>
    <col min="10503" max="10504" width="13.5" style="300" customWidth="1"/>
    <col min="10505" max="10505" width="13.125" style="300" customWidth="1"/>
    <col min="10506" max="10506" width="11.125" style="300" customWidth="1"/>
    <col min="10507" max="10507" width="11.625" style="300" customWidth="1"/>
    <col min="10508" max="10508" width="23.625" style="300" customWidth="1"/>
    <col min="10509" max="10509" width="10.625" style="300" customWidth="1"/>
    <col min="10510" max="10512" width="9.125" style="300" customWidth="1"/>
    <col min="10513" max="10514" width="9" style="300" customWidth="1"/>
    <col min="10515" max="10515" width="20.625" style="300" customWidth="1"/>
    <col min="10516" max="10516" width="15.125" style="300" customWidth="1"/>
    <col min="10517" max="10519" width="16.125" style="300" customWidth="1"/>
    <col min="10520" max="10520" width="20.125" style="300" customWidth="1"/>
    <col min="10521" max="10521" width="11" style="300" customWidth="1"/>
    <col min="10522" max="10522" width="31.125" style="300" customWidth="1"/>
    <col min="10523" max="10523" width="17.125" style="300" customWidth="1"/>
    <col min="10524" max="10750" width="9" style="300" customWidth="1"/>
    <col min="10751" max="10751" width="4.625" style="300" customWidth="1"/>
    <col min="10752" max="10752" width="13.5" style="300" customWidth="1"/>
    <col min="10753" max="10753" width="11" style="300" customWidth="1"/>
    <col min="10754" max="10754" width="8.625" style="300" customWidth="1"/>
    <col min="10755" max="10755" width="8.125" style="300" customWidth="1"/>
    <col min="10756" max="10756" width="7.125" style="300" customWidth="1"/>
    <col min="10757" max="10757" width="10" style="300" customWidth="1"/>
    <col min="10758" max="10758" width="5" style="300" customWidth="1"/>
    <col min="10759" max="10760" width="13.5" style="300" customWidth="1"/>
    <col min="10761" max="10761" width="13.125" style="300" customWidth="1"/>
    <col min="10762" max="10762" width="11.125" style="300" customWidth="1"/>
    <col min="10763" max="10763" width="11.625" style="300" customWidth="1"/>
    <col min="10764" max="10764" width="23.625" style="300" customWidth="1"/>
    <col min="10765" max="10765" width="10.625" style="300" customWidth="1"/>
    <col min="10766" max="10768" width="9.125" style="300" customWidth="1"/>
    <col min="10769" max="10770" width="9" style="300" customWidth="1"/>
    <col min="10771" max="10771" width="20.625" style="300" customWidth="1"/>
    <col min="10772" max="10772" width="15.125" style="300" customWidth="1"/>
    <col min="10773" max="10775" width="16.125" style="300" customWidth="1"/>
    <col min="10776" max="10776" width="20.125" style="300" customWidth="1"/>
    <col min="10777" max="10777" width="11" style="300" customWidth="1"/>
    <col min="10778" max="10778" width="31.125" style="300" customWidth="1"/>
    <col min="10779" max="10779" width="17.125" style="300" customWidth="1"/>
    <col min="10780" max="11006" width="9" style="300" customWidth="1"/>
    <col min="11007" max="11007" width="4.625" style="300" customWidth="1"/>
    <col min="11008" max="11008" width="13.5" style="300" customWidth="1"/>
    <col min="11009" max="11009" width="11" style="300" customWidth="1"/>
    <col min="11010" max="11010" width="8.625" style="300" customWidth="1"/>
    <col min="11011" max="11011" width="8.125" style="300" customWidth="1"/>
    <col min="11012" max="11012" width="7.125" style="300" customWidth="1"/>
    <col min="11013" max="11013" width="10" style="300" customWidth="1"/>
    <col min="11014" max="11014" width="5" style="300" customWidth="1"/>
    <col min="11015" max="11016" width="13.5" style="300" customWidth="1"/>
    <col min="11017" max="11017" width="13.125" style="300" customWidth="1"/>
    <col min="11018" max="11018" width="11.125" style="300" customWidth="1"/>
    <col min="11019" max="11019" width="11.625" style="300" customWidth="1"/>
    <col min="11020" max="11020" width="23.625" style="300" customWidth="1"/>
    <col min="11021" max="11021" width="10.625" style="300" customWidth="1"/>
    <col min="11022" max="11024" width="9.125" style="300" customWidth="1"/>
    <col min="11025" max="11026" width="9" style="300" customWidth="1"/>
    <col min="11027" max="11027" width="20.625" style="300" customWidth="1"/>
    <col min="11028" max="11028" width="15.125" style="300" customWidth="1"/>
    <col min="11029" max="11031" width="16.125" style="300" customWidth="1"/>
    <col min="11032" max="11032" width="20.125" style="300" customWidth="1"/>
    <col min="11033" max="11033" width="11" style="300" customWidth="1"/>
    <col min="11034" max="11034" width="31.125" style="300" customWidth="1"/>
    <col min="11035" max="11035" width="17.125" style="300" customWidth="1"/>
    <col min="11036" max="11262" width="9" style="300" customWidth="1"/>
    <col min="11263" max="11263" width="4.625" style="300" customWidth="1"/>
    <col min="11264" max="11264" width="13.5" style="300" customWidth="1"/>
    <col min="11265" max="11265" width="11" style="300" customWidth="1"/>
    <col min="11266" max="11266" width="8.625" style="300" customWidth="1"/>
    <col min="11267" max="11267" width="8.125" style="300" customWidth="1"/>
    <col min="11268" max="11268" width="7.125" style="300" customWidth="1"/>
    <col min="11269" max="11269" width="10" style="300" customWidth="1"/>
    <col min="11270" max="11270" width="5" style="300" customWidth="1"/>
    <col min="11271" max="11272" width="13.5" style="300" customWidth="1"/>
    <col min="11273" max="11273" width="13.125" style="300" customWidth="1"/>
    <col min="11274" max="11274" width="11.125" style="300" customWidth="1"/>
    <col min="11275" max="11275" width="11.625" style="300" customWidth="1"/>
    <col min="11276" max="11276" width="23.625" style="300" customWidth="1"/>
    <col min="11277" max="11277" width="10.625" style="300" customWidth="1"/>
    <col min="11278" max="11280" width="9.125" style="300" customWidth="1"/>
    <col min="11281" max="11282" width="9" style="300" customWidth="1"/>
    <col min="11283" max="11283" width="20.625" style="300" customWidth="1"/>
    <col min="11284" max="11284" width="15.125" style="300" customWidth="1"/>
    <col min="11285" max="11287" width="16.125" style="300" customWidth="1"/>
    <col min="11288" max="11288" width="20.125" style="300" customWidth="1"/>
    <col min="11289" max="11289" width="11" style="300" customWidth="1"/>
    <col min="11290" max="11290" width="31.125" style="300" customWidth="1"/>
    <col min="11291" max="11291" width="17.125" style="300" customWidth="1"/>
    <col min="11292" max="11518" width="9" style="300" customWidth="1"/>
    <col min="11519" max="11519" width="4.625" style="300" customWidth="1"/>
    <col min="11520" max="11520" width="13.5" style="300" customWidth="1"/>
    <col min="11521" max="11521" width="11" style="300" customWidth="1"/>
    <col min="11522" max="11522" width="8.625" style="300" customWidth="1"/>
    <col min="11523" max="11523" width="8.125" style="300" customWidth="1"/>
    <col min="11524" max="11524" width="7.125" style="300" customWidth="1"/>
    <col min="11525" max="11525" width="10" style="300" customWidth="1"/>
    <col min="11526" max="11526" width="5" style="300" customWidth="1"/>
    <col min="11527" max="11528" width="13.5" style="300" customWidth="1"/>
    <col min="11529" max="11529" width="13.125" style="300" customWidth="1"/>
    <col min="11530" max="11530" width="11.125" style="300" customWidth="1"/>
    <col min="11531" max="11531" width="11.625" style="300" customWidth="1"/>
    <col min="11532" max="11532" width="23.625" style="300" customWidth="1"/>
    <col min="11533" max="11533" width="10.625" style="300" customWidth="1"/>
    <col min="11534" max="11536" width="9.125" style="300" customWidth="1"/>
    <col min="11537" max="11538" width="9" style="300" customWidth="1"/>
    <col min="11539" max="11539" width="20.625" style="300" customWidth="1"/>
    <col min="11540" max="11540" width="15.125" style="300" customWidth="1"/>
    <col min="11541" max="11543" width="16.125" style="300" customWidth="1"/>
    <col min="11544" max="11544" width="20.125" style="300" customWidth="1"/>
    <col min="11545" max="11545" width="11" style="300" customWidth="1"/>
    <col min="11546" max="11546" width="31.125" style="300" customWidth="1"/>
    <col min="11547" max="11547" width="17.125" style="300" customWidth="1"/>
    <col min="11548" max="11774" width="9" style="300" customWidth="1"/>
    <col min="11775" max="11775" width="4.625" style="300" customWidth="1"/>
    <col min="11776" max="11776" width="13.5" style="300" customWidth="1"/>
    <col min="11777" max="11777" width="11" style="300" customWidth="1"/>
    <col min="11778" max="11778" width="8.625" style="300" customWidth="1"/>
    <col min="11779" max="11779" width="8.125" style="300" customWidth="1"/>
    <col min="11780" max="11780" width="7.125" style="300" customWidth="1"/>
    <col min="11781" max="11781" width="10" style="300" customWidth="1"/>
    <col min="11782" max="11782" width="5" style="300" customWidth="1"/>
    <col min="11783" max="11784" width="13.5" style="300" customWidth="1"/>
    <col min="11785" max="11785" width="13.125" style="300" customWidth="1"/>
    <col min="11786" max="11786" width="11.125" style="300" customWidth="1"/>
    <col min="11787" max="11787" width="11.625" style="300" customWidth="1"/>
    <col min="11788" max="11788" width="23.625" style="300" customWidth="1"/>
    <col min="11789" max="11789" width="10.625" style="300" customWidth="1"/>
    <col min="11790" max="11792" width="9.125" style="300" customWidth="1"/>
    <col min="11793" max="11794" width="9" style="300" customWidth="1"/>
    <col min="11795" max="11795" width="20.625" style="300" customWidth="1"/>
    <col min="11796" max="11796" width="15.125" style="300" customWidth="1"/>
    <col min="11797" max="11799" width="16.125" style="300" customWidth="1"/>
    <col min="11800" max="11800" width="20.125" style="300" customWidth="1"/>
    <col min="11801" max="11801" width="11" style="300" customWidth="1"/>
    <col min="11802" max="11802" width="31.125" style="300" customWidth="1"/>
    <col min="11803" max="11803" width="17.125" style="300" customWidth="1"/>
    <col min="11804" max="12030" width="9" style="300" customWidth="1"/>
    <col min="12031" max="12031" width="4.625" style="300" customWidth="1"/>
    <col min="12032" max="12032" width="13.5" style="300" customWidth="1"/>
    <col min="12033" max="12033" width="11" style="300" customWidth="1"/>
    <col min="12034" max="12034" width="8.625" style="300" customWidth="1"/>
    <col min="12035" max="12035" width="8.125" style="300" customWidth="1"/>
    <col min="12036" max="12036" width="7.125" style="300" customWidth="1"/>
    <col min="12037" max="12037" width="10" style="300" customWidth="1"/>
    <col min="12038" max="12038" width="5" style="300" customWidth="1"/>
    <col min="12039" max="12040" width="13.5" style="300" customWidth="1"/>
    <col min="12041" max="12041" width="13.125" style="300" customWidth="1"/>
    <col min="12042" max="12042" width="11.125" style="300" customWidth="1"/>
    <col min="12043" max="12043" width="11.625" style="300" customWidth="1"/>
    <col min="12044" max="12044" width="23.625" style="300" customWidth="1"/>
    <col min="12045" max="12045" width="10.625" style="300" customWidth="1"/>
    <col min="12046" max="12048" width="9.125" style="300" customWidth="1"/>
    <col min="12049" max="12050" width="9" style="300" customWidth="1"/>
    <col min="12051" max="12051" width="20.625" style="300" customWidth="1"/>
    <col min="12052" max="12052" width="15.125" style="300" customWidth="1"/>
    <col min="12053" max="12055" width="16.125" style="300" customWidth="1"/>
    <col min="12056" max="12056" width="20.125" style="300" customWidth="1"/>
    <col min="12057" max="12057" width="11" style="300" customWidth="1"/>
    <col min="12058" max="12058" width="31.125" style="300" customWidth="1"/>
    <col min="12059" max="12059" width="17.125" style="300" customWidth="1"/>
    <col min="12060" max="12286" width="9" style="300" customWidth="1"/>
    <col min="12287" max="12287" width="4.625" style="300" customWidth="1"/>
    <col min="12288" max="12288" width="13.5" style="300" customWidth="1"/>
    <col min="12289" max="12289" width="11" style="300" customWidth="1"/>
    <col min="12290" max="12290" width="8.625" style="300" customWidth="1"/>
    <col min="12291" max="12291" width="8.125" style="300" customWidth="1"/>
    <col min="12292" max="12292" width="7.125" style="300" customWidth="1"/>
    <col min="12293" max="12293" width="10" style="300" customWidth="1"/>
    <col min="12294" max="12294" width="5" style="300" customWidth="1"/>
    <col min="12295" max="12296" width="13.5" style="300" customWidth="1"/>
    <col min="12297" max="12297" width="13.125" style="300" customWidth="1"/>
    <col min="12298" max="12298" width="11.125" style="300" customWidth="1"/>
    <col min="12299" max="12299" width="11.625" style="300" customWidth="1"/>
    <col min="12300" max="12300" width="23.625" style="300" customWidth="1"/>
    <col min="12301" max="12301" width="10.625" style="300" customWidth="1"/>
    <col min="12302" max="12304" width="9.125" style="300" customWidth="1"/>
    <col min="12305" max="12306" width="9" style="300" customWidth="1"/>
    <col min="12307" max="12307" width="20.625" style="300" customWidth="1"/>
    <col min="12308" max="12308" width="15.125" style="300" customWidth="1"/>
    <col min="12309" max="12311" width="16.125" style="300" customWidth="1"/>
    <col min="12312" max="12312" width="20.125" style="300" customWidth="1"/>
    <col min="12313" max="12313" width="11" style="300" customWidth="1"/>
    <col min="12314" max="12314" width="31.125" style="300" customWidth="1"/>
    <col min="12315" max="12315" width="17.125" style="300" customWidth="1"/>
    <col min="12316" max="12542" width="9" style="300" customWidth="1"/>
    <col min="12543" max="12543" width="4.625" style="300" customWidth="1"/>
    <col min="12544" max="12544" width="13.5" style="300" customWidth="1"/>
    <col min="12545" max="12545" width="11" style="300" customWidth="1"/>
    <col min="12546" max="12546" width="8.625" style="300" customWidth="1"/>
    <col min="12547" max="12547" width="8.125" style="300" customWidth="1"/>
    <col min="12548" max="12548" width="7.125" style="300" customWidth="1"/>
    <col min="12549" max="12549" width="10" style="300" customWidth="1"/>
    <col min="12550" max="12550" width="5" style="300" customWidth="1"/>
    <col min="12551" max="12552" width="13.5" style="300" customWidth="1"/>
    <col min="12553" max="12553" width="13.125" style="300" customWidth="1"/>
    <col min="12554" max="12554" width="11.125" style="300" customWidth="1"/>
    <col min="12555" max="12555" width="11.625" style="300" customWidth="1"/>
    <col min="12556" max="12556" width="23.625" style="300" customWidth="1"/>
    <col min="12557" max="12557" width="10.625" style="300" customWidth="1"/>
    <col min="12558" max="12560" width="9.125" style="300" customWidth="1"/>
    <col min="12561" max="12562" width="9" style="300" customWidth="1"/>
    <col min="12563" max="12563" width="20.625" style="300" customWidth="1"/>
    <col min="12564" max="12564" width="15.125" style="300" customWidth="1"/>
    <col min="12565" max="12567" width="16.125" style="300" customWidth="1"/>
    <col min="12568" max="12568" width="20.125" style="300" customWidth="1"/>
    <col min="12569" max="12569" width="11" style="300" customWidth="1"/>
    <col min="12570" max="12570" width="31.125" style="300" customWidth="1"/>
    <col min="12571" max="12571" width="17.125" style="300" customWidth="1"/>
    <col min="12572" max="12798" width="9" style="300" customWidth="1"/>
    <col min="12799" max="12799" width="4.625" style="300" customWidth="1"/>
    <col min="12800" max="12800" width="13.5" style="300" customWidth="1"/>
    <col min="12801" max="12801" width="11" style="300" customWidth="1"/>
    <col min="12802" max="12802" width="8.625" style="300" customWidth="1"/>
    <col min="12803" max="12803" width="8.125" style="300" customWidth="1"/>
    <col min="12804" max="12804" width="7.125" style="300" customWidth="1"/>
    <col min="12805" max="12805" width="10" style="300" customWidth="1"/>
    <col min="12806" max="12806" width="5" style="300" customWidth="1"/>
    <col min="12807" max="12808" width="13.5" style="300" customWidth="1"/>
    <col min="12809" max="12809" width="13.125" style="300" customWidth="1"/>
    <col min="12810" max="12810" width="11.125" style="300" customWidth="1"/>
    <col min="12811" max="12811" width="11.625" style="300" customWidth="1"/>
    <col min="12812" max="12812" width="23.625" style="300" customWidth="1"/>
    <col min="12813" max="12813" width="10.625" style="300" customWidth="1"/>
    <col min="12814" max="12816" width="9.125" style="300" customWidth="1"/>
    <col min="12817" max="12818" width="9" style="300" customWidth="1"/>
    <col min="12819" max="12819" width="20.625" style="300" customWidth="1"/>
    <col min="12820" max="12820" width="15.125" style="300" customWidth="1"/>
    <col min="12821" max="12823" width="16.125" style="300" customWidth="1"/>
    <col min="12824" max="12824" width="20.125" style="300" customWidth="1"/>
    <col min="12825" max="12825" width="11" style="300" customWidth="1"/>
    <col min="12826" max="12826" width="31.125" style="300" customWidth="1"/>
    <col min="12827" max="12827" width="17.125" style="300" customWidth="1"/>
    <col min="12828" max="13054" width="9" style="300" customWidth="1"/>
    <col min="13055" max="13055" width="4.625" style="300" customWidth="1"/>
    <col min="13056" max="13056" width="13.5" style="300" customWidth="1"/>
    <col min="13057" max="13057" width="11" style="300" customWidth="1"/>
    <col min="13058" max="13058" width="8.625" style="300" customWidth="1"/>
    <col min="13059" max="13059" width="8.125" style="300" customWidth="1"/>
    <col min="13060" max="13060" width="7.125" style="300" customWidth="1"/>
    <col min="13061" max="13061" width="10" style="300" customWidth="1"/>
    <col min="13062" max="13062" width="5" style="300" customWidth="1"/>
    <col min="13063" max="13064" width="13.5" style="300" customWidth="1"/>
    <col min="13065" max="13065" width="13.125" style="300" customWidth="1"/>
    <col min="13066" max="13066" width="11.125" style="300" customWidth="1"/>
    <col min="13067" max="13067" width="11.625" style="300" customWidth="1"/>
    <col min="13068" max="13068" width="23.625" style="300" customWidth="1"/>
    <col min="13069" max="13069" width="10.625" style="300" customWidth="1"/>
    <col min="13070" max="13072" width="9.125" style="300" customWidth="1"/>
    <col min="13073" max="13074" width="9" style="300" customWidth="1"/>
    <col min="13075" max="13075" width="20.625" style="300" customWidth="1"/>
    <col min="13076" max="13076" width="15.125" style="300" customWidth="1"/>
    <col min="13077" max="13079" width="16.125" style="300" customWidth="1"/>
    <col min="13080" max="13080" width="20.125" style="300" customWidth="1"/>
    <col min="13081" max="13081" width="11" style="300" customWidth="1"/>
    <col min="13082" max="13082" width="31.125" style="300" customWidth="1"/>
    <col min="13083" max="13083" width="17.125" style="300" customWidth="1"/>
    <col min="13084" max="13310" width="9" style="300" customWidth="1"/>
    <col min="13311" max="13311" width="4.625" style="300" customWidth="1"/>
    <col min="13312" max="13312" width="13.5" style="300" customWidth="1"/>
    <col min="13313" max="13313" width="11" style="300" customWidth="1"/>
    <col min="13314" max="13314" width="8.625" style="300" customWidth="1"/>
    <col min="13315" max="13315" width="8.125" style="300" customWidth="1"/>
    <col min="13316" max="13316" width="7.125" style="300" customWidth="1"/>
    <col min="13317" max="13317" width="10" style="300" customWidth="1"/>
    <col min="13318" max="13318" width="5" style="300" customWidth="1"/>
    <col min="13319" max="13320" width="13.5" style="300" customWidth="1"/>
    <col min="13321" max="13321" width="13.125" style="300" customWidth="1"/>
    <col min="13322" max="13322" width="11.125" style="300" customWidth="1"/>
    <col min="13323" max="13323" width="11.625" style="300" customWidth="1"/>
    <col min="13324" max="13324" width="23.625" style="300" customWidth="1"/>
    <col min="13325" max="13325" width="10.625" style="300" customWidth="1"/>
    <col min="13326" max="13328" width="9.125" style="300" customWidth="1"/>
    <col min="13329" max="13330" width="9" style="300" customWidth="1"/>
    <col min="13331" max="13331" width="20.625" style="300" customWidth="1"/>
    <col min="13332" max="13332" width="15.125" style="300" customWidth="1"/>
    <col min="13333" max="13335" width="16.125" style="300" customWidth="1"/>
    <col min="13336" max="13336" width="20.125" style="300" customWidth="1"/>
    <col min="13337" max="13337" width="11" style="300" customWidth="1"/>
    <col min="13338" max="13338" width="31.125" style="300" customWidth="1"/>
    <col min="13339" max="13339" width="17.125" style="300" customWidth="1"/>
    <col min="13340" max="13566" width="9" style="300" customWidth="1"/>
    <col min="13567" max="13567" width="4.625" style="300" customWidth="1"/>
    <col min="13568" max="13568" width="13.5" style="300" customWidth="1"/>
    <col min="13569" max="13569" width="11" style="300" customWidth="1"/>
    <col min="13570" max="13570" width="8.625" style="300" customWidth="1"/>
    <col min="13571" max="13571" width="8.125" style="300" customWidth="1"/>
    <col min="13572" max="13572" width="7.125" style="300" customWidth="1"/>
    <col min="13573" max="13573" width="10" style="300" customWidth="1"/>
    <col min="13574" max="13574" width="5" style="300" customWidth="1"/>
    <col min="13575" max="13576" width="13.5" style="300" customWidth="1"/>
    <col min="13577" max="13577" width="13.125" style="300" customWidth="1"/>
    <col min="13578" max="13578" width="11.125" style="300" customWidth="1"/>
    <col min="13579" max="13579" width="11.625" style="300" customWidth="1"/>
    <col min="13580" max="13580" width="23.625" style="300" customWidth="1"/>
    <col min="13581" max="13581" width="10.625" style="300" customWidth="1"/>
    <col min="13582" max="13584" width="9.125" style="300" customWidth="1"/>
    <col min="13585" max="13586" width="9" style="300" customWidth="1"/>
    <col min="13587" max="13587" width="20.625" style="300" customWidth="1"/>
    <col min="13588" max="13588" width="15.125" style="300" customWidth="1"/>
    <col min="13589" max="13591" width="16.125" style="300" customWidth="1"/>
    <col min="13592" max="13592" width="20.125" style="300" customWidth="1"/>
    <col min="13593" max="13593" width="11" style="300" customWidth="1"/>
    <col min="13594" max="13594" width="31.125" style="300" customWidth="1"/>
    <col min="13595" max="13595" width="17.125" style="300" customWidth="1"/>
    <col min="13596" max="13822" width="9" style="300" customWidth="1"/>
    <col min="13823" max="13823" width="4.625" style="300" customWidth="1"/>
    <col min="13824" max="13824" width="13.5" style="300" customWidth="1"/>
    <col min="13825" max="13825" width="11" style="300" customWidth="1"/>
    <col min="13826" max="13826" width="8.625" style="300" customWidth="1"/>
    <col min="13827" max="13827" width="8.125" style="300" customWidth="1"/>
    <col min="13828" max="13828" width="7.125" style="300" customWidth="1"/>
    <col min="13829" max="13829" width="10" style="300" customWidth="1"/>
    <col min="13830" max="13830" width="5" style="300" customWidth="1"/>
    <col min="13831" max="13832" width="13.5" style="300" customWidth="1"/>
    <col min="13833" max="13833" width="13.125" style="300" customWidth="1"/>
    <col min="13834" max="13834" width="11.125" style="300" customWidth="1"/>
    <col min="13835" max="13835" width="11.625" style="300" customWidth="1"/>
    <col min="13836" max="13836" width="23.625" style="300" customWidth="1"/>
    <col min="13837" max="13837" width="10.625" style="300" customWidth="1"/>
    <col min="13838" max="13840" width="9.125" style="300" customWidth="1"/>
    <col min="13841" max="13842" width="9" style="300" customWidth="1"/>
    <col min="13843" max="13843" width="20.625" style="300" customWidth="1"/>
    <col min="13844" max="13844" width="15.125" style="300" customWidth="1"/>
    <col min="13845" max="13847" width="16.125" style="300" customWidth="1"/>
    <col min="13848" max="13848" width="20.125" style="300" customWidth="1"/>
    <col min="13849" max="13849" width="11" style="300" customWidth="1"/>
    <col min="13850" max="13850" width="31.125" style="300" customWidth="1"/>
    <col min="13851" max="13851" width="17.125" style="300" customWidth="1"/>
    <col min="13852" max="14078" width="9" style="300" customWidth="1"/>
    <col min="14079" max="14079" width="4.625" style="300" customWidth="1"/>
    <col min="14080" max="14080" width="13.5" style="300" customWidth="1"/>
    <col min="14081" max="14081" width="11" style="300" customWidth="1"/>
    <col min="14082" max="14082" width="8.625" style="300" customWidth="1"/>
    <col min="14083" max="14083" width="8.125" style="300" customWidth="1"/>
    <col min="14084" max="14084" width="7.125" style="300" customWidth="1"/>
    <col min="14085" max="14085" width="10" style="300" customWidth="1"/>
    <col min="14086" max="14086" width="5" style="300" customWidth="1"/>
    <col min="14087" max="14088" width="13.5" style="300" customWidth="1"/>
    <col min="14089" max="14089" width="13.125" style="300" customWidth="1"/>
    <col min="14090" max="14090" width="11.125" style="300" customWidth="1"/>
    <col min="14091" max="14091" width="11.625" style="300" customWidth="1"/>
    <col min="14092" max="14092" width="23.625" style="300" customWidth="1"/>
    <col min="14093" max="14093" width="10.625" style="300" customWidth="1"/>
    <col min="14094" max="14096" width="9.125" style="300" customWidth="1"/>
    <col min="14097" max="14098" width="9" style="300" customWidth="1"/>
    <col min="14099" max="14099" width="20.625" style="300" customWidth="1"/>
    <col min="14100" max="14100" width="15.125" style="300" customWidth="1"/>
    <col min="14101" max="14103" width="16.125" style="300" customWidth="1"/>
    <col min="14104" max="14104" width="20.125" style="300" customWidth="1"/>
    <col min="14105" max="14105" width="11" style="300" customWidth="1"/>
    <col min="14106" max="14106" width="31.125" style="300" customWidth="1"/>
    <col min="14107" max="14107" width="17.125" style="300" customWidth="1"/>
    <col min="14108" max="14334" width="9" style="300" customWidth="1"/>
    <col min="14335" max="14335" width="4.625" style="300" customWidth="1"/>
    <col min="14336" max="14336" width="13.5" style="300" customWidth="1"/>
    <col min="14337" max="14337" width="11" style="300" customWidth="1"/>
    <col min="14338" max="14338" width="8.625" style="300" customWidth="1"/>
    <col min="14339" max="14339" width="8.125" style="300" customWidth="1"/>
    <col min="14340" max="14340" width="7.125" style="300" customWidth="1"/>
    <col min="14341" max="14341" width="10" style="300" customWidth="1"/>
    <col min="14342" max="14342" width="5" style="300" customWidth="1"/>
    <col min="14343" max="14344" width="13.5" style="300" customWidth="1"/>
    <col min="14345" max="14345" width="13.125" style="300" customWidth="1"/>
    <col min="14346" max="14346" width="11.125" style="300" customWidth="1"/>
    <col min="14347" max="14347" width="11.625" style="300" customWidth="1"/>
    <col min="14348" max="14348" width="23.625" style="300" customWidth="1"/>
    <col min="14349" max="14349" width="10.625" style="300" customWidth="1"/>
    <col min="14350" max="14352" width="9.125" style="300" customWidth="1"/>
    <col min="14353" max="14354" width="9" style="300" customWidth="1"/>
    <col min="14355" max="14355" width="20.625" style="300" customWidth="1"/>
    <col min="14356" max="14356" width="15.125" style="300" customWidth="1"/>
    <col min="14357" max="14359" width="16.125" style="300" customWidth="1"/>
    <col min="14360" max="14360" width="20.125" style="300" customWidth="1"/>
    <col min="14361" max="14361" width="11" style="300" customWidth="1"/>
    <col min="14362" max="14362" width="31.125" style="300" customWidth="1"/>
    <col min="14363" max="14363" width="17.125" style="300" customWidth="1"/>
    <col min="14364" max="14590" width="9" style="300" customWidth="1"/>
    <col min="14591" max="14591" width="4.625" style="300" customWidth="1"/>
    <col min="14592" max="14592" width="13.5" style="300" customWidth="1"/>
    <col min="14593" max="14593" width="11" style="300" customWidth="1"/>
    <col min="14594" max="14594" width="8.625" style="300" customWidth="1"/>
    <col min="14595" max="14595" width="8.125" style="300" customWidth="1"/>
    <col min="14596" max="14596" width="7.125" style="300" customWidth="1"/>
    <col min="14597" max="14597" width="10" style="300" customWidth="1"/>
    <col min="14598" max="14598" width="5" style="300" customWidth="1"/>
    <col min="14599" max="14600" width="13.5" style="300" customWidth="1"/>
    <col min="14601" max="14601" width="13.125" style="300" customWidth="1"/>
    <col min="14602" max="14602" width="11.125" style="300" customWidth="1"/>
    <col min="14603" max="14603" width="11.625" style="300" customWidth="1"/>
    <col min="14604" max="14604" width="23.625" style="300" customWidth="1"/>
    <col min="14605" max="14605" width="10.625" style="300" customWidth="1"/>
    <col min="14606" max="14608" width="9.125" style="300" customWidth="1"/>
    <col min="14609" max="14610" width="9" style="300" customWidth="1"/>
    <col min="14611" max="14611" width="20.625" style="300" customWidth="1"/>
    <col min="14612" max="14612" width="15.125" style="300" customWidth="1"/>
    <col min="14613" max="14615" width="16.125" style="300" customWidth="1"/>
    <col min="14616" max="14616" width="20.125" style="300" customWidth="1"/>
    <col min="14617" max="14617" width="11" style="300" customWidth="1"/>
    <col min="14618" max="14618" width="31.125" style="300" customWidth="1"/>
    <col min="14619" max="14619" width="17.125" style="300" customWidth="1"/>
    <col min="14620" max="14846" width="9" style="300" customWidth="1"/>
    <col min="14847" max="14847" width="4.625" style="300" customWidth="1"/>
    <col min="14848" max="14848" width="13.5" style="300" customWidth="1"/>
    <col min="14849" max="14849" width="11" style="300" customWidth="1"/>
    <col min="14850" max="14850" width="8.625" style="300" customWidth="1"/>
    <col min="14851" max="14851" width="8.125" style="300" customWidth="1"/>
    <col min="14852" max="14852" width="7.125" style="300" customWidth="1"/>
    <col min="14853" max="14853" width="10" style="300" customWidth="1"/>
    <col min="14854" max="14854" width="5" style="300" customWidth="1"/>
    <col min="14855" max="14856" width="13.5" style="300" customWidth="1"/>
    <col min="14857" max="14857" width="13.125" style="300" customWidth="1"/>
    <col min="14858" max="14858" width="11.125" style="300" customWidth="1"/>
    <col min="14859" max="14859" width="11.625" style="300" customWidth="1"/>
    <col min="14860" max="14860" width="23.625" style="300" customWidth="1"/>
    <col min="14861" max="14861" width="10.625" style="300" customWidth="1"/>
    <col min="14862" max="14864" width="9.125" style="300" customWidth="1"/>
    <col min="14865" max="14866" width="9" style="300" customWidth="1"/>
    <col min="14867" max="14867" width="20.625" style="300" customWidth="1"/>
    <col min="14868" max="14868" width="15.125" style="300" customWidth="1"/>
    <col min="14869" max="14871" width="16.125" style="300" customWidth="1"/>
    <col min="14872" max="14872" width="20.125" style="300" customWidth="1"/>
    <col min="14873" max="14873" width="11" style="300" customWidth="1"/>
    <col min="14874" max="14874" width="31.125" style="300" customWidth="1"/>
    <col min="14875" max="14875" width="17.125" style="300" customWidth="1"/>
    <col min="14876" max="15102" width="9" style="300" customWidth="1"/>
    <col min="15103" max="15103" width="4.625" style="300" customWidth="1"/>
    <col min="15104" max="15104" width="13.5" style="300" customWidth="1"/>
    <col min="15105" max="15105" width="11" style="300" customWidth="1"/>
    <col min="15106" max="15106" width="8.625" style="300" customWidth="1"/>
    <col min="15107" max="15107" width="8.125" style="300" customWidth="1"/>
    <col min="15108" max="15108" width="7.125" style="300" customWidth="1"/>
    <col min="15109" max="15109" width="10" style="300" customWidth="1"/>
    <col min="15110" max="15110" width="5" style="300" customWidth="1"/>
    <col min="15111" max="15112" width="13.5" style="300" customWidth="1"/>
    <col min="15113" max="15113" width="13.125" style="300" customWidth="1"/>
    <col min="15114" max="15114" width="11.125" style="300" customWidth="1"/>
    <col min="15115" max="15115" width="11.625" style="300" customWidth="1"/>
    <col min="15116" max="15116" width="23.625" style="300" customWidth="1"/>
    <col min="15117" max="15117" width="10.625" style="300" customWidth="1"/>
    <col min="15118" max="15120" width="9.125" style="300" customWidth="1"/>
    <col min="15121" max="15122" width="9" style="300" customWidth="1"/>
    <col min="15123" max="15123" width="20.625" style="300" customWidth="1"/>
    <col min="15124" max="15124" width="15.125" style="300" customWidth="1"/>
    <col min="15125" max="15127" width="16.125" style="300" customWidth="1"/>
    <col min="15128" max="15128" width="20.125" style="300" customWidth="1"/>
    <col min="15129" max="15129" width="11" style="300" customWidth="1"/>
    <col min="15130" max="15130" width="31.125" style="300" customWidth="1"/>
    <col min="15131" max="15131" width="17.125" style="300" customWidth="1"/>
    <col min="15132" max="15358" width="9" style="300" customWidth="1"/>
    <col min="15359" max="15359" width="4.625" style="300" customWidth="1"/>
    <col min="15360" max="15360" width="13.5" style="300" customWidth="1"/>
    <col min="15361" max="15361" width="11" style="300" customWidth="1"/>
    <col min="15362" max="15362" width="8.625" style="300" customWidth="1"/>
    <col min="15363" max="15363" width="8.125" style="300" customWidth="1"/>
    <col min="15364" max="15364" width="7.125" style="300" customWidth="1"/>
    <col min="15365" max="15365" width="10" style="300" customWidth="1"/>
    <col min="15366" max="15366" width="5" style="300" customWidth="1"/>
    <col min="15367" max="15368" width="13.5" style="300" customWidth="1"/>
    <col min="15369" max="15369" width="13.125" style="300" customWidth="1"/>
    <col min="15370" max="15370" width="11.125" style="300" customWidth="1"/>
    <col min="15371" max="15371" width="11.625" style="300" customWidth="1"/>
    <col min="15372" max="15372" width="23.625" style="300" customWidth="1"/>
    <col min="15373" max="15373" width="10.625" style="300" customWidth="1"/>
    <col min="15374" max="15376" width="9.125" style="300" customWidth="1"/>
    <col min="15377" max="15378" width="9" style="300" customWidth="1"/>
    <col min="15379" max="15379" width="20.625" style="300" customWidth="1"/>
    <col min="15380" max="15380" width="15.125" style="300" customWidth="1"/>
    <col min="15381" max="15383" width="16.125" style="300" customWidth="1"/>
    <col min="15384" max="15384" width="20.125" style="300" customWidth="1"/>
    <col min="15385" max="15385" width="11" style="300" customWidth="1"/>
    <col min="15386" max="15386" width="31.125" style="300" customWidth="1"/>
    <col min="15387" max="15387" width="17.125" style="300" customWidth="1"/>
    <col min="15388" max="15614" width="9" style="300" customWidth="1"/>
    <col min="15615" max="15615" width="4.625" style="300" customWidth="1"/>
    <col min="15616" max="15616" width="13.5" style="300" customWidth="1"/>
    <col min="15617" max="15617" width="11" style="300" customWidth="1"/>
    <col min="15618" max="15618" width="8.625" style="300" customWidth="1"/>
    <col min="15619" max="15619" width="8.125" style="300" customWidth="1"/>
    <col min="15620" max="15620" width="7.125" style="300" customWidth="1"/>
    <col min="15621" max="15621" width="10" style="300" customWidth="1"/>
    <col min="15622" max="15622" width="5" style="300" customWidth="1"/>
    <col min="15623" max="15624" width="13.5" style="300" customWidth="1"/>
    <col min="15625" max="15625" width="13.125" style="300" customWidth="1"/>
    <col min="15626" max="15626" width="11.125" style="300" customWidth="1"/>
    <col min="15627" max="15627" width="11.625" style="300" customWidth="1"/>
    <col min="15628" max="15628" width="23.625" style="300" customWidth="1"/>
    <col min="15629" max="15629" width="10.625" style="300" customWidth="1"/>
    <col min="15630" max="15632" width="9.125" style="300" customWidth="1"/>
    <col min="15633" max="15634" width="9" style="300" customWidth="1"/>
    <col min="15635" max="15635" width="20.625" style="300" customWidth="1"/>
    <col min="15636" max="15636" width="15.125" style="300" customWidth="1"/>
    <col min="15637" max="15639" width="16.125" style="300" customWidth="1"/>
    <col min="15640" max="15640" width="20.125" style="300" customWidth="1"/>
    <col min="15641" max="15641" width="11" style="300" customWidth="1"/>
    <col min="15642" max="15642" width="31.125" style="300" customWidth="1"/>
    <col min="15643" max="15643" width="17.125" style="300" customWidth="1"/>
    <col min="15644" max="15870" width="9" style="300" customWidth="1"/>
    <col min="15871" max="15871" width="4.625" style="300" customWidth="1"/>
    <col min="15872" max="15872" width="13.5" style="300" customWidth="1"/>
    <col min="15873" max="15873" width="11" style="300" customWidth="1"/>
    <col min="15874" max="15874" width="8.625" style="300" customWidth="1"/>
    <col min="15875" max="15875" width="8.125" style="300" customWidth="1"/>
    <col min="15876" max="15876" width="7.125" style="300" customWidth="1"/>
    <col min="15877" max="15877" width="10" style="300" customWidth="1"/>
    <col min="15878" max="15878" width="5" style="300" customWidth="1"/>
    <col min="15879" max="15880" width="13.5" style="300" customWidth="1"/>
    <col min="15881" max="15881" width="13.125" style="300" customWidth="1"/>
    <col min="15882" max="15882" width="11.125" style="300" customWidth="1"/>
    <col min="15883" max="15883" width="11.625" style="300" customWidth="1"/>
    <col min="15884" max="15884" width="23.625" style="300" customWidth="1"/>
    <col min="15885" max="15885" width="10.625" style="300" customWidth="1"/>
    <col min="15886" max="15888" width="9.125" style="300" customWidth="1"/>
    <col min="15889" max="15890" width="9" style="300" customWidth="1"/>
    <col min="15891" max="15891" width="20.625" style="300" customWidth="1"/>
    <col min="15892" max="15892" width="15.125" style="300" customWidth="1"/>
    <col min="15893" max="15895" width="16.125" style="300" customWidth="1"/>
    <col min="15896" max="15896" width="20.125" style="300" customWidth="1"/>
    <col min="15897" max="15897" width="11" style="300" customWidth="1"/>
    <col min="15898" max="15898" width="31.125" style="300" customWidth="1"/>
    <col min="15899" max="15899" width="17.125" style="300" customWidth="1"/>
    <col min="15900" max="16126" width="9" style="300" customWidth="1"/>
    <col min="16127" max="16127" width="4.625" style="300" customWidth="1"/>
    <col min="16128" max="16128" width="13.5" style="300" customWidth="1"/>
    <col min="16129" max="16129" width="11" style="300" customWidth="1"/>
    <col min="16130" max="16130" width="8.625" style="300" customWidth="1"/>
    <col min="16131" max="16131" width="8.125" style="300" customWidth="1"/>
    <col min="16132" max="16132" width="7.125" style="300" customWidth="1"/>
    <col min="16133" max="16133" width="10" style="300" customWidth="1"/>
    <col min="16134" max="16134" width="5" style="300" customWidth="1"/>
    <col min="16135" max="16136" width="13.5" style="300" customWidth="1"/>
    <col min="16137" max="16137" width="13.125" style="300" customWidth="1"/>
    <col min="16138" max="16138" width="11.125" style="300" customWidth="1"/>
    <col min="16139" max="16139" width="11.625" style="300" customWidth="1"/>
    <col min="16140" max="16140" width="23.625" style="300" customWidth="1"/>
    <col min="16141" max="16141" width="10.625" style="300" customWidth="1"/>
    <col min="16142" max="16144" width="9.125" style="300" customWidth="1"/>
    <col min="16145" max="16146" width="9" style="300" customWidth="1"/>
    <col min="16147" max="16147" width="20.625" style="300" customWidth="1"/>
    <col min="16148" max="16148" width="15.125" style="300" customWidth="1"/>
    <col min="16149" max="16151" width="16.125" style="300" customWidth="1"/>
    <col min="16152" max="16152" width="20.125" style="300" customWidth="1"/>
    <col min="16153" max="16153" width="11" style="300" customWidth="1"/>
    <col min="16154" max="16154" width="31.125" style="300" customWidth="1"/>
    <col min="16155" max="16155" width="17.125" style="300" customWidth="1"/>
    <col min="16156" max="16384" width="9" style="300" customWidth="1"/>
  </cols>
  <sheetData>
    <row r="1" spans="1:31">
      <c r="A1" s="276" t="s">
        <v>0</v>
      </c>
    </row>
    <row r="2" spans="1:31" s="298" customFormat="1" ht="30" customHeight="1">
      <c r="A2" s="859" t="s">
        <v>62</v>
      </c>
      <c r="B2" s="860"/>
      <c r="C2" s="860"/>
      <c r="D2" s="860"/>
      <c r="E2" s="860"/>
      <c r="F2" s="860"/>
      <c r="G2" s="860"/>
      <c r="H2" s="860"/>
      <c r="I2" s="860"/>
      <c r="J2" s="860"/>
      <c r="K2" s="860"/>
      <c r="L2" s="860"/>
      <c r="M2" s="860"/>
      <c r="N2" s="860"/>
      <c r="O2" s="860"/>
      <c r="P2" s="860"/>
      <c r="Q2" s="860"/>
      <c r="R2" s="860"/>
      <c r="S2" s="860"/>
      <c r="T2" s="860"/>
      <c r="U2" s="860"/>
      <c r="V2" s="860"/>
      <c r="W2" s="860"/>
      <c r="X2" s="860"/>
      <c r="Y2" s="860"/>
      <c r="Z2" s="860"/>
    </row>
    <row r="3" spans="1:31" s="298" customFormat="1">
      <c r="A3" s="861" t="e">
        <f>"评估基准日："&amp;TEXT(#REF!,"yyyy年mm月dd日")</f>
        <v>#REF!</v>
      </c>
      <c r="B3" s="860"/>
      <c r="C3" s="860"/>
      <c r="D3" s="860"/>
      <c r="E3" s="860"/>
      <c r="F3" s="860"/>
      <c r="G3" s="860"/>
      <c r="H3" s="860"/>
      <c r="I3" s="860"/>
      <c r="J3" s="860"/>
      <c r="K3" s="860"/>
      <c r="L3" s="860"/>
      <c r="M3" s="860"/>
      <c r="N3" s="860"/>
      <c r="O3" s="860"/>
      <c r="P3" s="860"/>
      <c r="Q3" s="860"/>
      <c r="R3" s="860"/>
      <c r="S3" s="860"/>
      <c r="T3" s="860"/>
      <c r="U3" s="860"/>
      <c r="V3" s="860"/>
      <c r="W3" s="860"/>
      <c r="X3" s="860"/>
      <c r="Y3" s="860"/>
      <c r="Z3" s="860"/>
    </row>
    <row r="4" spans="1:31" s="298" customFormat="1" ht="14.25" customHeight="1">
      <c r="A4" s="302"/>
      <c r="B4" s="303"/>
      <c r="C4" s="303"/>
      <c r="D4" s="303"/>
      <c r="E4" s="303"/>
      <c r="F4" s="302"/>
      <c r="G4" s="302"/>
      <c r="H4" s="302"/>
      <c r="I4" s="321"/>
      <c r="J4" s="321"/>
      <c r="K4" s="321"/>
      <c r="L4" s="321"/>
      <c r="M4" s="862"/>
      <c r="N4" s="860"/>
      <c r="Y4" s="862" t="s">
        <v>1587</v>
      </c>
      <c r="Z4" s="860"/>
    </row>
    <row r="5" spans="1:31" s="298" customFormat="1" ht="15.75" customHeight="1">
      <c r="A5" s="304" t="e">
        <f>#REF!&amp;"："&amp;#REF!</f>
        <v>#REF!</v>
      </c>
      <c r="B5" s="305"/>
      <c r="C5" s="305"/>
      <c r="D5" s="305"/>
      <c r="E5" s="306"/>
      <c r="F5" s="307"/>
      <c r="G5" s="307"/>
      <c r="H5" s="307"/>
      <c r="I5" s="307"/>
      <c r="J5" s="307"/>
      <c r="K5" s="307"/>
      <c r="L5" s="307"/>
      <c r="M5" s="307"/>
      <c r="N5" s="322"/>
      <c r="Y5" s="307"/>
      <c r="Z5" s="194" t="s">
        <v>720</v>
      </c>
    </row>
    <row r="6" spans="1:31" s="299" customFormat="1" ht="12.75" customHeight="1">
      <c r="A6" s="870" t="s">
        <v>4</v>
      </c>
      <c r="B6" s="858" t="s">
        <v>1544</v>
      </c>
      <c r="C6" s="863" t="s">
        <v>1545</v>
      </c>
      <c r="D6" s="858" t="s">
        <v>1546</v>
      </c>
      <c r="E6" s="858" t="s">
        <v>1547</v>
      </c>
      <c r="F6" s="864" t="s">
        <v>1548</v>
      </c>
      <c r="G6" s="864" t="s">
        <v>1588</v>
      </c>
      <c r="H6" s="858" t="s">
        <v>1549</v>
      </c>
      <c r="I6" s="858" t="s">
        <v>1550</v>
      </c>
      <c r="J6" s="858" t="s">
        <v>1589</v>
      </c>
      <c r="K6" s="308" t="s">
        <v>1552</v>
      </c>
      <c r="L6" s="308" t="s">
        <v>1553</v>
      </c>
      <c r="M6" s="308" t="s">
        <v>1554</v>
      </c>
      <c r="N6" s="308" t="s">
        <v>1590</v>
      </c>
      <c r="O6" s="863" t="s">
        <v>1556</v>
      </c>
      <c r="P6" s="853"/>
      <c r="Q6" s="853"/>
      <c r="R6" s="853"/>
      <c r="S6" s="853"/>
      <c r="T6" s="811"/>
      <c r="U6" s="867" t="s">
        <v>6</v>
      </c>
      <c r="V6" s="866" t="s">
        <v>1591</v>
      </c>
      <c r="W6" s="866" t="s">
        <v>1558</v>
      </c>
      <c r="X6" s="867" t="s">
        <v>7</v>
      </c>
      <c r="Y6" s="856" t="s">
        <v>616</v>
      </c>
      <c r="Z6" s="856" t="s">
        <v>176</v>
      </c>
      <c r="AA6" s="298"/>
      <c r="AB6" s="298"/>
      <c r="AC6" s="298"/>
      <c r="AD6" s="298"/>
      <c r="AE6" s="298"/>
    </row>
    <row r="7" spans="1:31" s="299" customFormat="1" ht="12.75" customHeight="1">
      <c r="A7" s="854"/>
      <c r="B7" s="854"/>
      <c r="C7" s="854"/>
      <c r="D7" s="854"/>
      <c r="E7" s="854"/>
      <c r="F7" s="822"/>
      <c r="G7" s="822"/>
      <c r="H7" s="854"/>
      <c r="I7" s="854"/>
      <c r="J7" s="854"/>
      <c r="K7" s="323" t="s">
        <v>1559</v>
      </c>
      <c r="L7" s="323" t="s">
        <v>1559</v>
      </c>
      <c r="M7" s="323" t="s">
        <v>1559</v>
      </c>
      <c r="N7" s="323" t="s">
        <v>1559</v>
      </c>
      <c r="O7" s="324" t="s">
        <v>1560</v>
      </c>
      <c r="P7" s="324" t="s">
        <v>1561</v>
      </c>
      <c r="Q7" s="324" t="s">
        <v>1562</v>
      </c>
      <c r="R7" s="327" t="s">
        <v>1563</v>
      </c>
      <c r="S7" s="327" t="s">
        <v>1564</v>
      </c>
      <c r="T7" s="324" t="s">
        <v>1565</v>
      </c>
      <c r="U7" s="854"/>
      <c r="V7" s="822"/>
      <c r="W7" s="822"/>
      <c r="X7" s="854"/>
      <c r="Y7" s="854"/>
      <c r="Z7" s="854"/>
      <c r="AA7" s="195" t="s">
        <v>725</v>
      </c>
      <c r="AB7" s="298"/>
      <c r="AC7" s="298"/>
      <c r="AD7" s="298"/>
      <c r="AE7" s="298"/>
    </row>
    <row r="8" spans="1:31" s="299" customFormat="1" ht="12.75" customHeight="1">
      <c r="A8" s="32" t="str">
        <f t="shared" ref="A8" si="0">IF(C8="","",ROW()-7)</f>
        <v/>
      </c>
      <c r="B8" s="309"/>
      <c r="C8" s="310"/>
      <c r="D8" s="309"/>
      <c r="E8" s="311"/>
      <c r="F8" s="311"/>
      <c r="G8" s="312"/>
      <c r="H8" s="311"/>
      <c r="I8" s="34"/>
      <c r="J8" s="34"/>
      <c r="K8" s="313"/>
      <c r="L8" s="310"/>
      <c r="M8" s="310"/>
      <c r="N8" s="310"/>
      <c r="O8" s="325"/>
      <c r="P8" s="325"/>
      <c r="Q8" s="325"/>
      <c r="R8" s="325"/>
      <c r="S8" s="328"/>
      <c r="T8" s="329"/>
      <c r="U8" s="330"/>
      <c r="V8" s="331"/>
      <c r="W8" s="330"/>
      <c r="X8" s="330"/>
      <c r="Y8" s="35" t="str">
        <f t="shared" ref="Y8" si="1">IF(W8=0,"",(X8-W8)/W8*100)</f>
        <v/>
      </c>
      <c r="Z8" s="311"/>
      <c r="AA8" s="321" t="s">
        <v>1592</v>
      </c>
      <c r="AB8" s="298"/>
      <c r="AC8" s="298"/>
      <c r="AD8" s="298"/>
      <c r="AE8" s="298"/>
    </row>
    <row r="9" spans="1:31" s="299" customFormat="1" ht="12.75" customHeight="1">
      <c r="A9" s="32" t="str">
        <f t="shared" ref="A9:A24" si="2">IF(C9="","",ROW()-7)</f>
        <v/>
      </c>
      <c r="B9" s="309"/>
      <c r="C9" s="310"/>
      <c r="D9" s="309"/>
      <c r="E9" s="311"/>
      <c r="F9" s="311"/>
      <c r="G9" s="312"/>
      <c r="H9" s="311"/>
      <c r="I9" s="34"/>
      <c r="J9" s="34"/>
      <c r="K9" s="313"/>
      <c r="L9" s="310"/>
      <c r="M9" s="310"/>
      <c r="N9" s="310"/>
      <c r="O9" s="325"/>
      <c r="P9" s="325"/>
      <c r="Q9" s="325"/>
      <c r="R9" s="325"/>
      <c r="S9" s="328"/>
      <c r="T9" s="329"/>
      <c r="U9" s="330"/>
      <c r="V9" s="331"/>
      <c r="W9" s="330"/>
      <c r="X9" s="330"/>
      <c r="Y9" s="35" t="str">
        <f t="shared" ref="Y9:Y27" si="3">IF(W9=0,"",(X9-W9)/W9*100)</f>
        <v/>
      </c>
      <c r="Z9" s="311"/>
      <c r="AA9" s="321" t="s">
        <v>1593</v>
      </c>
      <c r="AB9" s="298"/>
      <c r="AC9" s="298"/>
      <c r="AD9" s="298"/>
      <c r="AE9" s="298"/>
    </row>
    <row r="10" spans="1:31" s="299" customFormat="1" ht="12.75" customHeight="1">
      <c r="A10" s="32" t="str">
        <f t="shared" si="2"/>
        <v/>
      </c>
      <c r="B10" s="309"/>
      <c r="C10" s="310"/>
      <c r="D10" s="309"/>
      <c r="E10" s="311"/>
      <c r="F10" s="311"/>
      <c r="G10" s="312"/>
      <c r="H10" s="311"/>
      <c r="I10" s="34"/>
      <c r="J10" s="34"/>
      <c r="K10" s="313"/>
      <c r="L10" s="310"/>
      <c r="M10" s="310"/>
      <c r="N10" s="310"/>
      <c r="O10" s="325"/>
      <c r="P10" s="325"/>
      <c r="Q10" s="325"/>
      <c r="R10" s="325"/>
      <c r="S10" s="328"/>
      <c r="T10" s="329"/>
      <c r="U10" s="330"/>
      <c r="V10" s="331"/>
      <c r="W10" s="330"/>
      <c r="X10" s="330"/>
      <c r="Y10" s="35" t="str">
        <f t="shared" si="3"/>
        <v/>
      </c>
      <c r="Z10" s="311"/>
      <c r="AA10" s="321" t="s">
        <v>1594</v>
      </c>
      <c r="AB10" s="298"/>
      <c r="AC10" s="298"/>
      <c r="AD10" s="298"/>
      <c r="AE10" s="298"/>
    </row>
    <row r="11" spans="1:31" s="299" customFormat="1" ht="12.75" customHeight="1">
      <c r="A11" s="32" t="str">
        <f t="shared" si="2"/>
        <v/>
      </c>
      <c r="B11" s="309"/>
      <c r="C11" s="310"/>
      <c r="D11" s="309"/>
      <c r="E11" s="311"/>
      <c r="F11" s="311"/>
      <c r="G11" s="312"/>
      <c r="H11" s="311"/>
      <c r="I11" s="34"/>
      <c r="J11" s="34"/>
      <c r="K11" s="313"/>
      <c r="L11" s="310"/>
      <c r="M11" s="310"/>
      <c r="N11" s="310"/>
      <c r="O11" s="325"/>
      <c r="P11" s="325"/>
      <c r="Q11" s="325"/>
      <c r="R11" s="325"/>
      <c r="S11" s="328"/>
      <c r="T11" s="329"/>
      <c r="U11" s="330"/>
      <c r="V11" s="331"/>
      <c r="W11" s="330"/>
      <c r="X11" s="330"/>
      <c r="Y11" s="35" t="str">
        <f t="shared" si="3"/>
        <v/>
      </c>
      <c r="Z11" s="311"/>
      <c r="AA11" s="321" t="s">
        <v>1595</v>
      </c>
      <c r="AB11" s="298"/>
      <c r="AC11" s="298"/>
      <c r="AD11" s="298"/>
      <c r="AE11" s="298"/>
    </row>
    <row r="12" spans="1:31" s="299" customFormat="1" ht="12.75" customHeight="1">
      <c r="A12" s="32" t="str">
        <f t="shared" si="2"/>
        <v/>
      </c>
      <c r="B12" s="309"/>
      <c r="C12" s="310"/>
      <c r="D12" s="309"/>
      <c r="E12" s="311"/>
      <c r="F12" s="311"/>
      <c r="G12" s="312"/>
      <c r="H12" s="311"/>
      <c r="I12" s="34"/>
      <c r="J12" s="34"/>
      <c r="K12" s="313"/>
      <c r="L12" s="310"/>
      <c r="M12" s="310"/>
      <c r="N12" s="310"/>
      <c r="O12" s="325"/>
      <c r="P12" s="325"/>
      <c r="Q12" s="325"/>
      <c r="R12" s="325"/>
      <c r="S12" s="328"/>
      <c r="T12" s="329"/>
      <c r="U12" s="330"/>
      <c r="V12" s="331"/>
      <c r="W12" s="330"/>
      <c r="X12" s="330"/>
      <c r="Y12" s="35" t="str">
        <f t="shared" si="3"/>
        <v/>
      </c>
      <c r="Z12" s="311"/>
      <c r="AA12" s="321" t="s">
        <v>1596</v>
      </c>
      <c r="AB12" s="298"/>
      <c r="AC12" s="298"/>
      <c r="AD12" s="298"/>
      <c r="AE12" s="298"/>
    </row>
    <row r="13" spans="1:31" s="299" customFormat="1" ht="12.75" customHeight="1">
      <c r="A13" s="32" t="str">
        <f t="shared" si="2"/>
        <v/>
      </c>
      <c r="B13" s="309"/>
      <c r="C13" s="310"/>
      <c r="D13" s="309"/>
      <c r="E13" s="311"/>
      <c r="F13" s="311"/>
      <c r="G13" s="312"/>
      <c r="H13" s="311"/>
      <c r="I13" s="34"/>
      <c r="J13" s="34"/>
      <c r="K13" s="313"/>
      <c r="L13" s="310"/>
      <c r="M13" s="310"/>
      <c r="N13" s="310"/>
      <c r="O13" s="325"/>
      <c r="P13" s="325"/>
      <c r="Q13" s="325"/>
      <c r="R13" s="325"/>
      <c r="S13" s="328"/>
      <c r="T13" s="329"/>
      <c r="U13" s="330"/>
      <c r="V13" s="331"/>
      <c r="W13" s="330"/>
      <c r="X13" s="330"/>
      <c r="Y13" s="35" t="str">
        <f t="shared" si="3"/>
        <v/>
      </c>
      <c r="Z13" s="311"/>
      <c r="AA13" s="321" t="s">
        <v>1597</v>
      </c>
      <c r="AB13" s="298"/>
      <c r="AC13" s="298"/>
      <c r="AD13" s="298"/>
      <c r="AE13" s="298"/>
    </row>
    <row r="14" spans="1:31" s="299" customFormat="1" ht="12.75" customHeight="1">
      <c r="A14" s="32" t="str">
        <f t="shared" si="2"/>
        <v/>
      </c>
      <c r="B14" s="309"/>
      <c r="C14" s="310"/>
      <c r="D14" s="309"/>
      <c r="E14" s="311"/>
      <c r="F14" s="311"/>
      <c r="G14" s="312"/>
      <c r="H14" s="311"/>
      <c r="I14" s="34"/>
      <c r="J14" s="34"/>
      <c r="K14" s="313"/>
      <c r="L14" s="310"/>
      <c r="M14" s="310"/>
      <c r="N14" s="310"/>
      <c r="O14" s="325"/>
      <c r="P14" s="325"/>
      <c r="Q14" s="325"/>
      <c r="R14" s="325"/>
      <c r="S14" s="328"/>
      <c r="T14" s="329"/>
      <c r="U14" s="330"/>
      <c r="V14" s="331"/>
      <c r="W14" s="330"/>
      <c r="X14" s="330"/>
      <c r="Y14" s="35" t="str">
        <f t="shared" si="3"/>
        <v/>
      </c>
      <c r="Z14" s="311"/>
      <c r="AA14" s="321" t="s">
        <v>1598</v>
      </c>
      <c r="AB14" s="298"/>
      <c r="AC14" s="298"/>
      <c r="AD14" s="298"/>
      <c r="AE14" s="298"/>
    </row>
    <row r="15" spans="1:31" s="299" customFormat="1" ht="12.75" customHeight="1">
      <c r="A15" s="32" t="str">
        <f t="shared" si="2"/>
        <v/>
      </c>
      <c r="B15" s="309"/>
      <c r="C15" s="310"/>
      <c r="D15" s="309"/>
      <c r="E15" s="311"/>
      <c r="F15" s="311"/>
      <c r="G15" s="312"/>
      <c r="H15" s="311"/>
      <c r="I15" s="34"/>
      <c r="J15" s="34"/>
      <c r="K15" s="313"/>
      <c r="L15" s="310"/>
      <c r="M15" s="310"/>
      <c r="N15" s="310"/>
      <c r="O15" s="325"/>
      <c r="P15" s="325"/>
      <c r="Q15" s="325"/>
      <c r="R15" s="325"/>
      <c r="S15" s="328"/>
      <c r="T15" s="329"/>
      <c r="U15" s="330"/>
      <c r="V15" s="331"/>
      <c r="W15" s="330"/>
      <c r="X15" s="330"/>
      <c r="Y15" s="35" t="str">
        <f t="shared" si="3"/>
        <v/>
      </c>
      <c r="Z15" s="311"/>
      <c r="AA15" s="321" t="s">
        <v>1599</v>
      </c>
      <c r="AB15" s="298"/>
      <c r="AC15" s="298"/>
      <c r="AD15" s="298"/>
      <c r="AE15" s="298"/>
    </row>
    <row r="16" spans="1:31" s="299" customFormat="1" ht="12.75" customHeight="1">
      <c r="A16" s="32" t="str">
        <f t="shared" si="2"/>
        <v/>
      </c>
      <c r="B16" s="309"/>
      <c r="C16" s="310"/>
      <c r="D16" s="309"/>
      <c r="E16" s="311"/>
      <c r="F16" s="311"/>
      <c r="G16" s="312"/>
      <c r="H16" s="311"/>
      <c r="I16" s="34"/>
      <c r="J16" s="34"/>
      <c r="K16" s="313"/>
      <c r="L16" s="310"/>
      <c r="M16" s="310"/>
      <c r="N16" s="310"/>
      <c r="O16" s="325"/>
      <c r="P16" s="325"/>
      <c r="Q16" s="325"/>
      <c r="R16" s="325"/>
      <c r="S16" s="328"/>
      <c r="T16" s="329"/>
      <c r="U16" s="330"/>
      <c r="V16" s="331"/>
      <c r="W16" s="330"/>
      <c r="X16" s="330"/>
      <c r="Y16" s="35" t="str">
        <f t="shared" si="3"/>
        <v/>
      </c>
      <c r="Z16" s="311"/>
      <c r="AA16" s="321" t="s">
        <v>1600</v>
      </c>
      <c r="AB16" s="298"/>
      <c r="AC16" s="298"/>
      <c r="AD16" s="298"/>
      <c r="AE16" s="298"/>
    </row>
    <row r="17" spans="1:34" s="299" customFormat="1" ht="12.75" customHeight="1">
      <c r="A17" s="32" t="str">
        <f t="shared" si="2"/>
        <v/>
      </c>
      <c r="B17" s="309"/>
      <c r="C17" s="310"/>
      <c r="D17" s="309"/>
      <c r="E17" s="311"/>
      <c r="F17" s="311"/>
      <c r="G17" s="312"/>
      <c r="H17" s="311"/>
      <c r="I17" s="34"/>
      <c r="J17" s="34"/>
      <c r="K17" s="313"/>
      <c r="L17" s="310"/>
      <c r="M17" s="310"/>
      <c r="N17" s="310"/>
      <c r="O17" s="325"/>
      <c r="P17" s="325"/>
      <c r="Q17" s="325"/>
      <c r="R17" s="325"/>
      <c r="S17" s="328"/>
      <c r="T17" s="329"/>
      <c r="U17" s="330"/>
      <c r="V17" s="331"/>
      <c r="W17" s="330"/>
      <c r="X17" s="330"/>
      <c r="Y17" s="35" t="str">
        <f t="shared" si="3"/>
        <v/>
      </c>
      <c r="Z17" s="311"/>
      <c r="AA17" s="321" t="s">
        <v>1601</v>
      </c>
      <c r="AB17" s="298"/>
      <c r="AC17" s="298"/>
      <c r="AD17" s="298"/>
      <c r="AE17" s="298"/>
    </row>
    <row r="18" spans="1:34" s="299" customFormat="1" ht="12.75" customHeight="1">
      <c r="A18" s="32" t="str">
        <f t="shared" si="2"/>
        <v/>
      </c>
      <c r="B18" s="309"/>
      <c r="C18" s="310"/>
      <c r="D18" s="309"/>
      <c r="E18" s="311"/>
      <c r="F18" s="311"/>
      <c r="G18" s="312"/>
      <c r="H18" s="311"/>
      <c r="I18" s="34"/>
      <c r="J18" s="34"/>
      <c r="K18" s="313"/>
      <c r="L18" s="310"/>
      <c r="M18" s="310"/>
      <c r="N18" s="310"/>
      <c r="O18" s="325"/>
      <c r="P18" s="325"/>
      <c r="Q18" s="325"/>
      <c r="R18" s="325"/>
      <c r="S18" s="328"/>
      <c r="T18" s="329"/>
      <c r="U18" s="330"/>
      <c r="V18" s="331"/>
      <c r="W18" s="330"/>
      <c r="X18" s="330"/>
      <c r="Y18" s="35" t="str">
        <f t="shared" si="3"/>
        <v/>
      </c>
      <c r="Z18" s="311"/>
      <c r="AA18" s="321" t="s">
        <v>1602</v>
      </c>
      <c r="AB18" s="298"/>
      <c r="AC18" s="298"/>
      <c r="AD18" s="298"/>
      <c r="AE18" s="298"/>
    </row>
    <row r="19" spans="1:34" s="299" customFormat="1" ht="12.75" customHeight="1">
      <c r="A19" s="32" t="str">
        <f t="shared" si="2"/>
        <v/>
      </c>
      <c r="B19" s="309"/>
      <c r="C19" s="310"/>
      <c r="D19" s="309"/>
      <c r="E19" s="311"/>
      <c r="F19" s="311"/>
      <c r="G19" s="312"/>
      <c r="H19" s="311"/>
      <c r="I19" s="34"/>
      <c r="J19" s="34"/>
      <c r="K19" s="313"/>
      <c r="L19" s="310"/>
      <c r="M19" s="310"/>
      <c r="N19" s="310"/>
      <c r="O19" s="325"/>
      <c r="P19" s="325"/>
      <c r="Q19" s="325"/>
      <c r="R19" s="325"/>
      <c r="S19" s="328"/>
      <c r="T19" s="329"/>
      <c r="U19" s="330"/>
      <c r="V19" s="331"/>
      <c r="W19" s="330"/>
      <c r="X19" s="330"/>
      <c r="Y19" s="35" t="str">
        <f t="shared" si="3"/>
        <v/>
      </c>
      <c r="Z19" s="311"/>
      <c r="AA19" s="321" t="s">
        <v>1603</v>
      </c>
      <c r="AB19" s="298"/>
      <c r="AC19" s="298"/>
      <c r="AD19" s="298"/>
      <c r="AE19" s="298"/>
    </row>
    <row r="20" spans="1:34" s="299" customFormat="1" ht="12.75" customHeight="1">
      <c r="A20" s="32" t="str">
        <f t="shared" si="2"/>
        <v/>
      </c>
      <c r="B20" s="309"/>
      <c r="C20" s="310"/>
      <c r="D20" s="309"/>
      <c r="E20" s="311"/>
      <c r="F20" s="311"/>
      <c r="G20" s="312"/>
      <c r="H20" s="311"/>
      <c r="I20" s="34"/>
      <c r="J20" s="34"/>
      <c r="K20" s="313"/>
      <c r="L20" s="310"/>
      <c r="M20" s="310"/>
      <c r="N20" s="310"/>
      <c r="O20" s="325"/>
      <c r="P20" s="325"/>
      <c r="Q20" s="325"/>
      <c r="R20" s="325"/>
      <c r="S20" s="328"/>
      <c r="T20" s="329"/>
      <c r="U20" s="330"/>
      <c r="V20" s="331"/>
      <c r="W20" s="330"/>
      <c r="X20" s="330"/>
      <c r="Y20" s="35" t="str">
        <f t="shared" si="3"/>
        <v/>
      </c>
      <c r="Z20" s="311"/>
      <c r="AA20" s="321" t="s">
        <v>1604</v>
      </c>
      <c r="AB20" s="298"/>
      <c r="AC20" s="298"/>
      <c r="AD20" s="298"/>
      <c r="AE20" s="298"/>
    </row>
    <row r="21" spans="1:34" s="299" customFormat="1" ht="12.75" customHeight="1">
      <c r="A21" s="32" t="str">
        <f t="shared" si="2"/>
        <v/>
      </c>
      <c r="B21" s="309"/>
      <c r="C21" s="310"/>
      <c r="D21" s="309"/>
      <c r="E21" s="311"/>
      <c r="F21" s="311"/>
      <c r="G21" s="312"/>
      <c r="H21" s="311"/>
      <c r="I21" s="34"/>
      <c r="J21" s="34"/>
      <c r="K21" s="313"/>
      <c r="L21" s="310"/>
      <c r="M21" s="310"/>
      <c r="N21" s="310"/>
      <c r="O21" s="325"/>
      <c r="P21" s="325"/>
      <c r="Q21" s="325"/>
      <c r="R21" s="325"/>
      <c r="S21" s="328"/>
      <c r="T21" s="329"/>
      <c r="U21" s="330"/>
      <c r="V21" s="331"/>
      <c r="W21" s="330"/>
      <c r="X21" s="330"/>
      <c r="Y21" s="35" t="str">
        <f t="shared" si="3"/>
        <v/>
      </c>
      <c r="Z21" s="311"/>
      <c r="AA21" s="321" t="s">
        <v>1605</v>
      </c>
      <c r="AB21" s="298"/>
      <c r="AC21" s="298"/>
      <c r="AD21" s="298"/>
      <c r="AE21" s="298"/>
    </row>
    <row r="22" spans="1:34" s="299" customFormat="1" ht="12.75" customHeight="1">
      <c r="A22" s="32" t="str">
        <f t="shared" si="2"/>
        <v/>
      </c>
      <c r="B22" s="309"/>
      <c r="C22" s="310"/>
      <c r="D22" s="309"/>
      <c r="E22" s="311"/>
      <c r="F22" s="311"/>
      <c r="G22" s="312"/>
      <c r="H22" s="311"/>
      <c r="I22" s="34"/>
      <c r="J22" s="34"/>
      <c r="K22" s="313"/>
      <c r="L22" s="310"/>
      <c r="M22" s="310"/>
      <c r="N22" s="310"/>
      <c r="O22" s="325"/>
      <c r="P22" s="325"/>
      <c r="Q22" s="325"/>
      <c r="R22" s="325"/>
      <c r="S22" s="328"/>
      <c r="T22" s="329"/>
      <c r="U22" s="330"/>
      <c r="V22" s="331"/>
      <c r="W22" s="330"/>
      <c r="X22" s="330"/>
      <c r="Y22" s="35" t="str">
        <f t="shared" si="3"/>
        <v/>
      </c>
      <c r="Z22" s="311"/>
      <c r="AA22" s="321" t="s">
        <v>1606</v>
      </c>
      <c r="AB22" s="298"/>
      <c r="AC22" s="298"/>
      <c r="AD22" s="298"/>
      <c r="AE22" s="298"/>
    </row>
    <row r="23" spans="1:34" s="299" customFormat="1" ht="12.75" customHeight="1">
      <c r="A23" s="32" t="str">
        <f t="shared" si="2"/>
        <v/>
      </c>
      <c r="B23" s="309"/>
      <c r="C23" s="310"/>
      <c r="D23" s="309"/>
      <c r="E23" s="311"/>
      <c r="F23" s="311"/>
      <c r="G23" s="312"/>
      <c r="H23" s="311"/>
      <c r="I23" s="34"/>
      <c r="J23" s="34"/>
      <c r="K23" s="313"/>
      <c r="L23" s="310"/>
      <c r="M23" s="310"/>
      <c r="N23" s="310"/>
      <c r="O23" s="325"/>
      <c r="P23" s="325"/>
      <c r="Q23" s="325"/>
      <c r="R23" s="325"/>
      <c r="S23" s="328"/>
      <c r="T23" s="329"/>
      <c r="U23" s="330"/>
      <c r="V23" s="331"/>
      <c r="W23" s="330"/>
      <c r="X23" s="330"/>
      <c r="Y23" s="35" t="str">
        <f t="shared" si="3"/>
        <v/>
      </c>
      <c r="Z23" s="311"/>
      <c r="AA23" s="321" t="s">
        <v>1607</v>
      </c>
      <c r="AB23" s="298"/>
      <c r="AC23" s="298"/>
      <c r="AD23" s="298"/>
      <c r="AE23" s="298"/>
    </row>
    <row r="24" spans="1:34" s="299" customFormat="1" ht="12.75" customHeight="1">
      <c r="A24" s="32" t="str">
        <f t="shared" si="2"/>
        <v/>
      </c>
      <c r="B24" s="309"/>
      <c r="C24" s="310"/>
      <c r="D24" s="309"/>
      <c r="E24" s="311"/>
      <c r="F24" s="311"/>
      <c r="G24" s="312"/>
      <c r="H24" s="311"/>
      <c r="I24" s="34"/>
      <c r="J24" s="34"/>
      <c r="K24" s="313"/>
      <c r="L24" s="310"/>
      <c r="M24" s="310"/>
      <c r="N24" s="310"/>
      <c r="O24" s="325"/>
      <c r="P24" s="325"/>
      <c r="Q24" s="325"/>
      <c r="R24" s="325"/>
      <c r="S24" s="328"/>
      <c r="T24" s="329"/>
      <c r="U24" s="330"/>
      <c r="V24" s="331"/>
      <c r="W24" s="330"/>
      <c r="X24" s="330"/>
      <c r="Y24" s="35" t="str">
        <f t="shared" si="3"/>
        <v/>
      </c>
      <c r="Z24" s="311"/>
      <c r="AA24" s="321" t="s">
        <v>1608</v>
      </c>
      <c r="AB24" s="298"/>
      <c r="AC24" s="298"/>
      <c r="AD24" s="298"/>
      <c r="AE24" s="298"/>
      <c r="AF24" s="298"/>
      <c r="AG24" s="298"/>
      <c r="AH24" s="298"/>
    </row>
    <row r="25" spans="1:34" s="299" customFormat="1" ht="12.75" customHeight="1">
      <c r="A25" s="868" t="s">
        <v>1609</v>
      </c>
      <c r="B25" s="811"/>
      <c r="C25" s="313"/>
      <c r="D25" s="311"/>
      <c r="E25" s="311"/>
      <c r="F25" s="311"/>
      <c r="G25" s="314"/>
      <c r="H25" s="311"/>
      <c r="I25" s="326"/>
      <c r="J25" s="326"/>
      <c r="K25" s="313"/>
      <c r="L25" s="313"/>
      <c r="M25" s="313"/>
      <c r="N25" s="313"/>
      <c r="O25" s="314"/>
      <c r="P25" s="314"/>
      <c r="Q25" s="314"/>
      <c r="R25" s="314"/>
      <c r="S25" s="314"/>
      <c r="T25" s="314"/>
      <c r="U25" s="332">
        <f>SUM(U8:U24)</f>
        <v>0</v>
      </c>
      <c r="V25" s="332">
        <f>SUM(V8:V24)</f>
        <v>0</v>
      </c>
      <c r="W25" s="332">
        <f>SUM(W8:W24)</f>
        <v>0</v>
      </c>
      <c r="X25" s="332">
        <f>SUM(X8:X24)</f>
        <v>0</v>
      </c>
      <c r="Y25" s="35" t="str">
        <f t="shared" si="3"/>
        <v/>
      </c>
      <c r="Z25" s="311"/>
      <c r="AA25" s="298"/>
      <c r="AB25" s="298"/>
      <c r="AC25" s="298"/>
      <c r="AD25" s="298"/>
      <c r="AE25" s="298"/>
      <c r="AF25" s="298"/>
      <c r="AG25" s="298"/>
      <c r="AH25" s="298"/>
    </row>
    <row r="26" spans="1:34" s="299" customFormat="1" ht="12.75" customHeight="1">
      <c r="A26" s="868" t="s">
        <v>1610</v>
      </c>
      <c r="B26" s="811"/>
      <c r="C26" s="313"/>
      <c r="D26" s="311"/>
      <c r="E26" s="311"/>
      <c r="F26" s="311"/>
      <c r="G26" s="314"/>
      <c r="H26" s="311"/>
      <c r="I26" s="326"/>
      <c r="J26" s="326"/>
      <c r="K26" s="313"/>
      <c r="L26" s="313"/>
      <c r="M26" s="313"/>
      <c r="N26" s="313"/>
      <c r="O26" s="314"/>
      <c r="P26" s="314"/>
      <c r="Q26" s="314"/>
      <c r="R26" s="314"/>
      <c r="S26" s="314"/>
      <c r="T26" s="314"/>
      <c r="U26" s="332">
        <f>V25</f>
        <v>0</v>
      </c>
      <c r="V26" s="332"/>
      <c r="W26" s="332"/>
      <c r="X26" s="332"/>
      <c r="Y26" s="35"/>
      <c r="Z26" s="311"/>
      <c r="AA26" s="298"/>
      <c r="AB26" s="298"/>
      <c r="AC26" s="298"/>
      <c r="AD26" s="298"/>
      <c r="AE26" s="298"/>
      <c r="AF26" s="298"/>
      <c r="AG26" s="298"/>
      <c r="AH26" s="298"/>
    </row>
    <row r="27" spans="1:34" s="299" customFormat="1" ht="12.75" customHeight="1">
      <c r="A27" s="869" t="s">
        <v>1611</v>
      </c>
      <c r="B27" s="804"/>
      <c r="C27" s="315"/>
      <c r="D27" s="316"/>
      <c r="E27" s="316"/>
      <c r="F27" s="317"/>
      <c r="G27" s="318"/>
      <c r="H27" s="319"/>
      <c r="I27" s="319"/>
      <c r="J27" s="319"/>
      <c r="K27" s="319"/>
      <c r="L27" s="319"/>
      <c r="M27" s="319"/>
      <c r="N27" s="319"/>
      <c r="O27" s="318"/>
      <c r="P27" s="318"/>
      <c r="Q27" s="318"/>
      <c r="R27" s="318"/>
      <c r="S27" s="318"/>
      <c r="T27" s="318"/>
      <c r="U27" s="333">
        <f>U25-U26</f>
        <v>0</v>
      </c>
      <c r="V27" s="333"/>
      <c r="W27" s="333">
        <f>W25-W26</f>
        <v>0</v>
      </c>
      <c r="X27" s="333">
        <f>X25</f>
        <v>0</v>
      </c>
      <c r="Y27" s="35" t="str">
        <f t="shared" si="3"/>
        <v/>
      </c>
      <c r="Z27" s="317"/>
      <c r="AA27" s="298"/>
      <c r="AB27" s="298"/>
      <c r="AC27" s="298"/>
      <c r="AD27" s="298"/>
      <c r="AE27" s="298"/>
      <c r="AF27" s="298"/>
      <c r="AG27" s="298"/>
      <c r="AH27" s="298"/>
    </row>
    <row r="28" spans="1:34" ht="13.5">
      <c r="A28" s="25" t="e">
        <f>#REF!&amp;"填表人："&amp;#REF!</f>
        <v>#REF!</v>
      </c>
      <c r="U28" s="334"/>
      <c r="V28" s="334"/>
      <c r="W28" s="334"/>
      <c r="X28" s="25" t="e">
        <f>"评估人员："&amp;#REF!</f>
        <v>#REF!</v>
      </c>
      <c r="AA28" s="337" t="s">
        <v>717</v>
      </c>
    </row>
    <row r="29" spans="1:34">
      <c r="A29" s="25" t="e">
        <f>"填表日期："&amp;YEAR(#REF!)&amp;"年"&amp;MONTH(#REF!)&amp;"月"&amp;DAY(#REF!)&amp;"日"</f>
        <v>#REF!</v>
      </c>
      <c r="U29" s="334"/>
      <c r="V29" s="334"/>
      <c r="W29" s="334"/>
    </row>
    <row r="30" spans="1:34">
      <c r="U30" s="334"/>
      <c r="V30" s="334"/>
      <c r="W30" s="334"/>
      <c r="X30" s="335"/>
      <c r="Y30" s="335"/>
      <c r="AA30" s="65"/>
    </row>
    <row r="31" spans="1:34">
      <c r="U31" s="334"/>
      <c r="V31" s="334"/>
      <c r="W31" s="334"/>
    </row>
    <row r="32" spans="1:34">
      <c r="U32" s="334"/>
      <c r="V32" s="334"/>
      <c r="W32" s="334"/>
      <c r="X32" s="335"/>
    </row>
    <row r="33" spans="7:23">
      <c r="U33" s="334"/>
      <c r="V33" s="334"/>
      <c r="W33" s="334"/>
    </row>
    <row r="34" spans="7:23">
      <c r="U34" s="334"/>
      <c r="V34" s="334"/>
      <c r="W34" s="334"/>
    </row>
    <row r="36" spans="7:23">
      <c r="U36" s="336"/>
      <c r="V36" s="336"/>
      <c r="W36" s="336"/>
    </row>
    <row r="37" spans="7:23">
      <c r="U37" s="335"/>
      <c r="V37" s="335"/>
      <c r="W37" s="335"/>
    </row>
    <row r="38" spans="7:23">
      <c r="U38" s="335"/>
      <c r="V38" s="335"/>
      <c r="W38" s="335"/>
    </row>
    <row r="40" spans="7:23">
      <c r="G40" s="320"/>
      <c r="U40" s="335"/>
      <c r="V40" s="335"/>
      <c r="W40" s="335"/>
    </row>
    <row r="41" spans="7:23">
      <c r="G41" s="320"/>
    </row>
    <row r="42" spans="7:23">
      <c r="G42" s="320"/>
    </row>
    <row r="43" spans="7:23">
      <c r="G43" s="320"/>
    </row>
    <row r="44" spans="7:23">
      <c r="G44" s="320"/>
      <c r="U44" s="335"/>
      <c r="V44" s="335"/>
      <c r="W44" s="335"/>
    </row>
    <row r="45" spans="7:23">
      <c r="G45" s="320"/>
    </row>
    <row r="46" spans="7:23">
      <c r="G46" s="320"/>
    </row>
    <row r="47" spans="7:23">
      <c r="G47" s="320"/>
    </row>
  </sheetData>
  <mergeCells count="24">
    <mergeCell ref="A27:B27"/>
    <mergeCell ref="A6:A7"/>
    <mergeCell ref="B6:B7"/>
    <mergeCell ref="A2:Z2"/>
    <mergeCell ref="A3:Z3"/>
    <mergeCell ref="M4:N4"/>
    <mergeCell ref="Y4:Z4"/>
    <mergeCell ref="O6:T6"/>
    <mergeCell ref="C6:C7"/>
    <mergeCell ref="D6:D7"/>
    <mergeCell ref="E6:E7"/>
    <mergeCell ref="F6:F7"/>
    <mergeCell ref="G6:G7"/>
    <mergeCell ref="H6:H7"/>
    <mergeCell ref="I6:I7"/>
    <mergeCell ref="J6:J7"/>
    <mergeCell ref="X6:X7"/>
    <mergeCell ref="Y6:Y7"/>
    <mergeCell ref="Z6:Z7"/>
    <mergeCell ref="A25:B25"/>
    <mergeCell ref="A26:B26"/>
    <mergeCell ref="U6:U7"/>
    <mergeCell ref="V6:V7"/>
    <mergeCell ref="W6:W7"/>
  </mergeCells>
  <phoneticPr fontId="48" type="noConversion"/>
  <hyperlinks>
    <hyperlink ref="A1" location="索引目录!A1" display="返回索引目录" xr:uid="{00000000-0004-0000-2100-000000000000}"/>
  </hyperlinks>
  <printOptions horizontalCentered="1"/>
  <pageMargins left="0.98402777777777795" right="0.98402777777777795" top="0.98402777777777795" bottom="0.98402777777777795" header="0.47152777777777799" footer="0.35416666666666702"/>
  <pageSetup paperSize="9" scale="4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12" max="28" man="1"/>
    <brk id="20" max="28"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9">
    <pageSetUpPr fitToPage="1"/>
  </sheetPr>
  <dimension ref="A1:WVR68"/>
  <sheetViews>
    <sheetView showGridLines="0" topLeftCell="D1" zoomScale="98" zoomScaleNormal="98" workbookViewId="0">
      <selection activeCell="S10" sqref="S10"/>
    </sheetView>
  </sheetViews>
  <sheetFormatPr defaultColWidth="8.625" defaultRowHeight="12.75"/>
  <cols>
    <col min="1" max="1" width="6.625" style="292" customWidth="1"/>
    <col min="2" max="2" width="19.625" style="292" customWidth="1"/>
    <col min="3" max="4" width="8" style="292" customWidth="1"/>
    <col min="5" max="5" width="22.125" style="292" customWidth="1"/>
    <col min="6" max="6" width="12.125" style="292" customWidth="1"/>
    <col min="7" max="7" width="4.625" style="292" customWidth="1"/>
    <col min="8" max="8" width="5.5" style="292" customWidth="1"/>
    <col min="9" max="9" width="11" style="293" customWidth="1"/>
    <col min="10" max="10" width="15" style="293" customWidth="1"/>
    <col min="11" max="11" width="8" style="292" customWidth="1"/>
    <col min="12" max="12" width="8.625" style="292" customWidth="1"/>
    <col min="13" max="14" width="9.625" style="292" customWidth="1"/>
    <col min="15" max="15" width="9.125" style="292" customWidth="1"/>
    <col min="16" max="205" width="9" style="292" customWidth="1"/>
    <col min="206" max="206" width="4.5" style="292" customWidth="1"/>
    <col min="207" max="207" width="11" style="292" customWidth="1"/>
    <col min="208" max="208" width="8" style="292" customWidth="1"/>
    <col min="209" max="209" width="5.125" style="292" customWidth="1"/>
    <col min="210" max="210" width="13.125" style="292" customWidth="1"/>
    <col min="211" max="211" width="12.5" style="292" customWidth="1"/>
    <col min="212" max="221" width="10.625" style="292" customWidth="1"/>
    <col min="222" max="222" width="12.125" style="292" customWidth="1"/>
    <col min="223" max="223" width="8.125" style="292" customWidth="1"/>
    <col min="224" max="224" width="10.625" style="292" customWidth="1"/>
    <col min="225" max="225" width="10" style="292" customWidth="1"/>
    <col min="226" max="226" width="12.125" style="292" customWidth="1"/>
    <col min="227" max="227" width="9.625" style="292" customWidth="1"/>
    <col min="228" max="228" width="9.125" style="292" customWidth="1"/>
    <col min="229" max="229" width="9" style="292" customWidth="1"/>
    <col min="230" max="230" width="8.625" style="292" customWidth="1"/>
    <col min="231" max="231" width="9.625" style="292" customWidth="1"/>
    <col min="232" max="232" width="9.125" style="292" customWidth="1"/>
    <col min="233" max="233" width="7.625" style="292" customWidth="1"/>
    <col min="234" max="234" width="9.125" style="292" customWidth="1"/>
    <col min="235" max="235" width="14.625" style="292" customWidth="1"/>
    <col min="236" max="236" width="13.625" style="292" customWidth="1"/>
    <col min="237" max="237" width="8" style="292" customWidth="1"/>
    <col min="238" max="238" width="7.625" style="292" customWidth="1"/>
    <col min="239" max="239" width="7.125" style="292" customWidth="1"/>
    <col min="240" max="240" width="9.125" style="292" customWidth="1"/>
    <col min="241" max="241" width="7.625" style="292" customWidth="1"/>
    <col min="242" max="243" width="8.625" style="292" customWidth="1"/>
    <col min="244" max="244" width="14.625" style="292" customWidth="1"/>
    <col min="245" max="245" width="13.625" style="292" customWidth="1"/>
    <col min="246" max="246" width="8.625" style="292" customWidth="1"/>
    <col min="247" max="249" width="10.625" style="292" customWidth="1"/>
    <col min="250" max="250" width="16.625" style="292" customWidth="1"/>
    <col min="251" max="254" width="10.625" style="292" customWidth="1"/>
    <col min="255" max="255" width="12" style="292" customWidth="1"/>
    <col min="256" max="256" width="10.625" style="292" customWidth="1"/>
    <col min="257" max="257" width="8.625" style="292" customWidth="1"/>
    <col min="258" max="262" width="13.625" style="292" customWidth="1"/>
    <col min="263" max="266" width="8.625" style="292" hidden="1"/>
    <col min="267" max="461" width="9" style="292" customWidth="1"/>
    <col min="462" max="462" width="4.5" style="292" customWidth="1"/>
    <col min="463" max="463" width="11" style="292" customWidth="1"/>
    <col min="464" max="464" width="8" style="292" customWidth="1"/>
    <col min="465" max="465" width="5.125" style="292" customWidth="1"/>
    <col min="466" max="466" width="13.125" style="292" customWidth="1"/>
    <col min="467" max="467" width="12.5" style="292" customWidth="1"/>
    <col min="468" max="477" width="10.625" style="292" customWidth="1"/>
    <col min="478" max="478" width="12.125" style="292" customWidth="1"/>
    <col min="479" max="479" width="8.125" style="292" customWidth="1"/>
    <col min="480" max="480" width="10.625" style="292" customWidth="1"/>
    <col min="481" max="481" width="10" style="292" customWidth="1"/>
    <col min="482" max="482" width="12.125" style="292" customWidth="1"/>
    <col min="483" max="483" width="9.625" style="292" customWidth="1"/>
    <col min="484" max="484" width="9.125" style="292" customWidth="1"/>
    <col min="485" max="485" width="9" style="292" customWidth="1"/>
    <col min="486" max="486" width="8.625" style="292" customWidth="1"/>
    <col min="487" max="487" width="9.625" style="292" customWidth="1"/>
    <col min="488" max="488" width="9.125" style="292" customWidth="1"/>
    <col min="489" max="489" width="7.625" style="292" customWidth="1"/>
    <col min="490" max="490" width="9.125" style="292" customWidth="1"/>
    <col min="491" max="491" width="14.625" style="292" customWidth="1"/>
    <col min="492" max="492" width="13.625" style="292" customWidth="1"/>
    <col min="493" max="493" width="8" style="292" customWidth="1"/>
    <col min="494" max="494" width="7.625" style="292" customWidth="1"/>
    <col min="495" max="495" width="7.125" style="292" customWidth="1"/>
    <col min="496" max="496" width="9.125" style="292" customWidth="1"/>
    <col min="497" max="497" width="7.625" style="292" customWidth="1"/>
    <col min="498" max="499" width="8.625" style="292" customWidth="1"/>
    <col min="500" max="500" width="14.625" style="292" customWidth="1"/>
    <col min="501" max="501" width="13.625" style="292" customWidth="1"/>
    <col min="502" max="502" width="8.625" style="292" customWidth="1"/>
    <col min="503" max="505" width="10.625" style="292" customWidth="1"/>
    <col min="506" max="506" width="16.625" style="292" customWidth="1"/>
    <col min="507" max="510" width="10.625" style="292" customWidth="1"/>
    <col min="511" max="511" width="12" style="292" customWidth="1"/>
    <col min="512" max="512" width="10.625" style="292" customWidth="1"/>
    <col min="513" max="513" width="8.625" style="292" customWidth="1"/>
    <col min="514" max="518" width="13.625" style="292" customWidth="1"/>
    <col min="519" max="522" width="8.625" style="292" hidden="1"/>
    <col min="523" max="717" width="9" style="292" customWidth="1"/>
    <col min="718" max="718" width="4.5" style="292" customWidth="1"/>
    <col min="719" max="719" width="11" style="292" customWidth="1"/>
    <col min="720" max="720" width="8" style="292" customWidth="1"/>
    <col min="721" max="721" width="5.125" style="292" customWidth="1"/>
    <col min="722" max="722" width="13.125" style="292" customWidth="1"/>
    <col min="723" max="723" width="12.5" style="292" customWidth="1"/>
    <col min="724" max="733" width="10.625" style="292" customWidth="1"/>
    <col min="734" max="734" width="12.125" style="292" customWidth="1"/>
    <col min="735" max="735" width="8.125" style="292" customWidth="1"/>
    <col min="736" max="736" width="10.625" style="292" customWidth="1"/>
    <col min="737" max="737" width="10" style="292" customWidth="1"/>
    <col min="738" max="738" width="12.125" style="292" customWidth="1"/>
    <col min="739" max="739" width="9.625" style="292" customWidth="1"/>
    <col min="740" max="740" width="9.125" style="292" customWidth="1"/>
    <col min="741" max="741" width="9" style="292" customWidth="1"/>
    <col min="742" max="742" width="8.625" style="292" customWidth="1"/>
    <col min="743" max="743" width="9.625" style="292" customWidth="1"/>
    <col min="744" max="744" width="9.125" style="292" customWidth="1"/>
    <col min="745" max="745" width="7.625" style="292" customWidth="1"/>
    <col min="746" max="746" width="9.125" style="292" customWidth="1"/>
    <col min="747" max="747" width="14.625" style="292" customWidth="1"/>
    <col min="748" max="748" width="13.625" style="292" customWidth="1"/>
    <col min="749" max="749" width="8" style="292" customWidth="1"/>
    <col min="750" max="750" width="7.625" style="292" customWidth="1"/>
    <col min="751" max="751" width="7.125" style="292" customWidth="1"/>
    <col min="752" max="752" width="9.125" style="292" customWidth="1"/>
    <col min="753" max="753" width="7.625" style="292" customWidth="1"/>
    <col min="754" max="755" width="8.625" style="292" customWidth="1"/>
    <col min="756" max="756" width="14.625" style="292" customWidth="1"/>
    <col min="757" max="757" width="13.625" style="292" customWidth="1"/>
    <col min="758" max="758" width="8.625" style="292" customWidth="1"/>
    <col min="759" max="761" width="10.625" style="292" customWidth="1"/>
    <col min="762" max="762" width="16.625" style="292" customWidth="1"/>
    <col min="763" max="766" width="10.625" style="292" customWidth="1"/>
    <col min="767" max="767" width="12" style="292" customWidth="1"/>
    <col min="768" max="768" width="10.625" style="292" customWidth="1"/>
    <col min="769" max="769" width="8.625" style="292" customWidth="1"/>
    <col min="770" max="774" width="13.625" style="292" customWidth="1"/>
    <col min="775" max="778" width="8.625" style="292" hidden="1"/>
    <col min="779" max="973" width="9" style="292" customWidth="1"/>
    <col min="974" max="974" width="4.5" style="292" customWidth="1"/>
    <col min="975" max="975" width="11" style="292" customWidth="1"/>
    <col min="976" max="976" width="8" style="292" customWidth="1"/>
    <col min="977" max="977" width="5.125" style="292" customWidth="1"/>
    <col min="978" max="978" width="13.125" style="292" customWidth="1"/>
    <col min="979" max="979" width="12.5" style="292" customWidth="1"/>
    <col min="980" max="989" width="10.625" style="292" customWidth="1"/>
    <col min="990" max="990" width="12.125" style="292" customWidth="1"/>
    <col min="991" max="991" width="8.125" style="292" customWidth="1"/>
    <col min="992" max="992" width="10.625" style="292" customWidth="1"/>
    <col min="993" max="993" width="10" style="292" customWidth="1"/>
    <col min="994" max="994" width="12.125" style="292" customWidth="1"/>
    <col min="995" max="995" width="9.625" style="292" customWidth="1"/>
    <col min="996" max="996" width="9.125" style="292" customWidth="1"/>
    <col min="997" max="997" width="9" style="292" customWidth="1"/>
    <col min="998" max="998" width="8.625" style="292" customWidth="1"/>
    <col min="999" max="999" width="9.625" style="292" customWidth="1"/>
    <col min="1000" max="1000" width="9.125" style="292" customWidth="1"/>
    <col min="1001" max="1001" width="7.625" style="292" customWidth="1"/>
    <col min="1002" max="1002" width="9.125" style="292" customWidth="1"/>
    <col min="1003" max="1003" width="14.625" style="292" customWidth="1"/>
    <col min="1004" max="1004" width="13.625" style="292" customWidth="1"/>
    <col min="1005" max="1005" width="8" style="292" customWidth="1"/>
    <col min="1006" max="1006" width="7.625" style="292" customWidth="1"/>
    <col min="1007" max="1007" width="7.125" style="292" customWidth="1"/>
    <col min="1008" max="1008" width="9.125" style="292" customWidth="1"/>
    <col min="1009" max="1009" width="7.625" style="292" customWidth="1"/>
    <col min="1010" max="1011" width="8.625" style="292" customWidth="1"/>
    <col min="1012" max="1012" width="14.625" style="292" customWidth="1"/>
    <col min="1013" max="1013" width="13.625" style="292" customWidth="1"/>
    <col min="1014" max="1014" width="8.625" style="292" customWidth="1"/>
    <col min="1015" max="1017" width="10.625" style="292" customWidth="1"/>
    <col min="1018" max="1018" width="16.625" style="292" customWidth="1"/>
    <col min="1019" max="1022" width="10.625" style="292" customWidth="1"/>
    <col min="1023" max="1023" width="12" style="292" customWidth="1"/>
    <col min="1024" max="1024" width="10.625" style="292" customWidth="1"/>
    <col min="1025" max="1025" width="8.625" style="292" customWidth="1"/>
    <col min="1026" max="1030" width="13.625" style="292" customWidth="1"/>
    <col min="1031" max="1034" width="8.625" style="292" hidden="1"/>
    <col min="1035" max="1229" width="9" style="292" customWidth="1"/>
    <col min="1230" max="1230" width="4.5" style="292" customWidth="1"/>
    <col min="1231" max="1231" width="11" style="292" customWidth="1"/>
    <col min="1232" max="1232" width="8" style="292" customWidth="1"/>
    <col min="1233" max="1233" width="5.125" style="292" customWidth="1"/>
    <col min="1234" max="1234" width="13.125" style="292" customWidth="1"/>
    <col min="1235" max="1235" width="12.5" style="292" customWidth="1"/>
    <col min="1236" max="1245" width="10.625" style="292" customWidth="1"/>
    <col min="1246" max="1246" width="12.125" style="292" customWidth="1"/>
    <col min="1247" max="1247" width="8.125" style="292" customWidth="1"/>
    <col min="1248" max="1248" width="10.625" style="292" customWidth="1"/>
    <col min="1249" max="1249" width="10" style="292" customWidth="1"/>
    <col min="1250" max="1250" width="12.125" style="292" customWidth="1"/>
    <col min="1251" max="1251" width="9.625" style="292" customWidth="1"/>
    <col min="1252" max="1252" width="9.125" style="292" customWidth="1"/>
    <col min="1253" max="1253" width="9" style="292" customWidth="1"/>
    <col min="1254" max="1254" width="8.625" style="292" customWidth="1"/>
    <col min="1255" max="1255" width="9.625" style="292" customWidth="1"/>
    <col min="1256" max="1256" width="9.125" style="292" customWidth="1"/>
    <col min="1257" max="1257" width="7.625" style="292" customWidth="1"/>
    <col min="1258" max="1258" width="9.125" style="292" customWidth="1"/>
    <col min="1259" max="1259" width="14.625" style="292" customWidth="1"/>
    <col min="1260" max="1260" width="13.625" style="292" customWidth="1"/>
    <col min="1261" max="1261" width="8" style="292" customWidth="1"/>
    <col min="1262" max="1262" width="7.625" style="292" customWidth="1"/>
    <col min="1263" max="1263" width="7.125" style="292" customWidth="1"/>
    <col min="1264" max="1264" width="9.125" style="292" customWidth="1"/>
    <col min="1265" max="1265" width="7.625" style="292" customWidth="1"/>
    <col min="1266" max="1267" width="8.625" style="292" customWidth="1"/>
    <col min="1268" max="1268" width="14.625" style="292" customWidth="1"/>
    <col min="1269" max="1269" width="13.625" style="292" customWidth="1"/>
    <col min="1270" max="1270" width="8.625" style="292" customWidth="1"/>
    <col min="1271" max="1273" width="10.625" style="292" customWidth="1"/>
    <col min="1274" max="1274" width="16.625" style="292" customWidth="1"/>
    <col min="1275" max="1278" width="10.625" style="292" customWidth="1"/>
    <col min="1279" max="1279" width="12" style="292" customWidth="1"/>
    <col min="1280" max="1280" width="10.625" style="292" customWidth="1"/>
    <col min="1281" max="1281" width="8.625" style="292" customWidth="1"/>
    <col min="1282" max="1286" width="13.625" style="292" customWidth="1"/>
    <col min="1287" max="1290" width="8.625" style="292" hidden="1"/>
    <col min="1291" max="1485" width="9" style="292" customWidth="1"/>
    <col min="1486" max="1486" width="4.5" style="292" customWidth="1"/>
    <col min="1487" max="1487" width="11" style="292" customWidth="1"/>
    <col min="1488" max="1488" width="8" style="292" customWidth="1"/>
    <col min="1489" max="1489" width="5.125" style="292" customWidth="1"/>
    <col min="1490" max="1490" width="13.125" style="292" customWidth="1"/>
    <col min="1491" max="1491" width="12.5" style="292" customWidth="1"/>
    <col min="1492" max="1501" width="10.625" style="292" customWidth="1"/>
    <col min="1502" max="1502" width="12.125" style="292" customWidth="1"/>
    <col min="1503" max="1503" width="8.125" style="292" customWidth="1"/>
    <col min="1504" max="1504" width="10.625" style="292" customWidth="1"/>
    <col min="1505" max="1505" width="10" style="292" customWidth="1"/>
    <col min="1506" max="1506" width="12.125" style="292" customWidth="1"/>
    <col min="1507" max="1507" width="9.625" style="292" customWidth="1"/>
    <col min="1508" max="1508" width="9.125" style="292" customWidth="1"/>
    <col min="1509" max="1509" width="9" style="292" customWidth="1"/>
    <col min="1510" max="1510" width="8.625" style="292" customWidth="1"/>
    <col min="1511" max="1511" width="9.625" style="292" customWidth="1"/>
    <col min="1512" max="1512" width="9.125" style="292" customWidth="1"/>
    <col min="1513" max="1513" width="7.625" style="292" customWidth="1"/>
    <col min="1514" max="1514" width="9.125" style="292" customWidth="1"/>
    <col min="1515" max="1515" width="14.625" style="292" customWidth="1"/>
    <col min="1516" max="1516" width="13.625" style="292" customWidth="1"/>
    <col min="1517" max="1517" width="8" style="292" customWidth="1"/>
    <col min="1518" max="1518" width="7.625" style="292" customWidth="1"/>
    <col min="1519" max="1519" width="7.125" style="292" customWidth="1"/>
    <col min="1520" max="1520" width="9.125" style="292" customWidth="1"/>
    <col min="1521" max="1521" width="7.625" style="292" customWidth="1"/>
    <col min="1522" max="1523" width="8.625" style="292" customWidth="1"/>
    <col min="1524" max="1524" width="14.625" style="292" customWidth="1"/>
    <col min="1525" max="1525" width="13.625" style="292" customWidth="1"/>
    <col min="1526" max="1526" width="8.625" style="292" customWidth="1"/>
    <col min="1527" max="1529" width="10.625" style="292" customWidth="1"/>
    <col min="1530" max="1530" width="16.625" style="292" customWidth="1"/>
    <col min="1531" max="1534" width="10.625" style="292" customWidth="1"/>
    <col min="1535" max="1535" width="12" style="292" customWidth="1"/>
    <col min="1536" max="1536" width="10.625" style="292" customWidth="1"/>
    <col min="1537" max="1537" width="8.625" style="292" customWidth="1"/>
    <col min="1538" max="1542" width="13.625" style="292" customWidth="1"/>
    <col min="1543" max="1546" width="8.625" style="292" hidden="1"/>
    <col min="1547" max="1741" width="9" style="292" customWidth="1"/>
    <col min="1742" max="1742" width="4.5" style="292" customWidth="1"/>
    <col min="1743" max="1743" width="11" style="292" customWidth="1"/>
    <col min="1744" max="1744" width="8" style="292" customWidth="1"/>
    <col min="1745" max="1745" width="5.125" style="292" customWidth="1"/>
    <col min="1746" max="1746" width="13.125" style="292" customWidth="1"/>
    <col min="1747" max="1747" width="12.5" style="292" customWidth="1"/>
    <col min="1748" max="1757" width="10.625" style="292" customWidth="1"/>
    <col min="1758" max="1758" width="12.125" style="292" customWidth="1"/>
    <col min="1759" max="1759" width="8.125" style="292" customWidth="1"/>
    <col min="1760" max="1760" width="10.625" style="292" customWidth="1"/>
    <col min="1761" max="1761" width="10" style="292" customWidth="1"/>
    <col min="1762" max="1762" width="12.125" style="292" customWidth="1"/>
    <col min="1763" max="1763" width="9.625" style="292" customWidth="1"/>
    <col min="1764" max="1764" width="9.125" style="292" customWidth="1"/>
    <col min="1765" max="1765" width="9" style="292" customWidth="1"/>
    <col min="1766" max="1766" width="8.625" style="292" customWidth="1"/>
    <col min="1767" max="1767" width="9.625" style="292" customWidth="1"/>
    <col min="1768" max="1768" width="9.125" style="292" customWidth="1"/>
    <col min="1769" max="1769" width="7.625" style="292" customWidth="1"/>
    <col min="1770" max="1770" width="9.125" style="292" customWidth="1"/>
    <col min="1771" max="1771" width="14.625" style="292" customWidth="1"/>
    <col min="1772" max="1772" width="13.625" style="292" customWidth="1"/>
    <col min="1773" max="1773" width="8" style="292" customWidth="1"/>
    <col min="1774" max="1774" width="7.625" style="292" customWidth="1"/>
    <col min="1775" max="1775" width="7.125" style="292" customWidth="1"/>
    <col min="1776" max="1776" width="9.125" style="292" customWidth="1"/>
    <col min="1777" max="1777" width="7.625" style="292" customWidth="1"/>
    <col min="1778" max="1779" width="8.625" style="292" customWidth="1"/>
    <col min="1780" max="1780" width="14.625" style="292" customWidth="1"/>
    <col min="1781" max="1781" width="13.625" style="292" customWidth="1"/>
    <col min="1782" max="1782" width="8.625" style="292" customWidth="1"/>
    <col min="1783" max="1785" width="10.625" style="292" customWidth="1"/>
    <col min="1786" max="1786" width="16.625" style="292" customWidth="1"/>
    <col min="1787" max="1790" width="10.625" style="292" customWidth="1"/>
    <col min="1791" max="1791" width="12" style="292" customWidth="1"/>
    <col min="1792" max="1792" width="10.625" style="292" customWidth="1"/>
    <col min="1793" max="1793" width="8.625" style="292" customWidth="1"/>
    <col min="1794" max="1798" width="13.625" style="292" customWidth="1"/>
    <col min="1799" max="1802" width="8.625" style="292" hidden="1"/>
    <col min="1803" max="1997" width="9" style="292" customWidth="1"/>
    <col min="1998" max="1998" width="4.5" style="292" customWidth="1"/>
    <col min="1999" max="1999" width="11" style="292" customWidth="1"/>
    <col min="2000" max="2000" width="8" style="292" customWidth="1"/>
    <col min="2001" max="2001" width="5.125" style="292" customWidth="1"/>
    <col min="2002" max="2002" width="13.125" style="292" customWidth="1"/>
    <col min="2003" max="2003" width="12.5" style="292" customWidth="1"/>
    <col min="2004" max="2013" width="10.625" style="292" customWidth="1"/>
    <col min="2014" max="2014" width="12.125" style="292" customWidth="1"/>
    <col min="2015" max="2015" width="8.125" style="292" customWidth="1"/>
    <col min="2016" max="2016" width="10.625" style="292" customWidth="1"/>
    <col min="2017" max="2017" width="10" style="292" customWidth="1"/>
    <col min="2018" max="2018" width="12.125" style="292" customWidth="1"/>
    <col min="2019" max="2019" width="9.625" style="292" customWidth="1"/>
    <col min="2020" max="2020" width="9.125" style="292" customWidth="1"/>
    <col min="2021" max="2021" width="9" style="292" customWidth="1"/>
    <col min="2022" max="2022" width="8.625" style="292" customWidth="1"/>
    <col min="2023" max="2023" width="9.625" style="292" customWidth="1"/>
    <col min="2024" max="2024" width="9.125" style="292" customWidth="1"/>
    <col min="2025" max="2025" width="7.625" style="292" customWidth="1"/>
    <col min="2026" max="2026" width="9.125" style="292" customWidth="1"/>
    <col min="2027" max="2027" width="14.625" style="292" customWidth="1"/>
    <col min="2028" max="2028" width="13.625" style="292" customWidth="1"/>
    <col min="2029" max="2029" width="8" style="292" customWidth="1"/>
    <col min="2030" max="2030" width="7.625" style="292" customWidth="1"/>
    <col min="2031" max="2031" width="7.125" style="292" customWidth="1"/>
    <col min="2032" max="2032" width="9.125" style="292" customWidth="1"/>
    <col min="2033" max="2033" width="7.625" style="292" customWidth="1"/>
    <col min="2034" max="2035" width="8.625" style="292" customWidth="1"/>
    <col min="2036" max="2036" width="14.625" style="292" customWidth="1"/>
    <col min="2037" max="2037" width="13.625" style="292" customWidth="1"/>
    <col min="2038" max="2038" width="8.625" style="292" customWidth="1"/>
    <col min="2039" max="2041" width="10.625" style="292" customWidth="1"/>
    <col min="2042" max="2042" width="16.625" style="292" customWidth="1"/>
    <col min="2043" max="2046" width="10.625" style="292" customWidth="1"/>
    <col min="2047" max="2047" width="12" style="292" customWidth="1"/>
    <col min="2048" max="2048" width="10.625" style="292" customWidth="1"/>
    <col min="2049" max="2049" width="8.625" style="292" customWidth="1"/>
    <col min="2050" max="2054" width="13.625" style="292" customWidth="1"/>
    <col min="2055" max="2058" width="8.625" style="292" hidden="1"/>
    <col min="2059" max="2253" width="9" style="292" customWidth="1"/>
    <col min="2254" max="2254" width="4.5" style="292" customWidth="1"/>
    <col min="2255" max="2255" width="11" style="292" customWidth="1"/>
    <col min="2256" max="2256" width="8" style="292" customWidth="1"/>
    <col min="2257" max="2257" width="5.125" style="292" customWidth="1"/>
    <col min="2258" max="2258" width="13.125" style="292" customWidth="1"/>
    <col min="2259" max="2259" width="12.5" style="292" customWidth="1"/>
    <col min="2260" max="2269" width="10.625" style="292" customWidth="1"/>
    <col min="2270" max="2270" width="12.125" style="292" customWidth="1"/>
    <col min="2271" max="2271" width="8.125" style="292" customWidth="1"/>
    <col min="2272" max="2272" width="10.625" style="292" customWidth="1"/>
    <col min="2273" max="2273" width="10" style="292" customWidth="1"/>
    <col min="2274" max="2274" width="12.125" style="292" customWidth="1"/>
    <col min="2275" max="2275" width="9.625" style="292" customWidth="1"/>
    <col min="2276" max="2276" width="9.125" style="292" customWidth="1"/>
    <col min="2277" max="2277" width="9" style="292" customWidth="1"/>
    <col min="2278" max="2278" width="8.625" style="292" customWidth="1"/>
    <col min="2279" max="2279" width="9.625" style="292" customWidth="1"/>
    <col min="2280" max="2280" width="9.125" style="292" customWidth="1"/>
    <col min="2281" max="2281" width="7.625" style="292" customWidth="1"/>
    <col min="2282" max="2282" width="9.125" style="292" customWidth="1"/>
    <col min="2283" max="2283" width="14.625" style="292" customWidth="1"/>
    <col min="2284" max="2284" width="13.625" style="292" customWidth="1"/>
    <col min="2285" max="2285" width="8" style="292" customWidth="1"/>
    <col min="2286" max="2286" width="7.625" style="292" customWidth="1"/>
    <col min="2287" max="2287" width="7.125" style="292" customWidth="1"/>
    <col min="2288" max="2288" width="9.125" style="292" customWidth="1"/>
    <col min="2289" max="2289" width="7.625" style="292" customWidth="1"/>
    <col min="2290" max="2291" width="8.625" style="292" customWidth="1"/>
    <col min="2292" max="2292" width="14.625" style="292" customWidth="1"/>
    <col min="2293" max="2293" width="13.625" style="292" customWidth="1"/>
    <col min="2294" max="2294" width="8.625" style="292" customWidth="1"/>
    <col min="2295" max="2297" width="10.625" style="292" customWidth="1"/>
    <col min="2298" max="2298" width="16.625" style="292" customWidth="1"/>
    <col min="2299" max="2302" width="10.625" style="292" customWidth="1"/>
    <col min="2303" max="2303" width="12" style="292" customWidth="1"/>
    <col min="2304" max="2304" width="10.625" style="292" customWidth="1"/>
    <col min="2305" max="2305" width="8.625" style="292" customWidth="1"/>
    <col min="2306" max="2310" width="13.625" style="292" customWidth="1"/>
    <col min="2311" max="2314" width="8.625" style="292" hidden="1"/>
    <col min="2315" max="2509" width="9" style="292" customWidth="1"/>
    <col min="2510" max="2510" width="4.5" style="292" customWidth="1"/>
    <col min="2511" max="2511" width="11" style="292" customWidth="1"/>
    <col min="2512" max="2512" width="8" style="292" customWidth="1"/>
    <col min="2513" max="2513" width="5.125" style="292" customWidth="1"/>
    <col min="2514" max="2514" width="13.125" style="292" customWidth="1"/>
    <col min="2515" max="2515" width="12.5" style="292" customWidth="1"/>
    <col min="2516" max="2525" width="10.625" style="292" customWidth="1"/>
    <col min="2526" max="2526" width="12.125" style="292" customWidth="1"/>
    <col min="2527" max="2527" width="8.125" style="292" customWidth="1"/>
    <col min="2528" max="2528" width="10.625" style="292" customWidth="1"/>
    <col min="2529" max="2529" width="10" style="292" customWidth="1"/>
    <col min="2530" max="2530" width="12.125" style="292" customWidth="1"/>
    <col min="2531" max="2531" width="9.625" style="292" customWidth="1"/>
    <col min="2532" max="2532" width="9.125" style="292" customWidth="1"/>
    <col min="2533" max="2533" width="9" style="292" customWidth="1"/>
    <col min="2534" max="2534" width="8.625" style="292" customWidth="1"/>
    <col min="2535" max="2535" width="9.625" style="292" customWidth="1"/>
    <col min="2536" max="2536" width="9.125" style="292" customWidth="1"/>
    <col min="2537" max="2537" width="7.625" style="292" customWidth="1"/>
    <col min="2538" max="2538" width="9.125" style="292" customWidth="1"/>
    <col min="2539" max="2539" width="14.625" style="292" customWidth="1"/>
    <col min="2540" max="2540" width="13.625" style="292" customWidth="1"/>
    <col min="2541" max="2541" width="8" style="292" customWidth="1"/>
    <col min="2542" max="2542" width="7.625" style="292" customWidth="1"/>
    <col min="2543" max="2543" width="7.125" style="292" customWidth="1"/>
    <col min="2544" max="2544" width="9.125" style="292" customWidth="1"/>
    <col min="2545" max="2545" width="7.625" style="292" customWidth="1"/>
    <col min="2546" max="2547" width="8.625" style="292" customWidth="1"/>
    <col min="2548" max="2548" width="14.625" style="292" customWidth="1"/>
    <col min="2549" max="2549" width="13.625" style="292" customWidth="1"/>
    <col min="2550" max="2550" width="8.625" style="292" customWidth="1"/>
    <col min="2551" max="2553" width="10.625" style="292" customWidth="1"/>
    <col min="2554" max="2554" width="16.625" style="292" customWidth="1"/>
    <col min="2555" max="2558" width="10.625" style="292" customWidth="1"/>
    <col min="2559" max="2559" width="12" style="292" customWidth="1"/>
    <col min="2560" max="2560" width="10.625" style="292" customWidth="1"/>
    <col min="2561" max="2561" width="8.625" style="292" customWidth="1"/>
    <col min="2562" max="2566" width="13.625" style="292" customWidth="1"/>
    <col min="2567" max="2570" width="8.625" style="292" hidden="1"/>
    <col min="2571" max="2765" width="9" style="292" customWidth="1"/>
    <col min="2766" max="2766" width="4.5" style="292" customWidth="1"/>
    <col min="2767" max="2767" width="11" style="292" customWidth="1"/>
    <col min="2768" max="2768" width="8" style="292" customWidth="1"/>
    <col min="2769" max="2769" width="5.125" style="292" customWidth="1"/>
    <col min="2770" max="2770" width="13.125" style="292" customWidth="1"/>
    <col min="2771" max="2771" width="12.5" style="292" customWidth="1"/>
    <col min="2772" max="2781" width="10.625" style="292" customWidth="1"/>
    <col min="2782" max="2782" width="12.125" style="292" customWidth="1"/>
    <col min="2783" max="2783" width="8.125" style="292" customWidth="1"/>
    <col min="2784" max="2784" width="10.625" style="292" customWidth="1"/>
    <col min="2785" max="2785" width="10" style="292" customWidth="1"/>
    <col min="2786" max="2786" width="12.125" style="292" customWidth="1"/>
    <col min="2787" max="2787" width="9.625" style="292" customWidth="1"/>
    <col min="2788" max="2788" width="9.125" style="292" customWidth="1"/>
    <col min="2789" max="2789" width="9" style="292" customWidth="1"/>
    <col min="2790" max="2790" width="8.625" style="292" customWidth="1"/>
    <col min="2791" max="2791" width="9.625" style="292" customWidth="1"/>
    <col min="2792" max="2792" width="9.125" style="292" customWidth="1"/>
    <col min="2793" max="2793" width="7.625" style="292" customWidth="1"/>
    <col min="2794" max="2794" width="9.125" style="292" customWidth="1"/>
    <col min="2795" max="2795" width="14.625" style="292" customWidth="1"/>
    <col min="2796" max="2796" width="13.625" style="292" customWidth="1"/>
    <col min="2797" max="2797" width="8" style="292" customWidth="1"/>
    <col min="2798" max="2798" width="7.625" style="292" customWidth="1"/>
    <col min="2799" max="2799" width="7.125" style="292" customWidth="1"/>
    <col min="2800" max="2800" width="9.125" style="292" customWidth="1"/>
    <col min="2801" max="2801" width="7.625" style="292" customWidth="1"/>
    <col min="2802" max="2803" width="8.625" style="292" customWidth="1"/>
    <col min="2804" max="2804" width="14.625" style="292" customWidth="1"/>
    <col min="2805" max="2805" width="13.625" style="292" customWidth="1"/>
    <col min="2806" max="2806" width="8.625" style="292" customWidth="1"/>
    <col min="2807" max="2809" width="10.625" style="292" customWidth="1"/>
    <col min="2810" max="2810" width="16.625" style="292" customWidth="1"/>
    <col min="2811" max="2814" width="10.625" style="292" customWidth="1"/>
    <col min="2815" max="2815" width="12" style="292" customWidth="1"/>
    <col min="2816" max="2816" width="10.625" style="292" customWidth="1"/>
    <col min="2817" max="2817" width="8.625" style="292" customWidth="1"/>
    <col min="2818" max="2822" width="13.625" style="292" customWidth="1"/>
    <col min="2823" max="2826" width="8.625" style="292" hidden="1"/>
    <col min="2827" max="3021" width="9" style="292" customWidth="1"/>
    <col min="3022" max="3022" width="4.5" style="292" customWidth="1"/>
    <col min="3023" max="3023" width="11" style="292" customWidth="1"/>
    <col min="3024" max="3024" width="8" style="292" customWidth="1"/>
    <col min="3025" max="3025" width="5.125" style="292" customWidth="1"/>
    <col min="3026" max="3026" width="13.125" style="292" customWidth="1"/>
    <col min="3027" max="3027" width="12.5" style="292" customWidth="1"/>
    <col min="3028" max="3037" width="10.625" style="292" customWidth="1"/>
    <col min="3038" max="3038" width="12.125" style="292" customWidth="1"/>
    <col min="3039" max="3039" width="8.125" style="292" customWidth="1"/>
    <col min="3040" max="3040" width="10.625" style="292" customWidth="1"/>
    <col min="3041" max="3041" width="10" style="292" customWidth="1"/>
    <col min="3042" max="3042" width="12.125" style="292" customWidth="1"/>
    <col min="3043" max="3043" width="9.625" style="292" customWidth="1"/>
    <col min="3044" max="3044" width="9.125" style="292" customWidth="1"/>
    <col min="3045" max="3045" width="9" style="292" customWidth="1"/>
    <col min="3046" max="3046" width="8.625" style="292" customWidth="1"/>
    <col min="3047" max="3047" width="9.625" style="292" customWidth="1"/>
    <col min="3048" max="3048" width="9.125" style="292" customWidth="1"/>
    <col min="3049" max="3049" width="7.625" style="292" customWidth="1"/>
    <col min="3050" max="3050" width="9.125" style="292" customWidth="1"/>
    <col min="3051" max="3051" width="14.625" style="292" customWidth="1"/>
    <col min="3052" max="3052" width="13.625" style="292" customWidth="1"/>
    <col min="3053" max="3053" width="8" style="292" customWidth="1"/>
    <col min="3054" max="3054" width="7.625" style="292" customWidth="1"/>
    <col min="3055" max="3055" width="7.125" style="292" customWidth="1"/>
    <col min="3056" max="3056" width="9.125" style="292" customWidth="1"/>
    <col min="3057" max="3057" width="7.625" style="292" customWidth="1"/>
    <col min="3058" max="3059" width="8.625" style="292" customWidth="1"/>
    <col min="3060" max="3060" width="14.625" style="292" customWidth="1"/>
    <col min="3061" max="3061" width="13.625" style="292" customWidth="1"/>
    <col min="3062" max="3062" width="8.625" style="292" customWidth="1"/>
    <col min="3063" max="3065" width="10.625" style="292" customWidth="1"/>
    <col min="3066" max="3066" width="16.625" style="292" customWidth="1"/>
    <col min="3067" max="3070" width="10.625" style="292" customWidth="1"/>
    <col min="3071" max="3071" width="12" style="292" customWidth="1"/>
    <col min="3072" max="3072" width="10.625" style="292" customWidth="1"/>
    <col min="3073" max="3073" width="8.625" style="292" customWidth="1"/>
    <col min="3074" max="3078" width="13.625" style="292" customWidth="1"/>
    <col min="3079" max="3082" width="8.625" style="292" hidden="1"/>
    <col min="3083" max="3277" width="9" style="292" customWidth="1"/>
    <col min="3278" max="3278" width="4.5" style="292" customWidth="1"/>
    <col min="3279" max="3279" width="11" style="292" customWidth="1"/>
    <col min="3280" max="3280" width="8" style="292" customWidth="1"/>
    <col min="3281" max="3281" width="5.125" style="292" customWidth="1"/>
    <col min="3282" max="3282" width="13.125" style="292" customWidth="1"/>
    <col min="3283" max="3283" width="12.5" style="292" customWidth="1"/>
    <col min="3284" max="3293" width="10.625" style="292" customWidth="1"/>
    <col min="3294" max="3294" width="12.125" style="292" customWidth="1"/>
    <col min="3295" max="3295" width="8.125" style="292" customWidth="1"/>
    <col min="3296" max="3296" width="10.625" style="292" customWidth="1"/>
    <col min="3297" max="3297" width="10" style="292" customWidth="1"/>
    <col min="3298" max="3298" width="12.125" style="292" customWidth="1"/>
    <col min="3299" max="3299" width="9.625" style="292" customWidth="1"/>
    <col min="3300" max="3300" width="9.125" style="292" customWidth="1"/>
    <col min="3301" max="3301" width="9" style="292" customWidth="1"/>
    <col min="3302" max="3302" width="8.625" style="292" customWidth="1"/>
    <col min="3303" max="3303" width="9.625" style="292" customWidth="1"/>
    <col min="3304" max="3304" width="9.125" style="292" customWidth="1"/>
    <col min="3305" max="3305" width="7.625" style="292" customWidth="1"/>
    <col min="3306" max="3306" width="9.125" style="292" customWidth="1"/>
    <col min="3307" max="3307" width="14.625" style="292" customWidth="1"/>
    <col min="3308" max="3308" width="13.625" style="292" customWidth="1"/>
    <col min="3309" max="3309" width="8" style="292" customWidth="1"/>
    <col min="3310" max="3310" width="7.625" style="292" customWidth="1"/>
    <col min="3311" max="3311" width="7.125" style="292" customWidth="1"/>
    <col min="3312" max="3312" width="9.125" style="292" customWidth="1"/>
    <col min="3313" max="3313" width="7.625" style="292" customWidth="1"/>
    <col min="3314" max="3315" width="8.625" style="292" customWidth="1"/>
    <col min="3316" max="3316" width="14.625" style="292" customWidth="1"/>
    <col min="3317" max="3317" width="13.625" style="292" customWidth="1"/>
    <col min="3318" max="3318" width="8.625" style="292" customWidth="1"/>
    <col min="3319" max="3321" width="10.625" style="292" customWidth="1"/>
    <col min="3322" max="3322" width="16.625" style="292" customWidth="1"/>
    <col min="3323" max="3326" width="10.625" style="292" customWidth="1"/>
    <col min="3327" max="3327" width="12" style="292" customWidth="1"/>
    <col min="3328" max="3328" width="10.625" style="292" customWidth="1"/>
    <col min="3329" max="3329" width="8.625" style="292" customWidth="1"/>
    <col min="3330" max="3334" width="13.625" style="292" customWidth="1"/>
    <col min="3335" max="3338" width="8.625" style="292" hidden="1"/>
    <col min="3339" max="3533" width="9" style="292" customWidth="1"/>
    <col min="3534" max="3534" width="4.5" style="292" customWidth="1"/>
    <col min="3535" max="3535" width="11" style="292" customWidth="1"/>
    <col min="3536" max="3536" width="8" style="292" customWidth="1"/>
    <col min="3537" max="3537" width="5.125" style="292" customWidth="1"/>
    <col min="3538" max="3538" width="13.125" style="292" customWidth="1"/>
    <col min="3539" max="3539" width="12.5" style="292" customWidth="1"/>
    <col min="3540" max="3549" width="10.625" style="292" customWidth="1"/>
    <col min="3550" max="3550" width="12.125" style="292" customWidth="1"/>
    <col min="3551" max="3551" width="8.125" style="292" customWidth="1"/>
    <col min="3552" max="3552" width="10.625" style="292" customWidth="1"/>
    <col min="3553" max="3553" width="10" style="292" customWidth="1"/>
    <col min="3554" max="3554" width="12.125" style="292" customWidth="1"/>
    <col min="3555" max="3555" width="9.625" style="292" customWidth="1"/>
    <col min="3556" max="3556" width="9.125" style="292" customWidth="1"/>
    <col min="3557" max="3557" width="9" style="292" customWidth="1"/>
    <col min="3558" max="3558" width="8.625" style="292" customWidth="1"/>
    <col min="3559" max="3559" width="9.625" style="292" customWidth="1"/>
    <col min="3560" max="3560" width="9.125" style="292" customWidth="1"/>
    <col min="3561" max="3561" width="7.625" style="292" customWidth="1"/>
    <col min="3562" max="3562" width="9.125" style="292" customWidth="1"/>
    <col min="3563" max="3563" width="14.625" style="292" customWidth="1"/>
    <col min="3564" max="3564" width="13.625" style="292" customWidth="1"/>
    <col min="3565" max="3565" width="8" style="292" customWidth="1"/>
    <col min="3566" max="3566" width="7.625" style="292" customWidth="1"/>
    <col min="3567" max="3567" width="7.125" style="292" customWidth="1"/>
    <col min="3568" max="3568" width="9.125" style="292" customWidth="1"/>
    <col min="3569" max="3569" width="7.625" style="292" customWidth="1"/>
    <col min="3570" max="3571" width="8.625" style="292" customWidth="1"/>
    <col min="3572" max="3572" width="14.625" style="292" customWidth="1"/>
    <col min="3573" max="3573" width="13.625" style="292" customWidth="1"/>
    <col min="3574" max="3574" width="8.625" style="292" customWidth="1"/>
    <col min="3575" max="3577" width="10.625" style="292" customWidth="1"/>
    <col min="3578" max="3578" width="16.625" style="292" customWidth="1"/>
    <col min="3579" max="3582" width="10.625" style="292" customWidth="1"/>
    <col min="3583" max="3583" width="12" style="292" customWidth="1"/>
    <col min="3584" max="3584" width="10.625" style="292" customWidth="1"/>
    <col min="3585" max="3585" width="8.625" style="292" customWidth="1"/>
    <col min="3586" max="3590" width="13.625" style="292" customWidth="1"/>
    <col min="3591" max="3594" width="8.625" style="292" hidden="1"/>
    <col min="3595" max="3789" width="9" style="292" customWidth="1"/>
    <col min="3790" max="3790" width="4.5" style="292" customWidth="1"/>
    <col min="3791" max="3791" width="11" style="292" customWidth="1"/>
    <col min="3792" max="3792" width="8" style="292" customWidth="1"/>
    <col min="3793" max="3793" width="5.125" style="292" customWidth="1"/>
    <col min="3794" max="3794" width="13.125" style="292" customWidth="1"/>
    <col min="3795" max="3795" width="12.5" style="292" customWidth="1"/>
    <col min="3796" max="3805" width="10.625" style="292" customWidth="1"/>
    <col min="3806" max="3806" width="12.125" style="292" customWidth="1"/>
    <col min="3807" max="3807" width="8.125" style="292" customWidth="1"/>
    <col min="3808" max="3808" width="10.625" style="292" customWidth="1"/>
    <col min="3809" max="3809" width="10" style="292" customWidth="1"/>
    <col min="3810" max="3810" width="12.125" style="292" customWidth="1"/>
    <col min="3811" max="3811" width="9.625" style="292" customWidth="1"/>
    <col min="3812" max="3812" width="9.125" style="292" customWidth="1"/>
    <col min="3813" max="3813" width="9" style="292" customWidth="1"/>
    <col min="3814" max="3814" width="8.625" style="292" customWidth="1"/>
    <col min="3815" max="3815" width="9.625" style="292" customWidth="1"/>
    <col min="3816" max="3816" width="9.125" style="292" customWidth="1"/>
    <col min="3817" max="3817" width="7.625" style="292" customWidth="1"/>
    <col min="3818" max="3818" width="9.125" style="292" customWidth="1"/>
    <col min="3819" max="3819" width="14.625" style="292" customWidth="1"/>
    <col min="3820" max="3820" width="13.625" style="292" customWidth="1"/>
    <col min="3821" max="3821" width="8" style="292" customWidth="1"/>
    <col min="3822" max="3822" width="7.625" style="292" customWidth="1"/>
    <col min="3823" max="3823" width="7.125" style="292" customWidth="1"/>
    <col min="3824" max="3824" width="9.125" style="292" customWidth="1"/>
    <col min="3825" max="3825" width="7.625" style="292" customWidth="1"/>
    <col min="3826" max="3827" width="8.625" style="292" customWidth="1"/>
    <col min="3828" max="3828" width="14.625" style="292" customWidth="1"/>
    <col min="3829" max="3829" width="13.625" style="292" customWidth="1"/>
    <col min="3830" max="3830" width="8.625" style="292" customWidth="1"/>
    <col min="3831" max="3833" width="10.625" style="292" customWidth="1"/>
    <col min="3834" max="3834" width="16.625" style="292" customWidth="1"/>
    <col min="3835" max="3838" width="10.625" style="292" customWidth="1"/>
    <col min="3839" max="3839" width="12" style="292" customWidth="1"/>
    <col min="3840" max="3840" width="10.625" style="292" customWidth="1"/>
    <col min="3841" max="3841" width="8.625" style="292" customWidth="1"/>
    <col min="3842" max="3846" width="13.625" style="292" customWidth="1"/>
    <col min="3847" max="3850" width="8.625" style="292" hidden="1"/>
    <col min="3851" max="4045" width="9" style="292" customWidth="1"/>
    <col min="4046" max="4046" width="4.5" style="292" customWidth="1"/>
    <col min="4047" max="4047" width="11" style="292" customWidth="1"/>
    <col min="4048" max="4048" width="8" style="292" customWidth="1"/>
    <col min="4049" max="4049" width="5.125" style="292" customWidth="1"/>
    <col min="4050" max="4050" width="13.125" style="292" customWidth="1"/>
    <col min="4051" max="4051" width="12.5" style="292" customWidth="1"/>
    <col min="4052" max="4061" width="10.625" style="292" customWidth="1"/>
    <col min="4062" max="4062" width="12.125" style="292" customWidth="1"/>
    <col min="4063" max="4063" width="8.125" style="292" customWidth="1"/>
    <col min="4064" max="4064" width="10.625" style="292" customWidth="1"/>
    <col min="4065" max="4065" width="10" style="292" customWidth="1"/>
    <col min="4066" max="4066" width="12.125" style="292" customWidth="1"/>
    <col min="4067" max="4067" width="9.625" style="292" customWidth="1"/>
    <col min="4068" max="4068" width="9.125" style="292" customWidth="1"/>
    <col min="4069" max="4069" width="9" style="292" customWidth="1"/>
    <col min="4070" max="4070" width="8.625" style="292" customWidth="1"/>
    <col min="4071" max="4071" width="9.625" style="292" customWidth="1"/>
    <col min="4072" max="4072" width="9.125" style="292" customWidth="1"/>
    <col min="4073" max="4073" width="7.625" style="292" customWidth="1"/>
    <col min="4074" max="4074" width="9.125" style="292" customWidth="1"/>
    <col min="4075" max="4075" width="14.625" style="292" customWidth="1"/>
    <col min="4076" max="4076" width="13.625" style="292" customWidth="1"/>
    <col min="4077" max="4077" width="8" style="292" customWidth="1"/>
    <col min="4078" max="4078" width="7.625" style="292" customWidth="1"/>
    <col min="4079" max="4079" width="7.125" style="292" customWidth="1"/>
    <col min="4080" max="4080" width="9.125" style="292" customWidth="1"/>
    <col min="4081" max="4081" width="7.625" style="292" customWidth="1"/>
    <col min="4082" max="4083" width="8.625" style="292" customWidth="1"/>
    <col min="4084" max="4084" width="14.625" style="292" customWidth="1"/>
    <col min="4085" max="4085" width="13.625" style="292" customWidth="1"/>
    <col min="4086" max="4086" width="8.625" style="292" customWidth="1"/>
    <col min="4087" max="4089" width="10.625" style="292" customWidth="1"/>
    <col min="4090" max="4090" width="16.625" style="292" customWidth="1"/>
    <col min="4091" max="4094" width="10.625" style="292" customWidth="1"/>
    <col min="4095" max="4095" width="12" style="292" customWidth="1"/>
    <col min="4096" max="4096" width="10.625" style="292" customWidth="1"/>
    <col min="4097" max="4097" width="8.625" style="292" customWidth="1"/>
    <col min="4098" max="4102" width="13.625" style="292" customWidth="1"/>
    <col min="4103" max="4106" width="8.625" style="292" hidden="1"/>
    <col min="4107" max="4301" width="9" style="292" customWidth="1"/>
    <col min="4302" max="4302" width="4.5" style="292" customWidth="1"/>
    <col min="4303" max="4303" width="11" style="292" customWidth="1"/>
    <col min="4304" max="4304" width="8" style="292" customWidth="1"/>
    <col min="4305" max="4305" width="5.125" style="292" customWidth="1"/>
    <col min="4306" max="4306" width="13.125" style="292" customWidth="1"/>
    <col min="4307" max="4307" width="12.5" style="292" customWidth="1"/>
    <col min="4308" max="4317" width="10.625" style="292" customWidth="1"/>
    <col min="4318" max="4318" width="12.125" style="292" customWidth="1"/>
    <col min="4319" max="4319" width="8.125" style="292" customWidth="1"/>
    <col min="4320" max="4320" width="10.625" style="292" customWidth="1"/>
    <col min="4321" max="4321" width="10" style="292" customWidth="1"/>
    <col min="4322" max="4322" width="12.125" style="292" customWidth="1"/>
    <col min="4323" max="4323" width="9.625" style="292" customWidth="1"/>
    <col min="4324" max="4324" width="9.125" style="292" customWidth="1"/>
    <col min="4325" max="4325" width="9" style="292" customWidth="1"/>
    <col min="4326" max="4326" width="8.625" style="292" customWidth="1"/>
    <col min="4327" max="4327" width="9.625" style="292" customWidth="1"/>
    <col min="4328" max="4328" width="9.125" style="292" customWidth="1"/>
    <col min="4329" max="4329" width="7.625" style="292" customWidth="1"/>
    <col min="4330" max="4330" width="9.125" style="292" customWidth="1"/>
    <col min="4331" max="4331" width="14.625" style="292" customWidth="1"/>
    <col min="4332" max="4332" width="13.625" style="292" customWidth="1"/>
    <col min="4333" max="4333" width="8" style="292" customWidth="1"/>
    <col min="4334" max="4334" width="7.625" style="292" customWidth="1"/>
    <col min="4335" max="4335" width="7.125" style="292" customWidth="1"/>
    <col min="4336" max="4336" width="9.125" style="292" customWidth="1"/>
    <col min="4337" max="4337" width="7.625" style="292" customWidth="1"/>
    <col min="4338" max="4339" width="8.625" style="292" customWidth="1"/>
    <col min="4340" max="4340" width="14.625" style="292" customWidth="1"/>
    <col min="4341" max="4341" width="13.625" style="292" customWidth="1"/>
    <col min="4342" max="4342" width="8.625" style="292" customWidth="1"/>
    <col min="4343" max="4345" width="10.625" style="292" customWidth="1"/>
    <col min="4346" max="4346" width="16.625" style="292" customWidth="1"/>
    <col min="4347" max="4350" width="10.625" style="292" customWidth="1"/>
    <col min="4351" max="4351" width="12" style="292" customWidth="1"/>
    <col min="4352" max="4352" width="10.625" style="292" customWidth="1"/>
    <col min="4353" max="4353" width="8.625" style="292" customWidth="1"/>
    <col min="4354" max="4358" width="13.625" style="292" customWidth="1"/>
    <col min="4359" max="4362" width="8.625" style="292" hidden="1"/>
    <col min="4363" max="4557" width="9" style="292" customWidth="1"/>
    <col min="4558" max="4558" width="4.5" style="292" customWidth="1"/>
    <col min="4559" max="4559" width="11" style="292" customWidth="1"/>
    <col min="4560" max="4560" width="8" style="292" customWidth="1"/>
    <col min="4561" max="4561" width="5.125" style="292" customWidth="1"/>
    <col min="4562" max="4562" width="13.125" style="292" customWidth="1"/>
    <col min="4563" max="4563" width="12.5" style="292" customWidth="1"/>
    <col min="4564" max="4573" width="10.625" style="292" customWidth="1"/>
    <col min="4574" max="4574" width="12.125" style="292" customWidth="1"/>
    <col min="4575" max="4575" width="8.125" style="292" customWidth="1"/>
    <col min="4576" max="4576" width="10.625" style="292" customWidth="1"/>
    <col min="4577" max="4577" width="10" style="292" customWidth="1"/>
    <col min="4578" max="4578" width="12.125" style="292" customWidth="1"/>
    <col min="4579" max="4579" width="9.625" style="292" customWidth="1"/>
    <col min="4580" max="4580" width="9.125" style="292" customWidth="1"/>
    <col min="4581" max="4581" width="9" style="292" customWidth="1"/>
    <col min="4582" max="4582" width="8.625" style="292" customWidth="1"/>
    <col min="4583" max="4583" width="9.625" style="292" customWidth="1"/>
    <col min="4584" max="4584" width="9.125" style="292" customWidth="1"/>
    <col min="4585" max="4585" width="7.625" style="292" customWidth="1"/>
    <col min="4586" max="4586" width="9.125" style="292" customWidth="1"/>
    <col min="4587" max="4587" width="14.625" style="292" customWidth="1"/>
    <col min="4588" max="4588" width="13.625" style="292" customWidth="1"/>
    <col min="4589" max="4589" width="8" style="292" customWidth="1"/>
    <col min="4590" max="4590" width="7.625" style="292" customWidth="1"/>
    <col min="4591" max="4591" width="7.125" style="292" customWidth="1"/>
    <col min="4592" max="4592" width="9.125" style="292" customWidth="1"/>
    <col min="4593" max="4593" width="7.625" style="292" customWidth="1"/>
    <col min="4594" max="4595" width="8.625" style="292" customWidth="1"/>
    <col min="4596" max="4596" width="14.625" style="292" customWidth="1"/>
    <col min="4597" max="4597" width="13.625" style="292" customWidth="1"/>
    <col min="4598" max="4598" width="8.625" style="292" customWidth="1"/>
    <col min="4599" max="4601" width="10.625" style="292" customWidth="1"/>
    <col min="4602" max="4602" width="16.625" style="292" customWidth="1"/>
    <col min="4603" max="4606" width="10.625" style="292" customWidth="1"/>
    <col min="4607" max="4607" width="12" style="292" customWidth="1"/>
    <col min="4608" max="4608" width="10.625" style="292" customWidth="1"/>
    <col min="4609" max="4609" width="8.625" style="292" customWidth="1"/>
    <col min="4610" max="4614" width="13.625" style="292" customWidth="1"/>
    <col min="4615" max="4618" width="8.625" style="292" hidden="1"/>
    <col min="4619" max="4813" width="9" style="292" customWidth="1"/>
    <col min="4814" max="4814" width="4.5" style="292" customWidth="1"/>
    <col min="4815" max="4815" width="11" style="292" customWidth="1"/>
    <col min="4816" max="4816" width="8" style="292" customWidth="1"/>
    <col min="4817" max="4817" width="5.125" style="292" customWidth="1"/>
    <col min="4818" max="4818" width="13.125" style="292" customWidth="1"/>
    <col min="4819" max="4819" width="12.5" style="292" customWidth="1"/>
    <col min="4820" max="4829" width="10.625" style="292" customWidth="1"/>
    <col min="4830" max="4830" width="12.125" style="292" customWidth="1"/>
    <col min="4831" max="4831" width="8.125" style="292" customWidth="1"/>
    <col min="4832" max="4832" width="10.625" style="292" customWidth="1"/>
    <col min="4833" max="4833" width="10" style="292" customWidth="1"/>
    <col min="4834" max="4834" width="12.125" style="292" customWidth="1"/>
    <col min="4835" max="4835" width="9.625" style="292" customWidth="1"/>
    <col min="4836" max="4836" width="9.125" style="292" customWidth="1"/>
    <col min="4837" max="4837" width="9" style="292" customWidth="1"/>
    <col min="4838" max="4838" width="8.625" style="292" customWidth="1"/>
    <col min="4839" max="4839" width="9.625" style="292" customWidth="1"/>
    <col min="4840" max="4840" width="9.125" style="292" customWidth="1"/>
    <col min="4841" max="4841" width="7.625" style="292" customWidth="1"/>
    <col min="4842" max="4842" width="9.125" style="292" customWidth="1"/>
    <col min="4843" max="4843" width="14.625" style="292" customWidth="1"/>
    <col min="4844" max="4844" width="13.625" style="292" customWidth="1"/>
    <col min="4845" max="4845" width="8" style="292" customWidth="1"/>
    <col min="4846" max="4846" width="7.625" style="292" customWidth="1"/>
    <col min="4847" max="4847" width="7.125" style="292" customWidth="1"/>
    <col min="4848" max="4848" width="9.125" style="292" customWidth="1"/>
    <col min="4849" max="4849" width="7.625" style="292" customWidth="1"/>
    <col min="4850" max="4851" width="8.625" style="292" customWidth="1"/>
    <col min="4852" max="4852" width="14.625" style="292" customWidth="1"/>
    <col min="4853" max="4853" width="13.625" style="292" customWidth="1"/>
    <col min="4854" max="4854" width="8.625" style="292" customWidth="1"/>
    <col min="4855" max="4857" width="10.625" style="292" customWidth="1"/>
    <col min="4858" max="4858" width="16.625" style="292" customWidth="1"/>
    <col min="4859" max="4862" width="10.625" style="292" customWidth="1"/>
    <col min="4863" max="4863" width="12" style="292" customWidth="1"/>
    <col min="4864" max="4864" width="10.625" style="292" customWidth="1"/>
    <col min="4865" max="4865" width="8.625" style="292" customWidth="1"/>
    <col min="4866" max="4870" width="13.625" style="292" customWidth="1"/>
    <col min="4871" max="4874" width="8.625" style="292" hidden="1"/>
    <col min="4875" max="5069" width="9" style="292" customWidth="1"/>
    <col min="5070" max="5070" width="4.5" style="292" customWidth="1"/>
    <col min="5071" max="5071" width="11" style="292" customWidth="1"/>
    <col min="5072" max="5072" width="8" style="292" customWidth="1"/>
    <col min="5073" max="5073" width="5.125" style="292" customWidth="1"/>
    <col min="5074" max="5074" width="13.125" style="292" customWidth="1"/>
    <col min="5075" max="5075" width="12.5" style="292" customWidth="1"/>
    <col min="5076" max="5085" width="10.625" style="292" customWidth="1"/>
    <col min="5086" max="5086" width="12.125" style="292" customWidth="1"/>
    <col min="5087" max="5087" width="8.125" style="292" customWidth="1"/>
    <col min="5088" max="5088" width="10.625" style="292" customWidth="1"/>
    <col min="5089" max="5089" width="10" style="292" customWidth="1"/>
    <col min="5090" max="5090" width="12.125" style="292" customWidth="1"/>
    <col min="5091" max="5091" width="9.625" style="292" customWidth="1"/>
    <col min="5092" max="5092" width="9.125" style="292" customWidth="1"/>
    <col min="5093" max="5093" width="9" style="292" customWidth="1"/>
    <col min="5094" max="5094" width="8.625" style="292" customWidth="1"/>
    <col min="5095" max="5095" width="9.625" style="292" customWidth="1"/>
    <col min="5096" max="5096" width="9.125" style="292" customWidth="1"/>
    <col min="5097" max="5097" width="7.625" style="292" customWidth="1"/>
    <col min="5098" max="5098" width="9.125" style="292" customWidth="1"/>
    <col min="5099" max="5099" width="14.625" style="292" customWidth="1"/>
    <col min="5100" max="5100" width="13.625" style="292" customWidth="1"/>
    <col min="5101" max="5101" width="8" style="292" customWidth="1"/>
    <col min="5102" max="5102" width="7.625" style="292" customWidth="1"/>
    <col min="5103" max="5103" width="7.125" style="292" customWidth="1"/>
    <col min="5104" max="5104" width="9.125" style="292" customWidth="1"/>
    <col min="5105" max="5105" width="7.625" style="292" customWidth="1"/>
    <col min="5106" max="5107" width="8.625" style="292" customWidth="1"/>
    <col min="5108" max="5108" width="14.625" style="292" customWidth="1"/>
    <col min="5109" max="5109" width="13.625" style="292" customWidth="1"/>
    <col min="5110" max="5110" width="8.625" style="292" customWidth="1"/>
    <col min="5111" max="5113" width="10.625" style="292" customWidth="1"/>
    <col min="5114" max="5114" width="16.625" style="292" customWidth="1"/>
    <col min="5115" max="5118" width="10.625" style="292" customWidth="1"/>
    <col min="5119" max="5119" width="12" style="292" customWidth="1"/>
    <col min="5120" max="5120" width="10.625" style="292" customWidth="1"/>
    <col min="5121" max="5121" width="8.625" style="292" customWidth="1"/>
    <col min="5122" max="5126" width="13.625" style="292" customWidth="1"/>
    <col min="5127" max="5130" width="8.625" style="292" hidden="1"/>
    <col min="5131" max="5325" width="9" style="292" customWidth="1"/>
    <col min="5326" max="5326" width="4.5" style="292" customWidth="1"/>
    <col min="5327" max="5327" width="11" style="292" customWidth="1"/>
    <col min="5328" max="5328" width="8" style="292" customWidth="1"/>
    <col min="5329" max="5329" width="5.125" style="292" customWidth="1"/>
    <col min="5330" max="5330" width="13.125" style="292" customWidth="1"/>
    <col min="5331" max="5331" width="12.5" style="292" customWidth="1"/>
    <col min="5332" max="5341" width="10.625" style="292" customWidth="1"/>
    <col min="5342" max="5342" width="12.125" style="292" customWidth="1"/>
    <col min="5343" max="5343" width="8.125" style="292" customWidth="1"/>
    <col min="5344" max="5344" width="10.625" style="292" customWidth="1"/>
    <col min="5345" max="5345" width="10" style="292" customWidth="1"/>
    <col min="5346" max="5346" width="12.125" style="292" customWidth="1"/>
    <col min="5347" max="5347" width="9.625" style="292" customWidth="1"/>
    <col min="5348" max="5348" width="9.125" style="292" customWidth="1"/>
    <col min="5349" max="5349" width="9" style="292" customWidth="1"/>
    <col min="5350" max="5350" width="8.625" style="292" customWidth="1"/>
    <col min="5351" max="5351" width="9.625" style="292" customWidth="1"/>
    <col min="5352" max="5352" width="9.125" style="292" customWidth="1"/>
    <col min="5353" max="5353" width="7.625" style="292" customWidth="1"/>
    <col min="5354" max="5354" width="9.125" style="292" customWidth="1"/>
    <col min="5355" max="5355" width="14.625" style="292" customWidth="1"/>
    <col min="5356" max="5356" width="13.625" style="292" customWidth="1"/>
    <col min="5357" max="5357" width="8" style="292" customWidth="1"/>
    <col min="5358" max="5358" width="7.625" style="292" customWidth="1"/>
    <col min="5359" max="5359" width="7.125" style="292" customWidth="1"/>
    <col min="5360" max="5360" width="9.125" style="292" customWidth="1"/>
    <col min="5361" max="5361" width="7.625" style="292" customWidth="1"/>
    <col min="5362" max="5363" width="8.625" style="292" customWidth="1"/>
    <col min="5364" max="5364" width="14.625" style="292" customWidth="1"/>
    <col min="5365" max="5365" width="13.625" style="292" customWidth="1"/>
    <col min="5366" max="5366" width="8.625" style="292" customWidth="1"/>
    <col min="5367" max="5369" width="10.625" style="292" customWidth="1"/>
    <col min="5370" max="5370" width="16.625" style="292" customWidth="1"/>
    <col min="5371" max="5374" width="10.625" style="292" customWidth="1"/>
    <col min="5375" max="5375" width="12" style="292" customWidth="1"/>
    <col min="5376" max="5376" width="10.625" style="292" customWidth="1"/>
    <col min="5377" max="5377" width="8.625" style="292" customWidth="1"/>
    <col min="5378" max="5382" width="13.625" style="292" customWidth="1"/>
    <col min="5383" max="5386" width="8.625" style="292" hidden="1"/>
    <col min="5387" max="5581" width="9" style="292" customWidth="1"/>
    <col min="5582" max="5582" width="4.5" style="292" customWidth="1"/>
    <col min="5583" max="5583" width="11" style="292" customWidth="1"/>
    <col min="5584" max="5584" width="8" style="292" customWidth="1"/>
    <col min="5585" max="5585" width="5.125" style="292" customWidth="1"/>
    <col min="5586" max="5586" width="13.125" style="292" customWidth="1"/>
    <col min="5587" max="5587" width="12.5" style="292" customWidth="1"/>
    <col min="5588" max="5597" width="10.625" style="292" customWidth="1"/>
    <col min="5598" max="5598" width="12.125" style="292" customWidth="1"/>
    <col min="5599" max="5599" width="8.125" style="292" customWidth="1"/>
    <col min="5600" max="5600" width="10.625" style="292" customWidth="1"/>
    <col min="5601" max="5601" width="10" style="292" customWidth="1"/>
    <col min="5602" max="5602" width="12.125" style="292" customWidth="1"/>
    <col min="5603" max="5603" width="9.625" style="292" customWidth="1"/>
    <col min="5604" max="5604" width="9.125" style="292" customWidth="1"/>
    <col min="5605" max="5605" width="9" style="292" customWidth="1"/>
    <col min="5606" max="5606" width="8.625" style="292" customWidth="1"/>
    <col min="5607" max="5607" width="9.625" style="292" customWidth="1"/>
    <col min="5608" max="5608" width="9.125" style="292" customWidth="1"/>
    <col min="5609" max="5609" width="7.625" style="292" customWidth="1"/>
    <col min="5610" max="5610" width="9.125" style="292" customWidth="1"/>
    <col min="5611" max="5611" width="14.625" style="292" customWidth="1"/>
    <col min="5612" max="5612" width="13.625" style="292" customWidth="1"/>
    <col min="5613" max="5613" width="8" style="292" customWidth="1"/>
    <col min="5614" max="5614" width="7.625" style="292" customWidth="1"/>
    <col min="5615" max="5615" width="7.125" style="292" customWidth="1"/>
    <col min="5616" max="5616" width="9.125" style="292" customWidth="1"/>
    <col min="5617" max="5617" width="7.625" style="292" customWidth="1"/>
    <col min="5618" max="5619" width="8.625" style="292" customWidth="1"/>
    <col min="5620" max="5620" width="14.625" style="292" customWidth="1"/>
    <col min="5621" max="5621" width="13.625" style="292" customWidth="1"/>
    <col min="5622" max="5622" width="8.625" style="292" customWidth="1"/>
    <col min="5623" max="5625" width="10.625" style="292" customWidth="1"/>
    <col min="5626" max="5626" width="16.625" style="292" customWidth="1"/>
    <col min="5627" max="5630" width="10.625" style="292" customWidth="1"/>
    <col min="5631" max="5631" width="12" style="292" customWidth="1"/>
    <col min="5632" max="5632" width="10.625" style="292" customWidth="1"/>
    <col min="5633" max="5633" width="8.625" style="292" customWidth="1"/>
    <col min="5634" max="5638" width="13.625" style="292" customWidth="1"/>
    <col min="5639" max="5642" width="8.625" style="292" hidden="1"/>
    <col min="5643" max="5837" width="9" style="292" customWidth="1"/>
    <col min="5838" max="5838" width="4.5" style="292" customWidth="1"/>
    <col min="5839" max="5839" width="11" style="292" customWidth="1"/>
    <col min="5840" max="5840" width="8" style="292" customWidth="1"/>
    <col min="5841" max="5841" width="5.125" style="292" customWidth="1"/>
    <col min="5842" max="5842" width="13.125" style="292" customWidth="1"/>
    <col min="5843" max="5843" width="12.5" style="292" customWidth="1"/>
    <col min="5844" max="5853" width="10.625" style="292" customWidth="1"/>
    <col min="5854" max="5854" width="12.125" style="292" customWidth="1"/>
    <col min="5855" max="5855" width="8.125" style="292" customWidth="1"/>
    <col min="5856" max="5856" width="10.625" style="292" customWidth="1"/>
    <col min="5857" max="5857" width="10" style="292" customWidth="1"/>
    <col min="5858" max="5858" width="12.125" style="292" customWidth="1"/>
    <col min="5859" max="5859" width="9.625" style="292" customWidth="1"/>
    <col min="5860" max="5860" width="9.125" style="292" customWidth="1"/>
    <col min="5861" max="5861" width="9" style="292" customWidth="1"/>
    <col min="5862" max="5862" width="8.625" style="292" customWidth="1"/>
    <col min="5863" max="5863" width="9.625" style="292" customWidth="1"/>
    <col min="5864" max="5864" width="9.125" style="292" customWidth="1"/>
    <col min="5865" max="5865" width="7.625" style="292" customWidth="1"/>
    <col min="5866" max="5866" width="9.125" style="292" customWidth="1"/>
    <col min="5867" max="5867" width="14.625" style="292" customWidth="1"/>
    <col min="5868" max="5868" width="13.625" style="292" customWidth="1"/>
    <col min="5869" max="5869" width="8" style="292" customWidth="1"/>
    <col min="5870" max="5870" width="7.625" style="292" customWidth="1"/>
    <col min="5871" max="5871" width="7.125" style="292" customWidth="1"/>
    <col min="5872" max="5872" width="9.125" style="292" customWidth="1"/>
    <col min="5873" max="5873" width="7.625" style="292" customWidth="1"/>
    <col min="5874" max="5875" width="8.625" style="292" customWidth="1"/>
    <col min="5876" max="5876" width="14.625" style="292" customWidth="1"/>
    <col min="5877" max="5877" width="13.625" style="292" customWidth="1"/>
    <col min="5878" max="5878" width="8.625" style="292" customWidth="1"/>
    <col min="5879" max="5881" width="10.625" style="292" customWidth="1"/>
    <col min="5882" max="5882" width="16.625" style="292" customWidth="1"/>
    <col min="5883" max="5886" width="10.625" style="292" customWidth="1"/>
    <col min="5887" max="5887" width="12" style="292" customWidth="1"/>
    <col min="5888" max="5888" width="10.625" style="292" customWidth="1"/>
    <col min="5889" max="5889" width="8.625" style="292" customWidth="1"/>
    <col min="5890" max="5894" width="13.625" style="292" customWidth="1"/>
    <col min="5895" max="5898" width="8.625" style="292" hidden="1"/>
    <col min="5899" max="6093" width="9" style="292" customWidth="1"/>
    <col min="6094" max="6094" width="4.5" style="292" customWidth="1"/>
    <col min="6095" max="6095" width="11" style="292" customWidth="1"/>
    <col min="6096" max="6096" width="8" style="292" customWidth="1"/>
    <col min="6097" max="6097" width="5.125" style="292" customWidth="1"/>
    <col min="6098" max="6098" width="13.125" style="292" customWidth="1"/>
    <col min="6099" max="6099" width="12.5" style="292" customWidth="1"/>
    <col min="6100" max="6109" width="10.625" style="292" customWidth="1"/>
    <col min="6110" max="6110" width="12.125" style="292" customWidth="1"/>
    <col min="6111" max="6111" width="8.125" style="292" customWidth="1"/>
    <col min="6112" max="6112" width="10.625" style="292" customWidth="1"/>
    <col min="6113" max="6113" width="10" style="292" customWidth="1"/>
    <col min="6114" max="6114" width="12.125" style="292" customWidth="1"/>
    <col min="6115" max="6115" width="9.625" style="292" customWidth="1"/>
    <col min="6116" max="6116" width="9.125" style="292" customWidth="1"/>
    <col min="6117" max="6117" width="9" style="292" customWidth="1"/>
    <col min="6118" max="6118" width="8.625" style="292" customWidth="1"/>
    <col min="6119" max="6119" width="9.625" style="292" customWidth="1"/>
    <col min="6120" max="6120" width="9.125" style="292" customWidth="1"/>
    <col min="6121" max="6121" width="7.625" style="292" customWidth="1"/>
    <col min="6122" max="6122" width="9.125" style="292" customWidth="1"/>
    <col min="6123" max="6123" width="14.625" style="292" customWidth="1"/>
    <col min="6124" max="6124" width="13.625" style="292" customWidth="1"/>
    <col min="6125" max="6125" width="8" style="292" customWidth="1"/>
    <col min="6126" max="6126" width="7.625" style="292" customWidth="1"/>
    <col min="6127" max="6127" width="7.125" style="292" customWidth="1"/>
    <col min="6128" max="6128" width="9.125" style="292" customWidth="1"/>
    <col min="6129" max="6129" width="7.625" style="292" customWidth="1"/>
    <col min="6130" max="6131" width="8.625" style="292" customWidth="1"/>
    <col min="6132" max="6132" width="14.625" style="292" customWidth="1"/>
    <col min="6133" max="6133" width="13.625" style="292" customWidth="1"/>
    <col min="6134" max="6134" width="8.625" style="292" customWidth="1"/>
    <col min="6135" max="6137" width="10.625" style="292" customWidth="1"/>
    <col min="6138" max="6138" width="16.625" style="292" customWidth="1"/>
    <col min="6139" max="6142" width="10.625" style="292" customWidth="1"/>
    <col min="6143" max="6143" width="12" style="292" customWidth="1"/>
    <col min="6144" max="6144" width="10.625" style="292" customWidth="1"/>
    <col min="6145" max="6145" width="8.625" style="292" customWidth="1"/>
    <col min="6146" max="6150" width="13.625" style="292" customWidth="1"/>
    <col min="6151" max="6154" width="8.625" style="292" hidden="1"/>
    <col min="6155" max="6349" width="9" style="292" customWidth="1"/>
    <col min="6350" max="6350" width="4.5" style="292" customWidth="1"/>
    <col min="6351" max="6351" width="11" style="292" customWidth="1"/>
    <col min="6352" max="6352" width="8" style="292" customWidth="1"/>
    <col min="6353" max="6353" width="5.125" style="292" customWidth="1"/>
    <col min="6354" max="6354" width="13.125" style="292" customWidth="1"/>
    <col min="6355" max="6355" width="12.5" style="292" customWidth="1"/>
    <col min="6356" max="6365" width="10.625" style="292" customWidth="1"/>
    <col min="6366" max="6366" width="12.125" style="292" customWidth="1"/>
    <col min="6367" max="6367" width="8.125" style="292" customWidth="1"/>
    <col min="6368" max="6368" width="10.625" style="292" customWidth="1"/>
    <col min="6369" max="6369" width="10" style="292" customWidth="1"/>
    <col min="6370" max="6370" width="12.125" style="292" customWidth="1"/>
    <col min="6371" max="6371" width="9.625" style="292" customWidth="1"/>
    <col min="6372" max="6372" width="9.125" style="292" customWidth="1"/>
    <col min="6373" max="6373" width="9" style="292" customWidth="1"/>
    <col min="6374" max="6374" width="8.625" style="292" customWidth="1"/>
    <col min="6375" max="6375" width="9.625" style="292" customWidth="1"/>
    <col min="6376" max="6376" width="9.125" style="292" customWidth="1"/>
    <col min="6377" max="6377" width="7.625" style="292" customWidth="1"/>
    <col min="6378" max="6378" width="9.125" style="292" customWidth="1"/>
    <col min="6379" max="6379" width="14.625" style="292" customWidth="1"/>
    <col min="6380" max="6380" width="13.625" style="292" customWidth="1"/>
    <col min="6381" max="6381" width="8" style="292" customWidth="1"/>
    <col min="6382" max="6382" width="7.625" style="292" customWidth="1"/>
    <col min="6383" max="6383" width="7.125" style="292" customWidth="1"/>
    <col min="6384" max="6384" width="9.125" style="292" customWidth="1"/>
    <col min="6385" max="6385" width="7.625" style="292" customWidth="1"/>
    <col min="6386" max="6387" width="8.625" style="292" customWidth="1"/>
    <col min="6388" max="6388" width="14.625" style="292" customWidth="1"/>
    <col min="6389" max="6389" width="13.625" style="292" customWidth="1"/>
    <col min="6390" max="6390" width="8.625" style="292" customWidth="1"/>
    <col min="6391" max="6393" width="10.625" style="292" customWidth="1"/>
    <col min="6394" max="6394" width="16.625" style="292" customWidth="1"/>
    <col min="6395" max="6398" width="10.625" style="292" customWidth="1"/>
    <col min="6399" max="6399" width="12" style="292" customWidth="1"/>
    <col min="6400" max="6400" width="10.625" style="292" customWidth="1"/>
    <col min="6401" max="6401" width="8.625" style="292" customWidth="1"/>
    <col min="6402" max="6406" width="13.625" style="292" customWidth="1"/>
    <col min="6407" max="6410" width="8.625" style="292" hidden="1"/>
    <col min="6411" max="6605" width="9" style="292" customWidth="1"/>
    <col min="6606" max="6606" width="4.5" style="292" customWidth="1"/>
    <col min="6607" max="6607" width="11" style="292" customWidth="1"/>
    <col min="6608" max="6608" width="8" style="292" customWidth="1"/>
    <col min="6609" max="6609" width="5.125" style="292" customWidth="1"/>
    <col min="6610" max="6610" width="13.125" style="292" customWidth="1"/>
    <col min="6611" max="6611" width="12.5" style="292" customWidth="1"/>
    <col min="6612" max="6621" width="10.625" style="292" customWidth="1"/>
    <col min="6622" max="6622" width="12.125" style="292" customWidth="1"/>
    <col min="6623" max="6623" width="8.125" style="292" customWidth="1"/>
    <col min="6624" max="6624" width="10.625" style="292" customWidth="1"/>
    <col min="6625" max="6625" width="10" style="292" customWidth="1"/>
    <col min="6626" max="6626" width="12.125" style="292" customWidth="1"/>
    <col min="6627" max="6627" width="9.625" style="292" customWidth="1"/>
    <col min="6628" max="6628" width="9.125" style="292" customWidth="1"/>
    <col min="6629" max="6629" width="9" style="292" customWidth="1"/>
    <col min="6630" max="6630" width="8.625" style="292" customWidth="1"/>
    <col min="6631" max="6631" width="9.625" style="292" customWidth="1"/>
    <col min="6632" max="6632" width="9.125" style="292" customWidth="1"/>
    <col min="6633" max="6633" width="7.625" style="292" customWidth="1"/>
    <col min="6634" max="6634" width="9.125" style="292" customWidth="1"/>
    <col min="6635" max="6635" width="14.625" style="292" customWidth="1"/>
    <col min="6636" max="6636" width="13.625" style="292" customWidth="1"/>
    <col min="6637" max="6637" width="8" style="292" customWidth="1"/>
    <col min="6638" max="6638" width="7.625" style="292" customWidth="1"/>
    <col min="6639" max="6639" width="7.125" style="292" customWidth="1"/>
    <col min="6640" max="6640" width="9.125" style="292" customWidth="1"/>
    <col min="6641" max="6641" width="7.625" style="292" customWidth="1"/>
    <col min="6642" max="6643" width="8.625" style="292" customWidth="1"/>
    <col min="6644" max="6644" width="14.625" style="292" customWidth="1"/>
    <col min="6645" max="6645" width="13.625" style="292" customWidth="1"/>
    <col min="6646" max="6646" width="8.625" style="292" customWidth="1"/>
    <col min="6647" max="6649" width="10.625" style="292" customWidth="1"/>
    <col min="6650" max="6650" width="16.625" style="292" customWidth="1"/>
    <col min="6651" max="6654" width="10.625" style="292" customWidth="1"/>
    <col min="6655" max="6655" width="12" style="292" customWidth="1"/>
    <col min="6656" max="6656" width="10.625" style="292" customWidth="1"/>
    <col min="6657" max="6657" width="8.625" style="292" customWidth="1"/>
    <col min="6658" max="6662" width="13.625" style="292" customWidth="1"/>
    <col min="6663" max="6666" width="8.625" style="292" hidden="1"/>
    <col min="6667" max="6861" width="9" style="292" customWidth="1"/>
    <col min="6862" max="6862" width="4.5" style="292" customWidth="1"/>
    <col min="6863" max="6863" width="11" style="292" customWidth="1"/>
    <col min="6864" max="6864" width="8" style="292" customWidth="1"/>
    <col min="6865" max="6865" width="5.125" style="292" customWidth="1"/>
    <col min="6866" max="6866" width="13.125" style="292" customWidth="1"/>
    <col min="6867" max="6867" width="12.5" style="292" customWidth="1"/>
    <col min="6868" max="6877" width="10.625" style="292" customWidth="1"/>
    <col min="6878" max="6878" width="12.125" style="292" customWidth="1"/>
    <col min="6879" max="6879" width="8.125" style="292" customWidth="1"/>
    <col min="6880" max="6880" width="10.625" style="292" customWidth="1"/>
    <col min="6881" max="6881" width="10" style="292" customWidth="1"/>
    <col min="6882" max="6882" width="12.125" style="292" customWidth="1"/>
    <col min="6883" max="6883" width="9.625" style="292" customWidth="1"/>
    <col min="6884" max="6884" width="9.125" style="292" customWidth="1"/>
    <col min="6885" max="6885" width="9" style="292" customWidth="1"/>
    <col min="6886" max="6886" width="8.625" style="292" customWidth="1"/>
    <col min="6887" max="6887" width="9.625" style="292" customWidth="1"/>
    <col min="6888" max="6888" width="9.125" style="292" customWidth="1"/>
    <col min="6889" max="6889" width="7.625" style="292" customWidth="1"/>
    <col min="6890" max="6890" width="9.125" style="292" customWidth="1"/>
    <col min="6891" max="6891" width="14.625" style="292" customWidth="1"/>
    <col min="6892" max="6892" width="13.625" style="292" customWidth="1"/>
    <col min="6893" max="6893" width="8" style="292" customWidth="1"/>
    <col min="6894" max="6894" width="7.625" style="292" customWidth="1"/>
    <col min="6895" max="6895" width="7.125" style="292" customWidth="1"/>
    <col min="6896" max="6896" width="9.125" style="292" customWidth="1"/>
    <col min="6897" max="6897" width="7.625" style="292" customWidth="1"/>
    <col min="6898" max="6899" width="8.625" style="292" customWidth="1"/>
    <col min="6900" max="6900" width="14.625" style="292" customWidth="1"/>
    <col min="6901" max="6901" width="13.625" style="292" customWidth="1"/>
    <col min="6902" max="6902" width="8.625" style="292" customWidth="1"/>
    <col min="6903" max="6905" width="10.625" style="292" customWidth="1"/>
    <col min="6906" max="6906" width="16.625" style="292" customWidth="1"/>
    <col min="6907" max="6910" width="10.625" style="292" customWidth="1"/>
    <col min="6911" max="6911" width="12" style="292" customWidth="1"/>
    <col min="6912" max="6912" width="10.625" style="292" customWidth="1"/>
    <col min="6913" max="6913" width="8.625" style="292" customWidth="1"/>
    <col min="6914" max="6918" width="13.625" style="292" customWidth="1"/>
    <col min="6919" max="6922" width="8.625" style="292" hidden="1"/>
    <col min="6923" max="7117" width="9" style="292" customWidth="1"/>
    <col min="7118" max="7118" width="4.5" style="292" customWidth="1"/>
    <col min="7119" max="7119" width="11" style="292" customWidth="1"/>
    <col min="7120" max="7120" width="8" style="292" customWidth="1"/>
    <col min="7121" max="7121" width="5.125" style="292" customWidth="1"/>
    <col min="7122" max="7122" width="13.125" style="292" customWidth="1"/>
    <col min="7123" max="7123" width="12.5" style="292" customWidth="1"/>
    <col min="7124" max="7133" width="10.625" style="292" customWidth="1"/>
    <col min="7134" max="7134" width="12.125" style="292" customWidth="1"/>
    <col min="7135" max="7135" width="8.125" style="292" customWidth="1"/>
    <col min="7136" max="7136" width="10.625" style="292" customWidth="1"/>
    <col min="7137" max="7137" width="10" style="292" customWidth="1"/>
    <col min="7138" max="7138" width="12.125" style="292" customWidth="1"/>
    <col min="7139" max="7139" width="9.625" style="292" customWidth="1"/>
    <col min="7140" max="7140" width="9.125" style="292" customWidth="1"/>
    <col min="7141" max="7141" width="9" style="292" customWidth="1"/>
    <col min="7142" max="7142" width="8.625" style="292" customWidth="1"/>
    <col min="7143" max="7143" width="9.625" style="292" customWidth="1"/>
    <col min="7144" max="7144" width="9.125" style="292" customWidth="1"/>
    <col min="7145" max="7145" width="7.625" style="292" customWidth="1"/>
    <col min="7146" max="7146" width="9.125" style="292" customWidth="1"/>
    <col min="7147" max="7147" width="14.625" style="292" customWidth="1"/>
    <col min="7148" max="7148" width="13.625" style="292" customWidth="1"/>
    <col min="7149" max="7149" width="8" style="292" customWidth="1"/>
    <col min="7150" max="7150" width="7.625" style="292" customWidth="1"/>
    <col min="7151" max="7151" width="7.125" style="292" customWidth="1"/>
    <col min="7152" max="7152" width="9.125" style="292" customWidth="1"/>
    <col min="7153" max="7153" width="7.625" style="292" customWidth="1"/>
    <col min="7154" max="7155" width="8.625" style="292" customWidth="1"/>
    <col min="7156" max="7156" width="14.625" style="292" customWidth="1"/>
    <col min="7157" max="7157" width="13.625" style="292" customWidth="1"/>
    <col min="7158" max="7158" width="8.625" style="292" customWidth="1"/>
    <col min="7159" max="7161" width="10.625" style="292" customWidth="1"/>
    <col min="7162" max="7162" width="16.625" style="292" customWidth="1"/>
    <col min="7163" max="7166" width="10.625" style="292" customWidth="1"/>
    <col min="7167" max="7167" width="12" style="292" customWidth="1"/>
    <col min="7168" max="7168" width="10.625" style="292" customWidth="1"/>
    <col min="7169" max="7169" width="8.625" style="292" customWidth="1"/>
    <col min="7170" max="7174" width="13.625" style="292" customWidth="1"/>
    <col min="7175" max="7178" width="8.625" style="292" hidden="1"/>
    <col min="7179" max="7373" width="9" style="292" customWidth="1"/>
    <col min="7374" max="7374" width="4.5" style="292" customWidth="1"/>
    <col min="7375" max="7375" width="11" style="292" customWidth="1"/>
    <col min="7376" max="7376" width="8" style="292" customWidth="1"/>
    <col min="7377" max="7377" width="5.125" style="292" customWidth="1"/>
    <col min="7378" max="7378" width="13.125" style="292" customWidth="1"/>
    <col min="7379" max="7379" width="12.5" style="292" customWidth="1"/>
    <col min="7380" max="7389" width="10.625" style="292" customWidth="1"/>
    <col min="7390" max="7390" width="12.125" style="292" customWidth="1"/>
    <col min="7391" max="7391" width="8.125" style="292" customWidth="1"/>
    <col min="7392" max="7392" width="10.625" style="292" customWidth="1"/>
    <col min="7393" max="7393" width="10" style="292" customWidth="1"/>
    <col min="7394" max="7394" width="12.125" style="292" customWidth="1"/>
    <col min="7395" max="7395" width="9.625" style="292" customWidth="1"/>
    <col min="7396" max="7396" width="9.125" style="292" customWidth="1"/>
    <col min="7397" max="7397" width="9" style="292" customWidth="1"/>
    <col min="7398" max="7398" width="8.625" style="292" customWidth="1"/>
    <col min="7399" max="7399" width="9.625" style="292" customWidth="1"/>
    <col min="7400" max="7400" width="9.125" style="292" customWidth="1"/>
    <col min="7401" max="7401" width="7.625" style="292" customWidth="1"/>
    <col min="7402" max="7402" width="9.125" style="292" customWidth="1"/>
    <col min="7403" max="7403" width="14.625" style="292" customWidth="1"/>
    <col min="7404" max="7404" width="13.625" style="292" customWidth="1"/>
    <col min="7405" max="7405" width="8" style="292" customWidth="1"/>
    <col min="7406" max="7406" width="7.625" style="292" customWidth="1"/>
    <col min="7407" max="7407" width="7.125" style="292" customWidth="1"/>
    <col min="7408" max="7408" width="9.125" style="292" customWidth="1"/>
    <col min="7409" max="7409" width="7.625" style="292" customWidth="1"/>
    <col min="7410" max="7411" width="8.625" style="292" customWidth="1"/>
    <col min="7412" max="7412" width="14.625" style="292" customWidth="1"/>
    <col min="7413" max="7413" width="13.625" style="292" customWidth="1"/>
    <col min="7414" max="7414" width="8.625" style="292" customWidth="1"/>
    <col min="7415" max="7417" width="10.625" style="292" customWidth="1"/>
    <col min="7418" max="7418" width="16.625" style="292" customWidth="1"/>
    <col min="7419" max="7422" width="10.625" style="292" customWidth="1"/>
    <col min="7423" max="7423" width="12" style="292" customWidth="1"/>
    <col min="7424" max="7424" width="10.625" style="292" customWidth="1"/>
    <col min="7425" max="7425" width="8.625" style="292" customWidth="1"/>
    <col min="7426" max="7430" width="13.625" style="292" customWidth="1"/>
    <col min="7431" max="7434" width="8.625" style="292" hidden="1"/>
    <col min="7435" max="7629" width="9" style="292" customWidth="1"/>
    <col min="7630" max="7630" width="4.5" style="292" customWidth="1"/>
    <col min="7631" max="7631" width="11" style="292" customWidth="1"/>
    <col min="7632" max="7632" width="8" style="292" customWidth="1"/>
    <col min="7633" max="7633" width="5.125" style="292" customWidth="1"/>
    <col min="7634" max="7634" width="13.125" style="292" customWidth="1"/>
    <col min="7635" max="7635" width="12.5" style="292" customWidth="1"/>
    <col min="7636" max="7645" width="10.625" style="292" customWidth="1"/>
    <col min="7646" max="7646" width="12.125" style="292" customWidth="1"/>
    <col min="7647" max="7647" width="8.125" style="292" customWidth="1"/>
    <col min="7648" max="7648" width="10.625" style="292" customWidth="1"/>
    <col min="7649" max="7649" width="10" style="292" customWidth="1"/>
    <col min="7650" max="7650" width="12.125" style="292" customWidth="1"/>
    <col min="7651" max="7651" width="9.625" style="292" customWidth="1"/>
    <col min="7652" max="7652" width="9.125" style="292" customWidth="1"/>
    <col min="7653" max="7653" width="9" style="292" customWidth="1"/>
    <col min="7654" max="7654" width="8.625" style="292" customWidth="1"/>
    <col min="7655" max="7655" width="9.625" style="292" customWidth="1"/>
    <col min="7656" max="7656" width="9.125" style="292" customWidth="1"/>
    <col min="7657" max="7657" width="7.625" style="292" customWidth="1"/>
    <col min="7658" max="7658" width="9.125" style="292" customWidth="1"/>
    <col min="7659" max="7659" width="14.625" style="292" customWidth="1"/>
    <col min="7660" max="7660" width="13.625" style="292" customWidth="1"/>
    <col min="7661" max="7661" width="8" style="292" customWidth="1"/>
    <col min="7662" max="7662" width="7.625" style="292" customWidth="1"/>
    <col min="7663" max="7663" width="7.125" style="292" customWidth="1"/>
    <col min="7664" max="7664" width="9.125" style="292" customWidth="1"/>
    <col min="7665" max="7665" width="7.625" style="292" customWidth="1"/>
    <col min="7666" max="7667" width="8.625" style="292" customWidth="1"/>
    <col min="7668" max="7668" width="14.625" style="292" customWidth="1"/>
    <col min="7669" max="7669" width="13.625" style="292" customWidth="1"/>
    <col min="7670" max="7670" width="8.625" style="292" customWidth="1"/>
    <col min="7671" max="7673" width="10.625" style="292" customWidth="1"/>
    <col min="7674" max="7674" width="16.625" style="292" customWidth="1"/>
    <col min="7675" max="7678" width="10.625" style="292" customWidth="1"/>
    <col min="7679" max="7679" width="12" style="292" customWidth="1"/>
    <col min="7680" max="7680" width="10.625" style="292" customWidth="1"/>
    <col min="7681" max="7681" width="8.625" style="292" customWidth="1"/>
    <col min="7682" max="7686" width="13.625" style="292" customWidth="1"/>
    <col min="7687" max="7690" width="8.625" style="292" hidden="1"/>
    <col min="7691" max="7885" width="9" style="292" customWidth="1"/>
    <col min="7886" max="7886" width="4.5" style="292" customWidth="1"/>
    <col min="7887" max="7887" width="11" style="292" customWidth="1"/>
    <col min="7888" max="7888" width="8" style="292" customWidth="1"/>
    <col min="7889" max="7889" width="5.125" style="292" customWidth="1"/>
    <col min="7890" max="7890" width="13.125" style="292" customWidth="1"/>
    <col min="7891" max="7891" width="12.5" style="292" customWidth="1"/>
    <col min="7892" max="7901" width="10.625" style="292" customWidth="1"/>
    <col min="7902" max="7902" width="12.125" style="292" customWidth="1"/>
    <col min="7903" max="7903" width="8.125" style="292" customWidth="1"/>
    <col min="7904" max="7904" width="10.625" style="292" customWidth="1"/>
    <col min="7905" max="7905" width="10" style="292" customWidth="1"/>
    <col min="7906" max="7906" width="12.125" style="292" customWidth="1"/>
    <col min="7907" max="7907" width="9.625" style="292" customWidth="1"/>
    <col min="7908" max="7908" width="9.125" style="292" customWidth="1"/>
    <col min="7909" max="7909" width="9" style="292" customWidth="1"/>
    <col min="7910" max="7910" width="8.625" style="292" customWidth="1"/>
    <col min="7911" max="7911" width="9.625" style="292" customWidth="1"/>
    <col min="7912" max="7912" width="9.125" style="292" customWidth="1"/>
    <col min="7913" max="7913" width="7.625" style="292" customWidth="1"/>
    <col min="7914" max="7914" width="9.125" style="292" customWidth="1"/>
    <col min="7915" max="7915" width="14.625" style="292" customWidth="1"/>
    <col min="7916" max="7916" width="13.625" style="292" customWidth="1"/>
    <col min="7917" max="7917" width="8" style="292" customWidth="1"/>
    <col min="7918" max="7918" width="7.625" style="292" customWidth="1"/>
    <col min="7919" max="7919" width="7.125" style="292" customWidth="1"/>
    <col min="7920" max="7920" width="9.125" style="292" customWidth="1"/>
    <col min="7921" max="7921" width="7.625" style="292" customWidth="1"/>
    <col min="7922" max="7923" width="8.625" style="292" customWidth="1"/>
    <col min="7924" max="7924" width="14.625" style="292" customWidth="1"/>
    <col min="7925" max="7925" width="13.625" style="292" customWidth="1"/>
    <col min="7926" max="7926" width="8.625" style="292" customWidth="1"/>
    <col min="7927" max="7929" width="10.625" style="292" customWidth="1"/>
    <col min="7930" max="7930" width="16.625" style="292" customWidth="1"/>
    <col min="7931" max="7934" width="10.625" style="292" customWidth="1"/>
    <col min="7935" max="7935" width="12" style="292" customWidth="1"/>
    <col min="7936" max="7936" width="10.625" style="292" customWidth="1"/>
    <col min="7937" max="7937" width="8.625" style="292" customWidth="1"/>
    <col min="7938" max="7942" width="13.625" style="292" customWidth="1"/>
    <col min="7943" max="7946" width="8.625" style="292" hidden="1"/>
    <col min="7947" max="8141" width="9" style="292" customWidth="1"/>
    <col min="8142" max="8142" width="4.5" style="292" customWidth="1"/>
    <col min="8143" max="8143" width="11" style="292" customWidth="1"/>
    <col min="8144" max="8144" width="8" style="292" customWidth="1"/>
    <col min="8145" max="8145" width="5.125" style="292" customWidth="1"/>
    <col min="8146" max="8146" width="13.125" style="292" customWidth="1"/>
    <col min="8147" max="8147" width="12.5" style="292" customWidth="1"/>
    <col min="8148" max="8157" width="10.625" style="292" customWidth="1"/>
    <col min="8158" max="8158" width="12.125" style="292" customWidth="1"/>
    <col min="8159" max="8159" width="8.125" style="292" customWidth="1"/>
    <col min="8160" max="8160" width="10.625" style="292" customWidth="1"/>
    <col min="8161" max="8161" width="10" style="292" customWidth="1"/>
    <col min="8162" max="8162" width="12.125" style="292" customWidth="1"/>
    <col min="8163" max="8163" width="9.625" style="292" customWidth="1"/>
    <col min="8164" max="8164" width="9.125" style="292" customWidth="1"/>
    <col min="8165" max="8165" width="9" style="292" customWidth="1"/>
    <col min="8166" max="8166" width="8.625" style="292" customWidth="1"/>
    <col min="8167" max="8167" width="9.625" style="292" customWidth="1"/>
    <col min="8168" max="8168" width="9.125" style="292" customWidth="1"/>
    <col min="8169" max="8169" width="7.625" style="292" customWidth="1"/>
    <col min="8170" max="8170" width="9.125" style="292" customWidth="1"/>
    <col min="8171" max="8171" width="14.625" style="292" customWidth="1"/>
    <col min="8172" max="8172" width="13.625" style="292" customWidth="1"/>
    <col min="8173" max="8173" width="8" style="292" customWidth="1"/>
    <col min="8174" max="8174" width="7.625" style="292" customWidth="1"/>
    <col min="8175" max="8175" width="7.125" style="292" customWidth="1"/>
    <col min="8176" max="8176" width="9.125" style="292" customWidth="1"/>
    <col min="8177" max="8177" width="7.625" style="292" customWidth="1"/>
    <col min="8178" max="8179" width="8.625" style="292" customWidth="1"/>
    <col min="8180" max="8180" width="14.625" style="292" customWidth="1"/>
    <col min="8181" max="8181" width="13.625" style="292" customWidth="1"/>
    <col min="8182" max="8182" width="8.625" style="292" customWidth="1"/>
    <col min="8183" max="8185" width="10.625" style="292" customWidth="1"/>
    <col min="8186" max="8186" width="16.625" style="292" customWidth="1"/>
    <col min="8187" max="8190" width="10.625" style="292" customWidth="1"/>
    <col min="8191" max="8191" width="12" style="292" customWidth="1"/>
    <col min="8192" max="8192" width="10.625" style="292" customWidth="1"/>
    <col min="8193" max="8193" width="8.625" style="292" customWidth="1"/>
    <col min="8194" max="8198" width="13.625" style="292" customWidth="1"/>
    <col min="8199" max="8202" width="8.625" style="292" hidden="1"/>
    <col min="8203" max="8397" width="9" style="292" customWidth="1"/>
    <col min="8398" max="8398" width="4.5" style="292" customWidth="1"/>
    <col min="8399" max="8399" width="11" style="292" customWidth="1"/>
    <col min="8400" max="8400" width="8" style="292" customWidth="1"/>
    <col min="8401" max="8401" width="5.125" style="292" customWidth="1"/>
    <col min="8402" max="8402" width="13.125" style="292" customWidth="1"/>
    <col min="8403" max="8403" width="12.5" style="292" customWidth="1"/>
    <col min="8404" max="8413" width="10.625" style="292" customWidth="1"/>
    <col min="8414" max="8414" width="12.125" style="292" customWidth="1"/>
    <col min="8415" max="8415" width="8.125" style="292" customWidth="1"/>
    <col min="8416" max="8416" width="10.625" style="292" customWidth="1"/>
    <col min="8417" max="8417" width="10" style="292" customWidth="1"/>
    <col min="8418" max="8418" width="12.125" style="292" customWidth="1"/>
    <col min="8419" max="8419" width="9.625" style="292" customWidth="1"/>
    <col min="8420" max="8420" width="9.125" style="292" customWidth="1"/>
    <col min="8421" max="8421" width="9" style="292" customWidth="1"/>
    <col min="8422" max="8422" width="8.625" style="292" customWidth="1"/>
    <col min="8423" max="8423" width="9.625" style="292" customWidth="1"/>
    <col min="8424" max="8424" width="9.125" style="292" customWidth="1"/>
    <col min="8425" max="8425" width="7.625" style="292" customWidth="1"/>
    <col min="8426" max="8426" width="9.125" style="292" customWidth="1"/>
    <col min="8427" max="8427" width="14.625" style="292" customWidth="1"/>
    <col min="8428" max="8428" width="13.625" style="292" customWidth="1"/>
    <col min="8429" max="8429" width="8" style="292" customWidth="1"/>
    <col min="8430" max="8430" width="7.625" style="292" customWidth="1"/>
    <col min="8431" max="8431" width="7.125" style="292" customWidth="1"/>
    <col min="8432" max="8432" width="9.125" style="292" customWidth="1"/>
    <col min="8433" max="8433" width="7.625" style="292" customWidth="1"/>
    <col min="8434" max="8435" width="8.625" style="292" customWidth="1"/>
    <col min="8436" max="8436" width="14.625" style="292" customWidth="1"/>
    <col min="8437" max="8437" width="13.625" style="292" customWidth="1"/>
    <col min="8438" max="8438" width="8.625" style="292" customWidth="1"/>
    <col min="8439" max="8441" width="10.625" style="292" customWidth="1"/>
    <col min="8442" max="8442" width="16.625" style="292" customWidth="1"/>
    <col min="8443" max="8446" width="10.625" style="292" customWidth="1"/>
    <col min="8447" max="8447" width="12" style="292" customWidth="1"/>
    <col min="8448" max="8448" width="10.625" style="292" customWidth="1"/>
    <col min="8449" max="8449" width="8.625" style="292" customWidth="1"/>
    <col min="8450" max="8454" width="13.625" style="292" customWidth="1"/>
    <col min="8455" max="8458" width="8.625" style="292" hidden="1"/>
    <col min="8459" max="8653" width="9" style="292" customWidth="1"/>
    <col min="8654" max="8654" width="4.5" style="292" customWidth="1"/>
    <col min="8655" max="8655" width="11" style="292" customWidth="1"/>
    <col min="8656" max="8656" width="8" style="292" customWidth="1"/>
    <col min="8657" max="8657" width="5.125" style="292" customWidth="1"/>
    <col min="8658" max="8658" width="13.125" style="292" customWidth="1"/>
    <col min="8659" max="8659" width="12.5" style="292" customWidth="1"/>
    <col min="8660" max="8669" width="10.625" style="292" customWidth="1"/>
    <col min="8670" max="8670" width="12.125" style="292" customWidth="1"/>
    <col min="8671" max="8671" width="8.125" style="292" customWidth="1"/>
    <col min="8672" max="8672" width="10.625" style="292" customWidth="1"/>
    <col min="8673" max="8673" width="10" style="292" customWidth="1"/>
    <col min="8674" max="8674" width="12.125" style="292" customWidth="1"/>
    <col min="8675" max="8675" width="9.625" style="292" customWidth="1"/>
    <col min="8676" max="8676" width="9.125" style="292" customWidth="1"/>
    <col min="8677" max="8677" width="9" style="292" customWidth="1"/>
    <col min="8678" max="8678" width="8.625" style="292" customWidth="1"/>
    <col min="8679" max="8679" width="9.625" style="292" customWidth="1"/>
    <col min="8680" max="8680" width="9.125" style="292" customWidth="1"/>
    <col min="8681" max="8681" width="7.625" style="292" customWidth="1"/>
    <col min="8682" max="8682" width="9.125" style="292" customWidth="1"/>
    <col min="8683" max="8683" width="14.625" style="292" customWidth="1"/>
    <col min="8684" max="8684" width="13.625" style="292" customWidth="1"/>
    <col min="8685" max="8685" width="8" style="292" customWidth="1"/>
    <col min="8686" max="8686" width="7.625" style="292" customWidth="1"/>
    <col min="8687" max="8687" width="7.125" style="292" customWidth="1"/>
    <col min="8688" max="8688" width="9.125" style="292" customWidth="1"/>
    <col min="8689" max="8689" width="7.625" style="292" customWidth="1"/>
    <col min="8690" max="8691" width="8.625" style="292" customWidth="1"/>
    <col min="8692" max="8692" width="14.625" style="292" customWidth="1"/>
    <col min="8693" max="8693" width="13.625" style="292" customWidth="1"/>
    <col min="8694" max="8694" width="8.625" style="292" customWidth="1"/>
    <col min="8695" max="8697" width="10.625" style="292" customWidth="1"/>
    <col min="8698" max="8698" width="16.625" style="292" customWidth="1"/>
    <col min="8699" max="8702" width="10.625" style="292" customWidth="1"/>
    <col min="8703" max="8703" width="12" style="292" customWidth="1"/>
    <col min="8704" max="8704" width="10.625" style="292" customWidth="1"/>
    <col min="8705" max="8705" width="8.625" style="292" customWidth="1"/>
    <col min="8706" max="8710" width="13.625" style="292" customWidth="1"/>
    <col min="8711" max="8714" width="8.625" style="292" hidden="1"/>
    <col min="8715" max="8909" width="9" style="292" customWidth="1"/>
    <col min="8910" max="8910" width="4.5" style="292" customWidth="1"/>
    <col min="8911" max="8911" width="11" style="292" customWidth="1"/>
    <col min="8912" max="8912" width="8" style="292" customWidth="1"/>
    <col min="8913" max="8913" width="5.125" style="292" customWidth="1"/>
    <col min="8914" max="8914" width="13.125" style="292" customWidth="1"/>
    <col min="8915" max="8915" width="12.5" style="292" customWidth="1"/>
    <col min="8916" max="8925" width="10.625" style="292" customWidth="1"/>
    <col min="8926" max="8926" width="12.125" style="292" customWidth="1"/>
    <col min="8927" max="8927" width="8.125" style="292" customWidth="1"/>
    <col min="8928" max="8928" width="10.625" style="292" customWidth="1"/>
    <col min="8929" max="8929" width="10" style="292" customWidth="1"/>
    <col min="8930" max="8930" width="12.125" style="292" customWidth="1"/>
    <col min="8931" max="8931" width="9.625" style="292" customWidth="1"/>
    <col min="8932" max="8932" width="9.125" style="292" customWidth="1"/>
    <col min="8933" max="8933" width="9" style="292" customWidth="1"/>
    <col min="8934" max="8934" width="8.625" style="292" customWidth="1"/>
    <col min="8935" max="8935" width="9.625" style="292" customWidth="1"/>
    <col min="8936" max="8936" width="9.125" style="292" customWidth="1"/>
    <col min="8937" max="8937" width="7.625" style="292" customWidth="1"/>
    <col min="8938" max="8938" width="9.125" style="292" customWidth="1"/>
    <col min="8939" max="8939" width="14.625" style="292" customWidth="1"/>
    <col min="8940" max="8940" width="13.625" style="292" customWidth="1"/>
    <col min="8941" max="8941" width="8" style="292" customWidth="1"/>
    <col min="8942" max="8942" width="7.625" style="292" customWidth="1"/>
    <col min="8943" max="8943" width="7.125" style="292" customWidth="1"/>
    <col min="8944" max="8944" width="9.125" style="292" customWidth="1"/>
    <col min="8945" max="8945" width="7.625" style="292" customWidth="1"/>
    <col min="8946" max="8947" width="8.625" style="292" customWidth="1"/>
    <col min="8948" max="8948" width="14.625" style="292" customWidth="1"/>
    <col min="8949" max="8949" width="13.625" style="292" customWidth="1"/>
    <col min="8950" max="8950" width="8.625" style="292" customWidth="1"/>
    <col min="8951" max="8953" width="10.625" style="292" customWidth="1"/>
    <col min="8954" max="8954" width="16.625" style="292" customWidth="1"/>
    <col min="8955" max="8958" width="10.625" style="292" customWidth="1"/>
    <col min="8959" max="8959" width="12" style="292" customWidth="1"/>
    <col min="8960" max="8960" width="10.625" style="292" customWidth="1"/>
    <col min="8961" max="8961" width="8.625" style="292" customWidth="1"/>
    <col min="8962" max="8966" width="13.625" style="292" customWidth="1"/>
    <col min="8967" max="8970" width="8.625" style="292" hidden="1"/>
    <col min="8971" max="9165" width="9" style="292" customWidth="1"/>
    <col min="9166" max="9166" width="4.5" style="292" customWidth="1"/>
    <col min="9167" max="9167" width="11" style="292" customWidth="1"/>
    <col min="9168" max="9168" width="8" style="292" customWidth="1"/>
    <col min="9169" max="9169" width="5.125" style="292" customWidth="1"/>
    <col min="9170" max="9170" width="13.125" style="292" customWidth="1"/>
    <col min="9171" max="9171" width="12.5" style="292" customWidth="1"/>
    <col min="9172" max="9181" width="10.625" style="292" customWidth="1"/>
    <col min="9182" max="9182" width="12.125" style="292" customWidth="1"/>
    <col min="9183" max="9183" width="8.125" style="292" customWidth="1"/>
    <col min="9184" max="9184" width="10.625" style="292" customWidth="1"/>
    <col min="9185" max="9185" width="10" style="292" customWidth="1"/>
    <col min="9186" max="9186" width="12.125" style="292" customWidth="1"/>
    <col min="9187" max="9187" width="9.625" style="292" customWidth="1"/>
    <col min="9188" max="9188" width="9.125" style="292" customWidth="1"/>
    <col min="9189" max="9189" width="9" style="292" customWidth="1"/>
    <col min="9190" max="9190" width="8.625" style="292" customWidth="1"/>
    <col min="9191" max="9191" width="9.625" style="292" customWidth="1"/>
    <col min="9192" max="9192" width="9.125" style="292" customWidth="1"/>
    <col min="9193" max="9193" width="7.625" style="292" customWidth="1"/>
    <col min="9194" max="9194" width="9.125" style="292" customWidth="1"/>
    <col min="9195" max="9195" width="14.625" style="292" customWidth="1"/>
    <col min="9196" max="9196" width="13.625" style="292" customWidth="1"/>
    <col min="9197" max="9197" width="8" style="292" customWidth="1"/>
    <col min="9198" max="9198" width="7.625" style="292" customWidth="1"/>
    <col min="9199" max="9199" width="7.125" style="292" customWidth="1"/>
    <col min="9200" max="9200" width="9.125" style="292" customWidth="1"/>
    <col min="9201" max="9201" width="7.625" style="292" customWidth="1"/>
    <col min="9202" max="9203" width="8.625" style="292" customWidth="1"/>
    <col min="9204" max="9204" width="14.625" style="292" customWidth="1"/>
    <col min="9205" max="9205" width="13.625" style="292" customWidth="1"/>
    <col min="9206" max="9206" width="8.625" style="292" customWidth="1"/>
    <col min="9207" max="9209" width="10.625" style="292" customWidth="1"/>
    <col min="9210" max="9210" width="16.625" style="292" customWidth="1"/>
    <col min="9211" max="9214" width="10.625" style="292" customWidth="1"/>
    <col min="9215" max="9215" width="12" style="292" customWidth="1"/>
    <col min="9216" max="9216" width="10.625" style="292" customWidth="1"/>
    <col min="9217" max="9217" width="8.625" style="292" customWidth="1"/>
    <col min="9218" max="9222" width="13.625" style="292" customWidth="1"/>
    <col min="9223" max="9226" width="8.625" style="292" hidden="1"/>
    <col min="9227" max="9421" width="9" style="292" customWidth="1"/>
    <col min="9422" max="9422" width="4.5" style="292" customWidth="1"/>
    <col min="9423" max="9423" width="11" style="292" customWidth="1"/>
    <col min="9424" max="9424" width="8" style="292" customWidth="1"/>
    <col min="9425" max="9425" width="5.125" style="292" customWidth="1"/>
    <col min="9426" max="9426" width="13.125" style="292" customWidth="1"/>
    <col min="9427" max="9427" width="12.5" style="292" customWidth="1"/>
    <col min="9428" max="9437" width="10.625" style="292" customWidth="1"/>
    <col min="9438" max="9438" width="12.125" style="292" customWidth="1"/>
    <col min="9439" max="9439" width="8.125" style="292" customWidth="1"/>
    <col min="9440" max="9440" width="10.625" style="292" customWidth="1"/>
    <col min="9441" max="9441" width="10" style="292" customWidth="1"/>
    <col min="9442" max="9442" width="12.125" style="292" customWidth="1"/>
    <col min="9443" max="9443" width="9.625" style="292" customWidth="1"/>
    <col min="9444" max="9444" width="9.125" style="292" customWidth="1"/>
    <col min="9445" max="9445" width="9" style="292" customWidth="1"/>
    <col min="9446" max="9446" width="8.625" style="292" customWidth="1"/>
    <col min="9447" max="9447" width="9.625" style="292" customWidth="1"/>
    <col min="9448" max="9448" width="9.125" style="292" customWidth="1"/>
    <col min="9449" max="9449" width="7.625" style="292" customWidth="1"/>
    <col min="9450" max="9450" width="9.125" style="292" customWidth="1"/>
    <col min="9451" max="9451" width="14.625" style="292" customWidth="1"/>
    <col min="9452" max="9452" width="13.625" style="292" customWidth="1"/>
    <col min="9453" max="9453" width="8" style="292" customWidth="1"/>
    <col min="9454" max="9454" width="7.625" style="292" customWidth="1"/>
    <col min="9455" max="9455" width="7.125" style="292" customWidth="1"/>
    <col min="9456" max="9456" width="9.125" style="292" customWidth="1"/>
    <col min="9457" max="9457" width="7.625" style="292" customWidth="1"/>
    <col min="9458" max="9459" width="8.625" style="292" customWidth="1"/>
    <col min="9460" max="9460" width="14.625" style="292" customWidth="1"/>
    <col min="9461" max="9461" width="13.625" style="292" customWidth="1"/>
    <col min="9462" max="9462" width="8.625" style="292" customWidth="1"/>
    <col min="9463" max="9465" width="10.625" style="292" customWidth="1"/>
    <col min="9466" max="9466" width="16.625" style="292" customWidth="1"/>
    <col min="9467" max="9470" width="10.625" style="292" customWidth="1"/>
    <col min="9471" max="9471" width="12" style="292" customWidth="1"/>
    <col min="9472" max="9472" width="10.625" style="292" customWidth="1"/>
    <col min="9473" max="9473" width="8.625" style="292" customWidth="1"/>
    <col min="9474" max="9478" width="13.625" style="292" customWidth="1"/>
    <col min="9479" max="9482" width="8.625" style="292" hidden="1"/>
    <col min="9483" max="9677" width="9" style="292" customWidth="1"/>
    <col min="9678" max="9678" width="4.5" style="292" customWidth="1"/>
    <col min="9679" max="9679" width="11" style="292" customWidth="1"/>
    <col min="9680" max="9680" width="8" style="292" customWidth="1"/>
    <col min="9681" max="9681" width="5.125" style="292" customWidth="1"/>
    <col min="9682" max="9682" width="13.125" style="292" customWidth="1"/>
    <col min="9683" max="9683" width="12.5" style="292" customWidth="1"/>
    <col min="9684" max="9693" width="10.625" style="292" customWidth="1"/>
    <col min="9694" max="9694" width="12.125" style="292" customWidth="1"/>
    <col min="9695" max="9695" width="8.125" style="292" customWidth="1"/>
    <col min="9696" max="9696" width="10.625" style="292" customWidth="1"/>
    <col min="9697" max="9697" width="10" style="292" customWidth="1"/>
    <col min="9698" max="9698" width="12.125" style="292" customWidth="1"/>
    <col min="9699" max="9699" width="9.625" style="292" customWidth="1"/>
    <col min="9700" max="9700" width="9.125" style="292" customWidth="1"/>
    <col min="9701" max="9701" width="9" style="292" customWidth="1"/>
    <col min="9702" max="9702" width="8.625" style="292" customWidth="1"/>
    <col min="9703" max="9703" width="9.625" style="292" customWidth="1"/>
    <col min="9704" max="9704" width="9.125" style="292" customWidth="1"/>
    <col min="9705" max="9705" width="7.625" style="292" customWidth="1"/>
    <col min="9706" max="9706" width="9.125" style="292" customWidth="1"/>
    <col min="9707" max="9707" width="14.625" style="292" customWidth="1"/>
    <col min="9708" max="9708" width="13.625" style="292" customWidth="1"/>
    <col min="9709" max="9709" width="8" style="292" customWidth="1"/>
    <col min="9710" max="9710" width="7.625" style="292" customWidth="1"/>
    <col min="9711" max="9711" width="7.125" style="292" customWidth="1"/>
    <col min="9712" max="9712" width="9.125" style="292" customWidth="1"/>
    <col min="9713" max="9713" width="7.625" style="292" customWidth="1"/>
    <col min="9714" max="9715" width="8.625" style="292" customWidth="1"/>
    <col min="9716" max="9716" width="14.625" style="292" customWidth="1"/>
    <col min="9717" max="9717" width="13.625" style="292" customWidth="1"/>
    <col min="9718" max="9718" width="8.625" style="292" customWidth="1"/>
    <col min="9719" max="9721" width="10.625" style="292" customWidth="1"/>
    <col min="9722" max="9722" width="16.625" style="292" customWidth="1"/>
    <col min="9723" max="9726" width="10.625" style="292" customWidth="1"/>
    <col min="9727" max="9727" width="12" style="292" customWidth="1"/>
    <col min="9728" max="9728" width="10.625" style="292" customWidth="1"/>
    <col min="9729" max="9729" width="8.625" style="292" customWidth="1"/>
    <col min="9730" max="9734" width="13.625" style="292" customWidth="1"/>
    <col min="9735" max="9738" width="8.625" style="292" hidden="1"/>
    <col min="9739" max="9933" width="9" style="292" customWidth="1"/>
    <col min="9934" max="9934" width="4.5" style="292" customWidth="1"/>
    <col min="9935" max="9935" width="11" style="292" customWidth="1"/>
    <col min="9936" max="9936" width="8" style="292" customWidth="1"/>
    <col min="9937" max="9937" width="5.125" style="292" customWidth="1"/>
    <col min="9938" max="9938" width="13.125" style="292" customWidth="1"/>
    <col min="9939" max="9939" width="12.5" style="292" customWidth="1"/>
    <col min="9940" max="9949" width="10.625" style="292" customWidth="1"/>
    <col min="9950" max="9950" width="12.125" style="292" customWidth="1"/>
    <col min="9951" max="9951" width="8.125" style="292" customWidth="1"/>
    <col min="9952" max="9952" width="10.625" style="292" customWidth="1"/>
    <col min="9953" max="9953" width="10" style="292" customWidth="1"/>
    <col min="9954" max="9954" width="12.125" style="292" customWidth="1"/>
    <col min="9955" max="9955" width="9.625" style="292" customWidth="1"/>
    <col min="9956" max="9956" width="9.125" style="292" customWidth="1"/>
    <col min="9957" max="9957" width="9" style="292" customWidth="1"/>
    <col min="9958" max="9958" width="8.625" style="292" customWidth="1"/>
    <col min="9959" max="9959" width="9.625" style="292" customWidth="1"/>
    <col min="9960" max="9960" width="9.125" style="292" customWidth="1"/>
    <col min="9961" max="9961" width="7.625" style="292" customWidth="1"/>
    <col min="9962" max="9962" width="9.125" style="292" customWidth="1"/>
    <col min="9963" max="9963" width="14.625" style="292" customWidth="1"/>
    <col min="9964" max="9964" width="13.625" style="292" customWidth="1"/>
    <col min="9965" max="9965" width="8" style="292" customWidth="1"/>
    <col min="9966" max="9966" width="7.625" style="292" customWidth="1"/>
    <col min="9967" max="9967" width="7.125" style="292" customWidth="1"/>
    <col min="9968" max="9968" width="9.125" style="292" customWidth="1"/>
    <col min="9969" max="9969" width="7.625" style="292" customWidth="1"/>
    <col min="9970" max="9971" width="8.625" style="292" customWidth="1"/>
    <col min="9972" max="9972" width="14.625" style="292" customWidth="1"/>
    <col min="9973" max="9973" width="13.625" style="292" customWidth="1"/>
    <col min="9974" max="9974" width="8.625" style="292" customWidth="1"/>
    <col min="9975" max="9977" width="10.625" style="292" customWidth="1"/>
    <col min="9978" max="9978" width="16.625" style="292" customWidth="1"/>
    <col min="9979" max="9982" width="10.625" style="292" customWidth="1"/>
    <col min="9983" max="9983" width="12" style="292" customWidth="1"/>
    <col min="9984" max="9984" width="10.625" style="292" customWidth="1"/>
    <col min="9985" max="9985" width="8.625" style="292" customWidth="1"/>
    <col min="9986" max="9990" width="13.625" style="292" customWidth="1"/>
    <col min="9991" max="9994" width="8.625" style="292" hidden="1"/>
    <col min="9995" max="10189" width="9" style="292" customWidth="1"/>
    <col min="10190" max="10190" width="4.5" style="292" customWidth="1"/>
    <col min="10191" max="10191" width="11" style="292" customWidth="1"/>
    <col min="10192" max="10192" width="8" style="292" customWidth="1"/>
    <col min="10193" max="10193" width="5.125" style="292" customWidth="1"/>
    <col min="10194" max="10194" width="13.125" style="292" customWidth="1"/>
    <col min="10195" max="10195" width="12.5" style="292" customWidth="1"/>
    <col min="10196" max="10205" width="10.625" style="292" customWidth="1"/>
    <col min="10206" max="10206" width="12.125" style="292" customWidth="1"/>
    <col min="10207" max="10207" width="8.125" style="292" customWidth="1"/>
    <col min="10208" max="10208" width="10.625" style="292" customWidth="1"/>
    <col min="10209" max="10209" width="10" style="292" customWidth="1"/>
    <col min="10210" max="10210" width="12.125" style="292" customWidth="1"/>
    <col min="10211" max="10211" width="9.625" style="292" customWidth="1"/>
    <col min="10212" max="10212" width="9.125" style="292" customWidth="1"/>
    <col min="10213" max="10213" width="9" style="292" customWidth="1"/>
    <col min="10214" max="10214" width="8.625" style="292" customWidth="1"/>
    <col min="10215" max="10215" width="9.625" style="292" customWidth="1"/>
    <col min="10216" max="10216" width="9.125" style="292" customWidth="1"/>
    <col min="10217" max="10217" width="7.625" style="292" customWidth="1"/>
    <col min="10218" max="10218" width="9.125" style="292" customWidth="1"/>
    <col min="10219" max="10219" width="14.625" style="292" customWidth="1"/>
    <col min="10220" max="10220" width="13.625" style="292" customWidth="1"/>
    <col min="10221" max="10221" width="8" style="292" customWidth="1"/>
    <col min="10222" max="10222" width="7.625" style="292" customWidth="1"/>
    <col min="10223" max="10223" width="7.125" style="292" customWidth="1"/>
    <col min="10224" max="10224" width="9.125" style="292" customWidth="1"/>
    <col min="10225" max="10225" width="7.625" style="292" customWidth="1"/>
    <col min="10226" max="10227" width="8.625" style="292" customWidth="1"/>
    <col min="10228" max="10228" width="14.625" style="292" customWidth="1"/>
    <col min="10229" max="10229" width="13.625" style="292" customWidth="1"/>
    <col min="10230" max="10230" width="8.625" style="292" customWidth="1"/>
    <col min="10231" max="10233" width="10.625" style="292" customWidth="1"/>
    <col min="10234" max="10234" width="16.625" style="292" customWidth="1"/>
    <col min="10235" max="10238" width="10.625" style="292" customWidth="1"/>
    <col min="10239" max="10239" width="12" style="292" customWidth="1"/>
    <col min="10240" max="10240" width="10.625" style="292" customWidth="1"/>
    <col min="10241" max="10241" width="8.625" style="292" customWidth="1"/>
    <col min="10242" max="10246" width="13.625" style="292" customWidth="1"/>
    <col min="10247" max="10250" width="8.625" style="292" hidden="1"/>
    <col min="10251" max="10445" width="9" style="292" customWidth="1"/>
    <col min="10446" max="10446" width="4.5" style="292" customWidth="1"/>
    <col min="10447" max="10447" width="11" style="292" customWidth="1"/>
    <col min="10448" max="10448" width="8" style="292" customWidth="1"/>
    <col min="10449" max="10449" width="5.125" style="292" customWidth="1"/>
    <col min="10450" max="10450" width="13.125" style="292" customWidth="1"/>
    <col min="10451" max="10451" width="12.5" style="292" customWidth="1"/>
    <col min="10452" max="10461" width="10.625" style="292" customWidth="1"/>
    <col min="10462" max="10462" width="12.125" style="292" customWidth="1"/>
    <col min="10463" max="10463" width="8.125" style="292" customWidth="1"/>
    <col min="10464" max="10464" width="10.625" style="292" customWidth="1"/>
    <col min="10465" max="10465" width="10" style="292" customWidth="1"/>
    <col min="10466" max="10466" width="12.125" style="292" customWidth="1"/>
    <col min="10467" max="10467" width="9.625" style="292" customWidth="1"/>
    <col min="10468" max="10468" width="9.125" style="292" customWidth="1"/>
    <col min="10469" max="10469" width="9" style="292" customWidth="1"/>
    <col min="10470" max="10470" width="8.625" style="292" customWidth="1"/>
    <col min="10471" max="10471" width="9.625" style="292" customWidth="1"/>
    <col min="10472" max="10472" width="9.125" style="292" customWidth="1"/>
    <col min="10473" max="10473" width="7.625" style="292" customWidth="1"/>
    <col min="10474" max="10474" width="9.125" style="292" customWidth="1"/>
    <col min="10475" max="10475" width="14.625" style="292" customWidth="1"/>
    <col min="10476" max="10476" width="13.625" style="292" customWidth="1"/>
    <col min="10477" max="10477" width="8" style="292" customWidth="1"/>
    <col min="10478" max="10478" width="7.625" style="292" customWidth="1"/>
    <col min="10479" max="10479" width="7.125" style="292" customWidth="1"/>
    <col min="10480" max="10480" width="9.125" style="292" customWidth="1"/>
    <col min="10481" max="10481" width="7.625" style="292" customWidth="1"/>
    <col min="10482" max="10483" width="8.625" style="292" customWidth="1"/>
    <col min="10484" max="10484" width="14.625" style="292" customWidth="1"/>
    <col min="10485" max="10485" width="13.625" style="292" customWidth="1"/>
    <col min="10486" max="10486" width="8.625" style="292" customWidth="1"/>
    <col min="10487" max="10489" width="10.625" style="292" customWidth="1"/>
    <col min="10490" max="10490" width="16.625" style="292" customWidth="1"/>
    <col min="10491" max="10494" width="10.625" style="292" customWidth="1"/>
    <col min="10495" max="10495" width="12" style="292" customWidth="1"/>
    <col min="10496" max="10496" width="10.625" style="292" customWidth="1"/>
    <col min="10497" max="10497" width="8.625" style="292" customWidth="1"/>
    <col min="10498" max="10502" width="13.625" style="292" customWidth="1"/>
    <col min="10503" max="10506" width="8.625" style="292" hidden="1"/>
    <col min="10507" max="10701" width="9" style="292" customWidth="1"/>
    <col min="10702" max="10702" width="4.5" style="292" customWidth="1"/>
    <col min="10703" max="10703" width="11" style="292" customWidth="1"/>
    <col min="10704" max="10704" width="8" style="292" customWidth="1"/>
    <col min="10705" max="10705" width="5.125" style="292" customWidth="1"/>
    <col min="10706" max="10706" width="13.125" style="292" customWidth="1"/>
    <col min="10707" max="10707" width="12.5" style="292" customWidth="1"/>
    <col min="10708" max="10717" width="10.625" style="292" customWidth="1"/>
    <col min="10718" max="10718" width="12.125" style="292" customWidth="1"/>
    <col min="10719" max="10719" width="8.125" style="292" customWidth="1"/>
    <col min="10720" max="10720" width="10.625" style="292" customWidth="1"/>
    <col min="10721" max="10721" width="10" style="292" customWidth="1"/>
    <col min="10722" max="10722" width="12.125" style="292" customWidth="1"/>
    <col min="10723" max="10723" width="9.625" style="292" customWidth="1"/>
    <col min="10724" max="10724" width="9.125" style="292" customWidth="1"/>
    <col min="10725" max="10725" width="9" style="292" customWidth="1"/>
    <col min="10726" max="10726" width="8.625" style="292" customWidth="1"/>
    <col min="10727" max="10727" width="9.625" style="292" customWidth="1"/>
    <col min="10728" max="10728" width="9.125" style="292" customWidth="1"/>
    <col min="10729" max="10729" width="7.625" style="292" customWidth="1"/>
    <col min="10730" max="10730" width="9.125" style="292" customWidth="1"/>
    <col min="10731" max="10731" width="14.625" style="292" customWidth="1"/>
    <col min="10732" max="10732" width="13.625" style="292" customWidth="1"/>
    <col min="10733" max="10733" width="8" style="292" customWidth="1"/>
    <col min="10734" max="10734" width="7.625" style="292" customWidth="1"/>
    <col min="10735" max="10735" width="7.125" style="292" customWidth="1"/>
    <col min="10736" max="10736" width="9.125" style="292" customWidth="1"/>
    <col min="10737" max="10737" width="7.625" style="292" customWidth="1"/>
    <col min="10738" max="10739" width="8.625" style="292" customWidth="1"/>
    <col min="10740" max="10740" width="14.625" style="292" customWidth="1"/>
    <col min="10741" max="10741" width="13.625" style="292" customWidth="1"/>
    <col min="10742" max="10742" width="8.625" style="292" customWidth="1"/>
    <col min="10743" max="10745" width="10.625" style="292" customWidth="1"/>
    <col min="10746" max="10746" width="16.625" style="292" customWidth="1"/>
    <col min="10747" max="10750" width="10.625" style="292" customWidth="1"/>
    <col min="10751" max="10751" width="12" style="292" customWidth="1"/>
    <col min="10752" max="10752" width="10.625" style="292" customWidth="1"/>
    <col min="10753" max="10753" width="8.625" style="292" customWidth="1"/>
    <col min="10754" max="10758" width="13.625" style="292" customWidth="1"/>
    <col min="10759" max="10762" width="8.625" style="292" hidden="1"/>
    <col min="10763" max="10957" width="9" style="292" customWidth="1"/>
    <col min="10958" max="10958" width="4.5" style="292" customWidth="1"/>
    <col min="10959" max="10959" width="11" style="292" customWidth="1"/>
    <col min="10960" max="10960" width="8" style="292" customWidth="1"/>
    <col min="10961" max="10961" width="5.125" style="292" customWidth="1"/>
    <col min="10962" max="10962" width="13.125" style="292" customWidth="1"/>
    <col min="10963" max="10963" width="12.5" style="292" customWidth="1"/>
    <col min="10964" max="10973" width="10.625" style="292" customWidth="1"/>
    <col min="10974" max="10974" width="12.125" style="292" customWidth="1"/>
    <col min="10975" max="10975" width="8.125" style="292" customWidth="1"/>
    <col min="10976" max="10976" width="10.625" style="292" customWidth="1"/>
    <col min="10977" max="10977" width="10" style="292" customWidth="1"/>
    <col min="10978" max="10978" width="12.125" style="292" customWidth="1"/>
    <col min="10979" max="10979" width="9.625" style="292" customWidth="1"/>
    <col min="10980" max="10980" width="9.125" style="292" customWidth="1"/>
    <col min="10981" max="10981" width="9" style="292" customWidth="1"/>
    <col min="10982" max="10982" width="8.625" style="292" customWidth="1"/>
    <col min="10983" max="10983" width="9.625" style="292" customWidth="1"/>
    <col min="10984" max="10984" width="9.125" style="292" customWidth="1"/>
    <col min="10985" max="10985" width="7.625" style="292" customWidth="1"/>
    <col min="10986" max="10986" width="9.125" style="292" customWidth="1"/>
    <col min="10987" max="10987" width="14.625" style="292" customWidth="1"/>
    <col min="10988" max="10988" width="13.625" style="292" customWidth="1"/>
    <col min="10989" max="10989" width="8" style="292" customWidth="1"/>
    <col min="10990" max="10990" width="7.625" style="292" customWidth="1"/>
    <col min="10991" max="10991" width="7.125" style="292" customWidth="1"/>
    <col min="10992" max="10992" width="9.125" style="292" customWidth="1"/>
    <col min="10993" max="10993" width="7.625" style="292" customWidth="1"/>
    <col min="10994" max="10995" width="8.625" style="292" customWidth="1"/>
    <col min="10996" max="10996" width="14.625" style="292" customWidth="1"/>
    <col min="10997" max="10997" width="13.625" style="292" customWidth="1"/>
    <col min="10998" max="10998" width="8.625" style="292" customWidth="1"/>
    <col min="10999" max="11001" width="10.625" style="292" customWidth="1"/>
    <col min="11002" max="11002" width="16.625" style="292" customWidth="1"/>
    <col min="11003" max="11006" width="10.625" style="292" customWidth="1"/>
    <col min="11007" max="11007" width="12" style="292" customWidth="1"/>
    <col min="11008" max="11008" width="10.625" style="292" customWidth="1"/>
    <col min="11009" max="11009" width="8.625" style="292" customWidth="1"/>
    <col min="11010" max="11014" width="13.625" style="292" customWidth="1"/>
    <col min="11015" max="11018" width="8.625" style="292" hidden="1"/>
    <col min="11019" max="11213" width="9" style="292" customWidth="1"/>
    <col min="11214" max="11214" width="4.5" style="292" customWidth="1"/>
    <col min="11215" max="11215" width="11" style="292" customWidth="1"/>
    <col min="11216" max="11216" width="8" style="292" customWidth="1"/>
    <col min="11217" max="11217" width="5.125" style="292" customWidth="1"/>
    <col min="11218" max="11218" width="13.125" style="292" customWidth="1"/>
    <col min="11219" max="11219" width="12.5" style="292" customWidth="1"/>
    <col min="11220" max="11229" width="10.625" style="292" customWidth="1"/>
    <col min="11230" max="11230" width="12.125" style="292" customWidth="1"/>
    <col min="11231" max="11231" width="8.125" style="292" customWidth="1"/>
    <col min="11232" max="11232" width="10.625" style="292" customWidth="1"/>
    <col min="11233" max="11233" width="10" style="292" customWidth="1"/>
    <col min="11234" max="11234" width="12.125" style="292" customWidth="1"/>
    <col min="11235" max="11235" width="9.625" style="292" customWidth="1"/>
    <col min="11236" max="11236" width="9.125" style="292" customWidth="1"/>
    <col min="11237" max="11237" width="9" style="292" customWidth="1"/>
    <col min="11238" max="11238" width="8.625" style="292" customWidth="1"/>
    <col min="11239" max="11239" width="9.625" style="292" customWidth="1"/>
    <col min="11240" max="11240" width="9.125" style="292" customWidth="1"/>
    <col min="11241" max="11241" width="7.625" style="292" customWidth="1"/>
    <col min="11242" max="11242" width="9.125" style="292" customWidth="1"/>
    <col min="11243" max="11243" width="14.625" style="292" customWidth="1"/>
    <col min="11244" max="11244" width="13.625" style="292" customWidth="1"/>
    <col min="11245" max="11245" width="8" style="292" customWidth="1"/>
    <col min="11246" max="11246" width="7.625" style="292" customWidth="1"/>
    <col min="11247" max="11247" width="7.125" style="292" customWidth="1"/>
    <col min="11248" max="11248" width="9.125" style="292" customWidth="1"/>
    <col min="11249" max="11249" width="7.625" style="292" customWidth="1"/>
    <col min="11250" max="11251" width="8.625" style="292" customWidth="1"/>
    <col min="11252" max="11252" width="14.625" style="292" customWidth="1"/>
    <col min="11253" max="11253" width="13.625" style="292" customWidth="1"/>
    <col min="11254" max="11254" width="8.625" style="292" customWidth="1"/>
    <col min="11255" max="11257" width="10.625" style="292" customWidth="1"/>
    <col min="11258" max="11258" width="16.625" style="292" customWidth="1"/>
    <col min="11259" max="11262" width="10.625" style="292" customWidth="1"/>
    <col min="11263" max="11263" width="12" style="292" customWidth="1"/>
    <col min="11264" max="11264" width="10.625" style="292" customWidth="1"/>
    <col min="11265" max="11265" width="8.625" style="292" customWidth="1"/>
    <col min="11266" max="11270" width="13.625" style="292" customWidth="1"/>
    <col min="11271" max="11274" width="8.625" style="292" hidden="1"/>
    <col min="11275" max="11469" width="9" style="292" customWidth="1"/>
    <col min="11470" max="11470" width="4.5" style="292" customWidth="1"/>
    <col min="11471" max="11471" width="11" style="292" customWidth="1"/>
    <col min="11472" max="11472" width="8" style="292" customWidth="1"/>
    <col min="11473" max="11473" width="5.125" style="292" customWidth="1"/>
    <col min="11474" max="11474" width="13.125" style="292" customWidth="1"/>
    <col min="11475" max="11475" width="12.5" style="292" customWidth="1"/>
    <col min="11476" max="11485" width="10.625" style="292" customWidth="1"/>
    <col min="11486" max="11486" width="12.125" style="292" customWidth="1"/>
    <col min="11487" max="11487" width="8.125" style="292" customWidth="1"/>
    <col min="11488" max="11488" width="10.625" style="292" customWidth="1"/>
    <col min="11489" max="11489" width="10" style="292" customWidth="1"/>
    <col min="11490" max="11490" width="12.125" style="292" customWidth="1"/>
    <col min="11491" max="11491" width="9.625" style="292" customWidth="1"/>
    <col min="11492" max="11492" width="9.125" style="292" customWidth="1"/>
    <col min="11493" max="11493" width="9" style="292" customWidth="1"/>
    <col min="11494" max="11494" width="8.625" style="292" customWidth="1"/>
    <col min="11495" max="11495" width="9.625" style="292" customWidth="1"/>
    <col min="11496" max="11496" width="9.125" style="292" customWidth="1"/>
    <col min="11497" max="11497" width="7.625" style="292" customWidth="1"/>
    <col min="11498" max="11498" width="9.125" style="292" customWidth="1"/>
    <col min="11499" max="11499" width="14.625" style="292" customWidth="1"/>
    <col min="11500" max="11500" width="13.625" style="292" customWidth="1"/>
    <col min="11501" max="11501" width="8" style="292" customWidth="1"/>
    <col min="11502" max="11502" width="7.625" style="292" customWidth="1"/>
    <col min="11503" max="11503" width="7.125" style="292" customWidth="1"/>
    <col min="11504" max="11504" width="9.125" style="292" customWidth="1"/>
    <col min="11505" max="11505" width="7.625" style="292" customWidth="1"/>
    <col min="11506" max="11507" width="8.625" style="292" customWidth="1"/>
    <col min="11508" max="11508" width="14.625" style="292" customWidth="1"/>
    <col min="11509" max="11509" width="13.625" style="292" customWidth="1"/>
    <col min="11510" max="11510" width="8.625" style="292" customWidth="1"/>
    <col min="11511" max="11513" width="10.625" style="292" customWidth="1"/>
    <col min="11514" max="11514" width="16.625" style="292" customWidth="1"/>
    <col min="11515" max="11518" width="10.625" style="292" customWidth="1"/>
    <col min="11519" max="11519" width="12" style="292" customWidth="1"/>
    <col min="11520" max="11520" width="10.625" style="292" customWidth="1"/>
    <col min="11521" max="11521" width="8.625" style="292" customWidth="1"/>
    <col min="11522" max="11526" width="13.625" style="292" customWidth="1"/>
    <col min="11527" max="11530" width="8.625" style="292" hidden="1"/>
    <col min="11531" max="11725" width="9" style="292" customWidth="1"/>
    <col min="11726" max="11726" width="4.5" style="292" customWidth="1"/>
    <col min="11727" max="11727" width="11" style="292" customWidth="1"/>
    <col min="11728" max="11728" width="8" style="292" customWidth="1"/>
    <col min="11729" max="11729" width="5.125" style="292" customWidth="1"/>
    <col min="11730" max="11730" width="13.125" style="292" customWidth="1"/>
    <col min="11731" max="11731" width="12.5" style="292" customWidth="1"/>
    <col min="11732" max="11741" width="10.625" style="292" customWidth="1"/>
    <col min="11742" max="11742" width="12.125" style="292" customWidth="1"/>
    <col min="11743" max="11743" width="8.125" style="292" customWidth="1"/>
    <col min="11744" max="11744" width="10.625" style="292" customWidth="1"/>
    <col min="11745" max="11745" width="10" style="292" customWidth="1"/>
    <col min="11746" max="11746" width="12.125" style="292" customWidth="1"/>
    <col min="11747" max="11747" width="9.625" style="292" customWidth="1"/>
    <col min="11748" max="11748" width="9.125" style="292" customWidth="1"/>
    <col min="11749" max="11749" width="9" style="292" customWidth="1"/>
    <col min="11750" max="11750" width="8.625" style="292" customWidth="1"/>
    <col min="11751" max="11751" width="9.625" style="292" customWidth="1"/>
    <col min="11752" max="11752" width="9.125" style="292" customWidth="1"/>
    <col min="11753" max="11753" width="7.625" style="292" customWidth="1"/>
    <col min="11754" max="11754" width="9.125" style="292" customWidth="1"/>
    <col min="11755" max="11755" width="14.625" style="292" customWidth="1"/>
    <col min="11756" max="11756" width="13.625" style="292" customWidth="1"/>
    <col min="11757" max="11757" width="8" style="292" customWidth="1"/>
    <col min="11758" max="11758" width="7.625" style="292" customWidth="1"/>
    <col min="11759" max="11759" width="7.125" style="292" customWidth="1"/>
    <col min="11760" max="11760" width="9.125" style="292" customWidth="1"/>
    <col min="11761" max="11761" width="7.625" style="292" customWidth="1"/>
    <col min="11762" max="11763" width="8.625" style="292" customWidth="1"/>
    <col min="11764" max="11764" width="14.625" style="292" customWidth="1"/>
    <col min="11765" max="11765" width="13.625" style="292" customWidth="1"/>
    <col min="11766" max="11766" width="8.625" style="292" customWidth="1"/>
    <col min="11767" max="11769" width="10.625" style="292" customWidth="1"/>
    <col min="11770" max="11770" width="16.625" style="292" customWidth="1"/>
    <col min="11771" max="11774" width="10.625" style="292" customWidth="1"/>
    <col min="11775" max="11775" width="12" style="292" customWidth="1"/>
    <col min="11776" max="11776" width="10.625" style="292" customWidth="1"/>
    <col min="11777" max="11777" width="8.625" style="292" customWidth="1"/>
    <col min="11778" max="11782" width="13.625" style="292" customWidth="1"/>
    <col min="11783" max="11786" width="8.625" style="292" hidden="1"/>
    <col min="11787" max="11981" width="9" style="292" customWidth="1"/>
    <col min="11982" max="11982" width="4.5" style="292" customWidth="1"/>
    <col min="11983" max="11983" width="11" style="292" customWidth="1"/>
    <col min="11984" max="11984" width="8" style="292" customWidth="1"/>
    <col min="11985" max="11985" width="5.125" style="292" customWidth="1"/>
    <col min="11986" max="11986" width="13.125" style="292" customWidth="1"/>
    <col min="11987" max="11987" width="12.5" style="292" customWidth="1"/>
    <col min="11988" max="11997" width="10.625" style="292" customWidth="1"/>
    <col min="11998" max="11998" width="12.125" style="292" customWidth="1"/>
    <col min="11999" max="11999" width="8.125" style="292" customWidth="1"/>
    <col min="12000" max="12000" width="10.625" style="292" customWidth="1"/>
    <col min="12001" max="12001" width="10" style="292" customWidth="1"/>
    <col min="12002" max="12002" width="12.125" style="292" customWidth="1"/>
    <col min="12003" max="12003" width="9.625" style="292" customWidth="1"/>
    <col min="12004" max="12004" width="9.125" style="292" customWidth="1"/>
    <col min="12005" max="12005" width="9" style="292" customWidth="1"/>
    <col min="12006" max="12006" width="8.625" style="292" customWidth="1"/>
    <col min="12007" max="12007" width="9.625" style="292" customWidth="1"/>
    <col min="12008" max="12008" width="9.125" style="292" customWidth="1"/>
    <col min="12009" max="12009" width="7.625" style="292" customWidth="1"/>
    <col min="12010" max="12010" width="9.125" style="292" customWidth="1"/>
    <col min="12011" max="12011" width="14.625" style="292" customWidth="1"/>
    <col min="12012" max="12012" width="13.625" style="292" customWidth="1"/>
    <col min="12013" max="12013" width="8" style="292" customWidth="1"/>
    <col min="12014" max="12014" width="7.625" style="292" customWidth="1"/>
    <col min="12015" max="12015" width="7.125" style="292" customWidth="1"/>
    <col min="12016" max="12016" width="9.125" style="292" customWidth="1"/>
    <col min="12017" max="12017" width="7.625" style="292" customWidth="1"/>
    <col min="12018" max="12019" width="8.625" style="292" customWidth="1"/>
    <col min="12020" max="12020" width="14.625" style="292" customWidth="1"/>
    <col min="12021" max="12021" width="13.625" style="292" customWidth="1"/>
    <col min="12022" max="12022" width="8.625" style="292" customWidth="1"/>
    <col min="12023" max="12025" width="10.625" style="292" customWidth="1"/>
    <col min="12026" max="12026" width="16.625" style="292" customWidth="1"/>
    <col min="12027" max="12030" width="10.625" style="292" customWidth="1"/>
    <col min="12031" max="12031" width="12" style="292" customWidth="1"/>
    <col min="12032" max="12032" width="10.625" style="292" customWidth="1"/>
    <col min="12033" max="12033" width="8.625" style="292" customWidth="1"/>
    <col min="12034" max="12038" width="13.625" style="292" customWidth="1"/>
    <col min="12039" max="12042" width="8.625" style="292" hidden="1"/>
    <col min="12043" max="12237" width="9" style="292" customWidth="1"/>
    <col min="12238" max="12238" width="4.5" style="292" customWidth="1"/>
    <col min="12239" max="12239" width="11" style="292" customWidth="1"/>
    <col min="12240" max="12240" width="8" style="292" customWidth="1"/>
    <col min="12241" max="12241" width="5.125" style="292" customWidth="1"/>
    <col min="12242" max="12242" width="13.125" style="292" customWidth="1"/>
    <col min="12243" max="12243" width="12.5" style="292" customWidth="1"/>
    <col min="12244" max="12253" width="10.625" style="292" customWidth="1"/>
    <col min="12254" max="12254" width="12.125" style="292" customWidth="1"/>
    <col min="12255" max="12255" width="8.125" style="292" customWidth="1"/>
    <col min="12256" max="12256" width="10.625" style="292" customWidth="1"/>
    <col min="12257" max="12257" width="10" style="292" customWidth="1"/>
    <col min="12258" max="12258" width="12.125" style="292" customWidth="1"/>
    <col min="12259" max="12259" width="9.625" style="292" customWidth="1"/>
    <col min="12260" max="12260" width="9.125" style="292" customWidth="1"/>
    <col min="12261" max="12261" width="9" style="292" customWidth="1"/>
    <col min="12262" max="12262" width="8.625" style="292" customWidth="1"/>
    <col min="12263" max="12263" width="9.625" style="292" customWidth="1"/>
    <col min="12264" max="12264" width="9.125" style="292" customWidth="1"/>
    <col min="12265" max="12265" width="7.625" style="292" customWidth="1"/>
    <col min="12266" max="12266" width="9.125" style="292" customWidth="1"/>
    <col min="12267" max="12267" width="14.625" style="292" customWidth="1"/>
    <col min="12268" max="12268" width="13.625" style="292" customWidth="1"/>
    <col min="12269" max="12269" width="8" style="292" customWidth="1"/>
    <col min="12270" max="12270" width="7.625" style="292" customWidth="1"/>
    <col min="12271" max="12271" width="7.125" style="292" customWidth="1"/>
    <col min="12272" max="12272" width="9.125" style="292" customWidth="1"/>
    <col min="12273" max="12273" width="7.625" style="292" customWidth="1"/>
    <col min="12274" max="12275" width="8.625" style="292" customWidth="1"/>
    <col min="12276" max="12276" width="14.625" style="292" customWidth="1"/>
    <col min="12277" max="12277" width="13.625" style="292" customWidth="1"/>
    <col min="12278" max="12278" width="8.625" style="292" customWidth="1"/>
    <col min="12279" max="12281" width="10.625" style="292" customWidth="1"/>
    <col min="12282" max="12282" width="16.625" style="292" customWidth="1"/>
    <col min="12283" max="12286" width="10.625" style="292" customWidth="1"/>
    <col min="12287" max="12287" width="12" style="292" customWidth="1"/>
    <col min="12288" max="12288" width="10.625" style="292" customWidth="1"/>
    <col min="12289" max="12289" width="8.625" style="292" customWidth="1"/>
    <col min="12290" max="12294" width="13.625" style="292" customWidth="1"/>
    <col min="12295" max="12298" width="8.625" style="292" hidden="1"/>
    <col min="12299" max="12493" width="9" style="292" customWidth="1"/>
    <col min="12494" max="12494" width="4.5" style="292" customWidth="1"/>
    <col min="12495" max="12495" width="11" style="292" customWidth="1"/>
    <col min="12496" max="12496" width="8" style="292" customWidth="1"/>
    <col min="12497" max="12497" width="5.125" style="292" customWidth="1"/>
    <col min="12498" max="12498" width="13.125" style="292" customWidth="1"/>
    <col min="12499" max="12499" width="12.5" style="292" customWidth="1"/>
    <col min="12500" max="12509" width="10.625" style="292" customWidth="1"/>
    <col min="12510" max="12510" width="12.125" style="292" customWidth="1"/>
    <col min="12511" max="12511" width="8.125" style="292" customWidth="1"/>
    <col min="12512" max="12512" width="10.625" style="292" customWidth="1"/>
    <col min="12513" max="12513" width="10" style="292" customWidth="1"/>
    <col min="12514" max="12514" width="12.125" style="292" customWidth="1"/>
    <col min="12515" max="12515" width="9.625" style="292" customWidth="1"/>
    <col min="12516" max="12516" width="9.125" style="292" customWidth="1"/>
    <col min="12517" max="12517" width="9" style="292" customWidth="1"/>
    <col min="12518" max="12518" width="8.625" style="292" customWidth="1"/>
    <col min="12519" max="12519" width="9.625" style="292" customWidth="1"/>
    <col min="12520" max="12520" width="9.125" style="292" customWidth="1"/>
    <col min="12521" max="12521" width="7.625" style="292" customWidth="1"/>
    <col min="12522" max="12522" width="9.125" style="292" customWidth="1"/>
    <col min="12523" max="12523" width="14.625" style="292" customWidth="1"/>
    <col min="12524" max="12524" width="13.625" style="292" customWidth="1"/>
    <col min="12525" max="12525" width="8" style="292" customWidth="1"/>
    <col min="12526" max="12526" width="7.625" style="292" customWidth="1"/>
    <col min="12527" max="12527" width="7.125" style="292" customWidth="1"/>
    <col min="12528" max="12528" width="9.125" style="292" customWidth="1"/>
    <col min="12529" max="12529" width="7.625" style="292" customWidth="1"/>
    <col min="12530" max="12531" width="8.625" style="292" customWidth="1"/>
    <col min="12532" max="12532" width="14.625" style="292" customWidth="1"/>
    <col min="12533" max="12533" width="13.625" style="292" customWidth="1"/>
    <col min="12534" max="12534" width="8.625" style="292" customWidth="1"/>
    <col min="12535" max="12537" width="10.625" style="292" customWidth="1"/>
    <col min="12538" max="12538" width="16.625" style="292" customWidth="1"/>
    <col min="12539" max="12542" width="10.625" style="292" customWidth="1"/>
    <col min="12543" max="12543" width="12" style="292" customWidth="1"/>
    <col min="12544" max="12544" width="10.625" style="292" customWidth="1"/>
    <col min="12545" max="12545" width="8.625" style="292" customWidth="1"/>
    <col min="12546" max="12550" width="13.625" style="292" customWidth="1"/>
    <col min="12551" max="12554" width="8.625" style="292" hidden="1"/>
    <col min="12555" max="12749" width="9" style="292" customWidth="1"/>
    <col min="12750" max="12750" width="4.5" style="292" customWidth="1"/>
    <col min="12751" max="12751" width="11" style="292" customWidth="1"/>
    <col min="12752" max="12752" width="8" style="292" customWidth="1"/>
    <col min="12753" max="12753" width="5.125" style="292" customWidth="1"/>
    <col min="12754" max="12754" width="13.125" style="292" customWidth="1"/>
    <col min="12755" max="12755" width="12.5" style="292" customWidth="1"/>
    <col min="12756" max="12765" width="10.625" style="292" customWidth="1"/>
    <col min="12766" max="12766" width="12.125" style="292" customWidth="1"/>
    <col min="12767" max="12767" width="8.125" style="292" customWidth="1"/>
    <col min="12768" max="12768" width="10.625" style="292" customWidth="1"/>
    <col min="12769" max="12769" width="10" style="292" customWidth="1"/>
    <col min="12770" max="12770" width="12.125" style="292" customWidth="1"/>
    <col min="12771" max="12771" width="9.625" style="292" customWidth="1"/>
    <col min="12772" max="12772" width="9.125" style="292" customWidth="1"/>
    <col min="12773" max="12773" width="9" style="292" customWidth="1"/>
    <col min="12774" max="12774" width="8.625" style="292" customWidth="1"/>
    <col min="12775" max="12775" width="9.625" style="292" customWidth="1"/>
    <col min="12776" max="12776" width="9.125" style="292" customWidth="1"/>
    <col min="12777" max="12777" width="7.625" style="292" customWidth="1"/>
    <col min="12778" max="12778" width="9.125" style="292" customWidth="1"/>
    <col min="12779" max="12779" width="14.625" style="292" customWidth="1"/>
    <col min="12780" max="12780" width="13.625" style="292" customWidth="1"/>
    <col min="12781" max="12781" width="8" style="292" customWidth="1"/>
    <col min="12782" max="12782" width="7.625" style="292" customWidth="1"/>
    <col min="12783" max="12783" width="7.125" style="292" customWidth="1"/>
    <col min="12784" max="12784" width="9.125" style="292" customWidth="1"/>
    <col min="12785" max="12785" width="7.625" style="292" customWidth="1"/>
    <col min="12786" max="12787" width="8.625" style="292" customWidth="1"/>
    <col min="12788" max="12788" width="14.625" style="292" customWidth="1"/>
    <col min="12789" max="12789" width="13.625" style="292" customWidth="1"/>
    <col min="12790" max="12790" width="8.625" style="292" customWidth="1"/>
    <col min="12791" max="12793" width="10.625" style="292" customWidth="1"/>
    <col min="12794" max="12794" width="16.625" style="292" customWidth="1"/>
    <col min="12795" max="12798" width="10.625" style="292" customWidth="1"/>
    <col min="12799" max="12799" width="12" style="292" customWidth="1"/>
    <col min="12800" max="12800" width="10.625" style="292" customWidth="1"/>
    <col min="12801" max="12801" width="8.625" style="292" customWidth="1"/>
    <col min="12802" max="12806" width="13.625" style="292" customWidth="1"/>
    <col min="12807" max="12810" width="8.625" style="292" hidden="1"/>
    <col min="12811" max="13005" width="9" style="292" customWidth="1"/>
    <col min="13006" max="13006" width="4.5" style="292" customWidth="1"/>
    <col min="13007" max="13007" width="11" style="292" customWidth="1"/>
    <col min="13008" max="13008" width="8" style="292" customWidth="1"/>
    <col min="13009" max="13009" width="5.125" style="292" customWidth="1"/>
    <col min="13010" max="13010" width="13.125" style="292" customWidth="1"/>
    <col min="13011" max="13011" width="12.5" style="292" customWidth="1"/>
    <col min="13012" max="13021" width="10.625" style="292" customWidth="1"/>
    <col min="13022" max="13022" width="12.125" style="292" customWidth="1"/>
    <col min="13023" max="13023" width="8.125" style="292" customWidth="1"/>
    <col min="13024" max="13024" width="10.625" style="292" customWidth="1"/>
    <col min="13025" max="13025" width="10" style="292" customWidth="1"/>
    <col min="13026" max="13026" width="12.125" style="292" customWidth="1"/>
    <col min="13027" max="13027" width="9.625" style="292" customWidth="1"/>
    <col min="13028" max="13028" width="9.125" style="292" customWidth="1"/>
    <col min="13029" max="13029" width="9" style="292" customWidth="1"/>
    <col min="13030" max="13030" width="8.625" style="292" customWidth="1"/>
    <col min="13031" max="13031" width="9.625" style="292" customWidth="1"/>
    <col min="13032" max="13032" width="9.125" style="292" customWidth="1"/>
    <col min="13033" max="13033" width="7.625" style="292" customWidth="1"/>
    <col min="13034" max="13034" width="9.125" style="292" customWidth="1"/>
    <col min="13035" max="13035" width="14.625" style="292" customWidth="1"/>
    <col min="13036" max="13036" width="13.625" style="292" customWidth="1"/>
    <col min="13037" max="13037" width="8" style="292" customWidth="1"/>
    <col min="13038" max="13038" width="7.625" style="292" customWidth="1"/>
    <col min="13039" max="13039" width="7.125" style="292" customWidth="1"/>
    <col min="13040" max="13040" width="9.125" style="292" customWidth="1"/>
    <col min="13041" max="13041" width="7.625" style="292" customWidth="1"/>
    <col min="13042" max="13043" width="8.625" style="292" customWidth="1"/>
    <col min="13044" max="13044" width="14.625" style="292" customWidth="1"/>
    <col min="13045" max="13045" width="13.625" style="292" customWidth="1"/>
    <col min="13046" max="13046" width="8.625" style="292" customWidth="1"/>
    <col min="13047" max="13049" width="10.625" style="292" customWidth="1"/>
    <col min="13050" max="13050" width="16.625" style="292" customWidth="1"/>
    <col min="13051" max="13054" width="10.625" style="292" customWidth="1"/>
    <col min="13055" max="13055" width="12" style="292" customWidth="1"/>
    <col min="13056" max="13056" width="10.625" style="292" customWidth="1"/>
    <col min="13057" max="13057" width="8.625" style="292" customWidth="1"/>
    <col min="13058" max="13062" width="13.625" style="292" customWidth="1"/>
    <col min="13063" max="13066" width="8.625" style="292" hidden="1"/>
    <col min="13067" max="13261" width="9" style="292" customWidth="1"/>
    <col min="13262" max="13262" width="4.5" style="292" customWidth="1"/>
    <col min="13263" max="13263" width="11" style="292" customWidth="1"/>
    <col min="13264" max="13264" width="8" style="292" customWidth="1"/>
    <col min="13265" max="13265" width="5.125" style="292" customWidth="1"/>
    <col min="13266" max="13266" width="13.125" style="292" customWidth="1"/>
    <col min="13267" max="13267" width="12.5" style="292" customWidth="1"/>
    <col min="13268" max="13277" width="10.625" style="292" customWidth="1"/>
    <col min="13278" max="13278" width="12.125" style="292" customWidth="1"/>
    <col min="13279" max="13279" width="8.125" style="292" customWidth="1"/>
    <col min="13280" max="13280" width="10.625" style="292" customWidth="1"/>
    <col min="13281" max="13281" width="10" style="292" customWidth="1"/>
    <col min="13282" max="13282" width="12.125" style="292" customWidth="1"/>
    <col min="13283" max="13283" width="9.625" style="292" customWidth="1"/>
    <col min="13284" max="13284" width="9.125" style="292" customWidth="1"/>
    <col min="13285" max="13285" width="9" style="292" customWidth="1"/>
    <col min="13286" max="13286" width="8.625" style="292" customWidth="1"/>
    <col min="13287" max="13287" width="9.625" style="292" customWidth="1"/>
    <col min="13288" max="13288" width="9.125" style="292" customWidth="1"/>
    <col min="13289" max="13289" width="7.625" style="292" customWidth="1"/>
    <col min="13290" max="13290" width="9.125" style="292" customWidth="1"/>
    <col min="13291" max="13291" width="14.625" style="292" customWidth="1"/>
    <col min="13292" max="13292" width="13.625" style="292" customWidth="1"/>
    <col min="13293" max="13293" width="8" style="292" customWidth="1"/>
    <col min="13294" max="13294" width="7.625" style="292" customWidth="1"/>
    <col min="13295" max="13295" width="7.125" style="292" customWidth="1"/>
    <col min="13296" max="13296" width="9.125" style="292" customWidth="1"/>
    <col min="13297" max="13297" width="7.625" style="292" customWidth="1"/>
    <col min="13298" max="13299" width="8.625" style="292" customWidth="1"/>
    <col min="13300" max="13300" width="14.625" style="292" customWidth="1"/>
    <col min="13301" max="13301" width="13.625" style="292" customWidth="1"/>
    <col min="13302" max="13302" width="8.625" style="292" customWidth="1"/>
    <col min="13303" max="13305" width="10.625" style="292" customWidth="1"/>
    <col min="13306" max="13306" width="16.625" style="292" customWidth="1"/>
    <col min="13307" max="13310" width="10.625" style="292" customWidth="1"/>
    <col min="13311" max="13311" width="12" style="292" customWidth="1"/>
    <col min="13312" max="13312" width="10.625" style="292" customWidth="1"/>
    <col min="13313" max="13313" width="8.625" style="292" customWidth="1"/>
    <col min="13314" max="13318" width="13.625" style="292" customWidth="1"/>
    <col min="13319" max="13322" width="8.625" style="292" hidden="1"/>
    <col min="13323" max="13517" width="9" style="292" customWidth="1"/>
    <col min="13518" max="13518" width="4.5" style="292" customWidth="1"/>
    <col min="13519" max="13519" width="11" style="292" customWidth="1"/>
    <col min="13520" max="13520" width="8" style="292" customWidth="1"/>
    <col min="13521" max="13521" width="5.125" style="292" customWidth="1"/>
    <col min="13522" max="13522" width="13.125" style="292" customWidth="1"/>
    <col min="13523" max="13523" width="12.5" style="292" customWidth="1"/>
    <col min="13524" max="13533" width="10.625" style="292" customWidth="1"/>
    <col min="13534" max="13534" width="12.125" style="292" customWidth="1"/>
    <col min="13535" max="13535" width="8.125" style="292" customWidth="1"/>
    <col min="13536" max="13536" width="10.625" style="292" customWidth="1"/>
    <col min="13537" max="13537" width="10" style="292" customWidth="1"/>
    <col min="13538" max="13538" width="12.125" style="292" customWidth="1"/>
    <col min="13539" max="13539" width="9.625" style="292" customWidth="1"/>
    <col min="13540" max="13540" width="9.125" style="292" customWidth="1"/>
    <col min="13541" max="13541" width="9" style="292" customWidth="1"/>
    <col min="13542" max="13542" width="8.625" style="292" customWidth="1"/>
    <col min="13543" max="13543" width="9.625" style="292" customWidth="1"/>
    <col min="13544" max="13544" width="9.125" style="292" customWidth="1"/>
    <col min="13545" max="13545" width="7.625" style="292" customWidth="1"/>
    <col min="13546" max="13546" width="9.125" style="292" customWidth="1"/>
    <col min="13547" max="13547" width="14.625" style="292" customWidth="1"/>
    <col min="13548" max="13548" width="13.625" style="292" customWidth="1"/>
    <col min="13549" max="13549" width="8" style="292" customWidth="1"/>
    <col min="13550" max="13550" width="7.625" style="292" customWidth="1"/>
    <col min="13551" max="13551" width="7.125" style="292" customWidth="1"/>
    <col min="13552" max="13552" width="9.125" style="292" customWidth="1"/>
    <col min="13553" max="13553" width="7.625" style="292" customWidth="1"/>
    <col min="13554" max="13555" width="8.625" style="292" customWidth="1"/>
    <col min="13556" max="13556" width="14.625" style="292" customWidth="1"/>
    <col min="13557" max="13557" width="13.625" style="292" customWidth="1"/>
    <col min="13558" max="13558" width="8.625" style="292" customWidth="1"/>
    <col min="13559" max="13561" width="10.625" style="292" customWidth="1"/>
    <col min="13562" max="13562" width="16.625" style="292" customWidth="1"/>
    <col min="13563" max="13566" width="10.625" style="292" customWidth="1"/>
    <col min="13567" max="13567" width="12" style="292" customWidth="1"/>
    <col min="13568" max="13568" width="10.625" style="292" customWidth="1"/>
    <col min="13569" max="13569" width="8.625" style="292" customWidth="1"/>
    <col min="13570" max="13574" width="13.625" style="292" customWidth="1"/>
    <col min="13575" max="13578" width="8.625" style="292" hidden="1"/>
    <col min="13579" max="13773" width="9" style="292" customWidth="1"/>
    <col min="13774" max="13774" width="4.5" style="292" customWidth="1"/>
    <col min="13775" max="13775" width="11" style="292" customWidth="1"/>
    <col min="13776" max="13776" width="8" style="292" customWidth="1"/>
    <col min="13777" max="13777" width="5.125" style="292" customWidth="1"/>
    <col min="13778" max="13778" width="13.125" style="292" customWidth="1"/>
    <col min="13779" max="13779" width="12.5" style="292" customWidth="1"/>
    <col min="13780" max="13789" width="10.625" style="292" customWidth="1"/>
    <col min="13790" max="13790" width="12.125" style="292" customWidth="1"/>
    <col min="13791" max="13791" width="8.125" style="292" customWidth="1"/>
    <col min="13792" max="13792" width="10.625" style="292" customWidth="1"/>
    <col min="13793" max="13793" width="10" style="292" customWidth="1"/>
    <col min="13794" max="13794" width="12.125" style="292" customWidth="1"/>
    <col min="13795" max="13795" width="9.625" style="292" customWidth="1"/>
    <col min="13796" max="13796" width="9.125" style="292" customWidth="1"/>
    <col min="13797" max="13797" width="9" style="292" customWidth="1"/>
    <col min="13798" max="13798" width="8.625" style="292" customWidth="1"/>
    <col min="13799" max="13799" width="9.625" style="292" customWidth="1"/>
    <col min="13800" max="13800" width="9.125" style="292" customWidth="1"/>
    <col min="13801" max="13801" width="7.625" style="292" customWidth="1"/>
    <col min="13802" max="13802" width="9.125" style="292" customWidth="1"/>
    <col min="13803" max="13803" width="14.625" style="292" customWidth="1"/>
    <col min="13804" max="13804" width="13.625" style="292" customWidth="1"/>
    <col min="13805" max="13805" width="8" style="292" customWidth="1"/>
    <col min="13806" max="13806" width="7.625" style="292" customWidth="1"/>
    <col min="13807" max="13807" width="7.125" style="292" customWidth="1"/>
    <col min="13808" max="13808" width="9.125" style="292" customWidth="1"/>
    <col min="13809" max="13809" width="7.625" style="292" customWidth="1"/>
    <col min="13810" max="13811" width="8.625" style="292" customWidth="1"/>
    <col min="13812" max="13812" width="14.625" style="292" customWidth="1"/>
    <col min="13813" max="13813" width="13.625" style="292" customWidth="1"/>
    <col min="13814" max="13814" width="8.625" style="292" customWidth="1"/>
    <col min="13815" max="13817" width="10.625" style="292" customWidth="1"/>
    <col min="13818" max="13818" width="16.625" style="292" customWidth="1"/>
    <col min="13819" max="13822" width="10.625" style="292" customWidth="1"/>
    <col min="13823" max="13823" width="12" style="292" customWidth="1"/>
    <col min="13824" max="13824" width="10.625" style="292" customWidth="1"/>
    <col min="13825" max="13825" width="8.625" style="292" customWidth="1"/>
    <col min="13826" max="13830" width="13.625" style="292" customWidth="1"/>
    <col min="13831" max="13834" width="8.625" style="292" hidden="1"/>
    <col min="13835" max="14029" width="9" style="292" customWidth="1"/>
    <col min="14030" max="14030" width="4.5" style="292" customWidth="1"/>
    <col min="14031" max="14031" width="11" style="292" customWidth="1"/>
    <col min="14032" max="14032" width="8" style="292" customWidth="1"/>
    <col min="14033" max="14033" width="5.125" style="292" customWidth="1"/>
    <col min="14034" max="14034" width="13.125" style="292" customWidth="1"/>
    <col min="14035" max="14035" width="12.5" style="292" customWidth="1"/>
    <col min="14036" max="14045" width="10.625" style="292" customWidth="1"/>
    <col min="14046" max="14046" width="12.125" style="292" customWidth="1"/>
    <col min="14047" max="14047" width="8.125" style="292" customWidth="1"/>
    <col min="14048" max="14048" width="10.625" style="292" customWidth="1"/>
    <col min="14049" max="14049" width="10" style="292" customWidth="1"/>
    <col min="14050" max="14050" width="12.125" style="292" customWidth="1"/>
    <col min="14051" max="14051" width="9.625" style="292" customWidth="1"/>
    <col min="14052" max="14052" width="9.125" style="292" customWidth="1"/>
    <col min="14053" max="14053" width="9" style="292" customWidth="1"/>
    <col min="14054" max="14054" width="8.625" style="292" customWidth="1"/>
    <col min="14055" max="14055" width="9.625" style="292" customWidth="1"/>
    <col min="14056" max="14056" width="9.125" style="292" customWidth="1"/>
    <col min="14057" max="14057" width="7.625" style="292" customWidth="1"/>
    <col min="14058" max="14058" width="9.125" style="292" customWidth="1"/>
    <col min="14059" max="14059" width="14.625" style="292" customWidth="1"/>
    <col min="14060" max="14060" width="13.625" style="292" customWidth="1"/>
    <col min="14061" max="14061" width="8" style="292" customWidth="1"/>
    <col min="14062" max="14062" width="7.625" style="292" customWidth="1"/>
    <col min="14063" max="14063" width="7.125" style="292" customWidth="1"/>
    <col min="14064" max="14064" width="9.125" style="292" customWidth="1"/>
    <col min="14065" max="14065" width="7.625" style="292" customWidth="1"/>
    <col min="14066" max="14067" width="8.625" style="292" customWidth="1"/>
    <col min="14068" max="14068" width="14.625" style="292" customWidth="1"/>
    <col min="14069" max="14069" width="13.625" style="292" customWidth="1"/>
    <col min="14070" max="14070" width="8.625" style="292" customWidth="1"/>
    <col min="14071" max="14073" width="10.625" style="292" customWidth="1"/>
    <col min="14074" max="14074" width="16.625" style="292" customWidth="1"/>
    <col min="14075" max="14078" width="10.625" style="292" customWidth="1"/>
    <col min="14079" max="14079" width="12" style="292" customWidth="1"/>
    <col min="14080" max="14080" width="10.625" style="292" customWidth="1"/>
    <col min="14081" max="14081" width="8.625" style="292" customWidth="1"/>
    <col min="14082" max="14086" width="13.625" style="292" customWidth="1"/>
    <col min="14087" max="14090" width="8.625" style="292" hidden="1"/>
    <col min="14091" max="14285" width="9" style="292" customWidth="1"/>
    <col min="14286" max="14286" width="4.5" style="292" customWidth="1"/>
    <col min="14287" max="14287" width="11" style="292" customWidth="1"/>
    <col min="14288" max="14288" width="8" style="292" customWidth="1"/>
    <col min="14289" max="14289" width="5.125" style="292" customWidth="1"/>
    <col min="14290" max="14290" width="13.125" style="292" customWidth="1"/>
    <col min="14291" max="14291" width="12.5" style="292" customWidth="1"/>
    <col min="14292" max="14301" width="10.625" style="292" customWidth="1"/>
    <col min="14302" max="14302" width="12.125" style="292" customWidth="1"/>
    <col min="14303" max="14303" width="8.125" style="292" customWidth="1"/>
    <col min="14304" max="14304" width="10.625" style="292" customWidth="1"/>
    <col min="14305" max="14305" width="10" style="292" customWidth="1"/>
    <col min="14306" max="14306" width="12.125" style="292" customWidth="1"/>
    <col min="14307" max="14307" width="9.625" style="292" customWidth="1"/>
    <col min="14308" max="14308" width="9.125" style="292" customWidth="1"/>
    <col min="14309" max="14309" width="9" style="292" customWidth="1"/>
    <col min="14310" max="14310" width="8.625" style="292" customWidth="1"/>
    <col min="14311" max="14311" width="9.625" style="292" customWidth="1"/>
    <col min="14312" max="14312" width="9.125" style="292" customWidth="1"/>
    <col min="14313" max="14313" width="7.625" style="292" customWidth="1"/>
    <col min="14314" max="14314" width="9.125" style="292" customWidth="1"/>
    <col min="14315" max="14315" width="14.625" style="292" customWidth="1"/>
    <col min="14316" max="14316" width="13.625" style="292" customWidth="1"/>
    <col min="14317" max="14317" width="8" style="292" customWidth="1"/>
    <col min="14318" max="14318" width="7.625" style="292" customWidth="1"/>
    <col min="14319" max="14319" width="7.125" style="292" customWidth="1"/>
    <col min="14320" max="14320" width="9.125" style="292" customWidth="1"/>
    <col min="14321" max="14321" width="7.625" style="292" customWidth="1"/>
    <col min="14322" max="14323" width="8.625" style="292" customWidth="1"/>
    <col min="14324" max="14324" width="14.625" style="292" customWidth="1"/>
    <col min="14325" max="14325" width="13.625" style="292" customWidth="1"/>
    <col min="14326" max="14326" width="8.625" style="292" customWidth="1"/>
    <col min="14327" max="14329" width="10.625" style="292" customWidth="1"/>
    <col min="14330" max="14330" width="16.625" style="292" customWidth="1"/>
    <col min="14331" max="14334" width="10.625" style="292" customWidth="1"/>
    <col min="14335" max="14335" width="12" style="292" customWidth="1"/>
    <col min="14336" max="14336" width="10.625" style="292" customWidth="1"/>
    <col min="14337" max="14337" width="8.625" style="292" customWidth="1"/>
    <col min="14338" max="14342" width="13.625" style="292" customWidth="1"/>
    <col min="14343" max="14346" width="8.625" style="292" hidden="1"/>
    <col min="14347" max="14541" width="9" style="292" customWidth="1"/>
    <col min="14542" max="14542" width="4.5" style="292" customWidth="1"/>
    <col min="14543" max="14543" width="11" style="292" customWidth="1"/>
    <col min="14544" max="14544" width="8" style="292" customWidth="1"/>
    <col min="14545" max="14545" width="5.125" style="292" customWidth="1"/>
    <col min="14546" max="14546" width="13.125" style="292" customWidth="1"/>
    <col min="14547" max="14547" width="12.5" style="292" customWidth="1"/>
    <col min="14548" max="14557" width="10.625" style="292" customWidth="1"/>
    <col min="14558" max="14558" width="12.125" style="292" customWidth="1"/>
    <col min="14559" max="14559" width="8.125" style="292" customWidth="1"/>
    <col min="14560" max="14560" width="10.625" style="292" customWidth="1"/>
    <col min="14561" max="14561" width="10" style="292" customWidth="1"/>
    <col min="14562" max="14562" width="12.125" style="292" customWidth="1"/>
    <col min="14563" max="14563" width="9.625" style="292" customWidth="1"/>
    <col min="14564" max="14564" width="9.125" style="292" customWidth="1"/>
    <col min="14565" max="14565" width="9" style="292" customWidth="1"/>
    <col min="14566" max="14566" width="8.625" style="292" customWidth="1"/>
    <col min="14567" max="14567" width="9.625" style="292" customWidth="1"/>
    <col min="14568" max="14568" width="9.125" style="292" customWidth="1"/>
    <col min="14569" max="14569" width="7.625" style="292" customWidth="1"/>
    <col min="14570" max="14570" width="9.125" style="292" customWidth="1"/>
    <col min="14571" max="14571" width="14.625" style="292" customWidth="1"/>
    <col min="14572" max="14572" width="13.625" style="292" customWidth="1"/>
    <col min="14573" max="14573" width="8" style="292" customWidth="1"/>
    <col min="14574" max="14574" width="7.625" style="292" customWidth="1"/>
    <col min="14575" max="14575" width="7.125" style="292" customWidth="1"/>
    <col min="14576" max="14576" width="9.125" style="292" customWidth="1"/>
    <col min="14577" max="14577" width="7.625" style="292" customWidth="1"/>
    <col min="14578" max="14579" width="8.625" style="292" customWidth="1"/>
    <col min="14580" max="14580" width="14.625" style="292" customWidth="1"/>
    <col min="14581" max="14581" width="13.625" style="292" customWidth="1"/>
    <col min="14582" max="14582" width="8.625" style="292" customWidth="1"/>
    <col min="14583" max="14585" width="10.625" style="292" customWidth="1"/>
    <col min="14586" max="14586" width="16.625" style="292" customWidth="1"/>
    <col min="14587" max="14590" width="10.625" style="292" customWidth="1"/>
    <col min="14591" max="14591" width="12" style="292" customWidth="1"/>
    <col min="14592" max="14592" width="10.625" style="292" customWidth="1"/>
    <col min="14593" max="14593" width="8.625" style="292" customWidth="1"/>
    <col min="14594" max="14598" width="13.625" style="292" customWidth="1"/>
    <col min="14599" max="14602" width="8.625" style="292" hidden="1"/>
    <col min="14603" max="14797" width="9" style="292" customWidth="1"/>
    <col min="14798" max="14798" width="4.5" style="292" customWidth="1"/>
    <col min="14799" max="14799" width="11" style="292" customWidth="1"/>
    <col min="14800" max="14800" width="8" style="292" customWidth="1"/>
    <col min="14801" max="14801" width="5.125" style="292" customWidth="1"/>
    <col min="14802" max="14802" width="13.125" style="292" customWidth="1"/>
    <col min="14803" max="14803" width="12.5" style="292" customWidth="1"/>
    <col min="14804" max="14813" width="10.625" style="292" customWidth="1"/>
    <col min="14814" max="14814" width="12.125" style="292" customWidth="1"/>
    <col min="14815" max="14815" width="8.125" style="292" customWidth="1"/>
    <col min="14816" max="14816" width="10.625" style="292" customWidth="1"/>
    <col min="14817" max="14817" width="10" style="292" customWidth="1"/>
    <col min="14818" max="14818" width="12.125" style="292" customWidth="1"/>
    <col min="14819" max="14819" width="9.625" style="292" customWidth="1"/>
    <col min="14820" max="14820" width="9.125" style="292" customWidth="1"/>
    <col min="14821" max="14821" width="9" style="292" customWidth="1"/>
    <col min="14822" max="14822" width="8.625" style="292" customWidth="1"/>
    <col min="14823" max="14823" width="9.625" style="292" customWidth="1"/>
    <col min="14824" max="14824" width="9.125" style="292" customWidth="1"/>
    <col min="14825" max="14825" width="7.625" style="292" customWidth="1"/>
    <col min="14826" max="14826" width="9.125" style="292" customWidth="1"/>
    <col min="14827" max="14827" width="14.625" style="292" customWidth="1"/>
    <col min="14828" max="14828" width="13.625" style="292" customWidth="1"/>
    <col min="14829" max="14829" width="8" style="292" customWidth="1"/>
    <col min="14830" max="14830" width="7.625" style="292" customWidth="1"/>
    <col min="14831" max="14831" width="7.125" style="292" customWidth="1"/>
    <col min="14832" max="14832" width="9.125" style="292" customWidth="1"/>
    <col min="14833" max="14833" width="7.625" style="292" customWidth="1"/>
    <col min="14834" max="14835" width="8.625" style="292" customWidth="1"/>
    <col min="14836" max="14836" width="14.625" style="292" customWidth="1"/>
    <col min="14837" max="14837" width="13.625" style="292" customWidth="1"/>
    <col min="14838" max="14838" width="8.625" style="292" customWidth="1"/>
    <col min="14839" max="14841" width="10.625" style="292" customWidth="1"/>
    <col min="14842" max="14842" width="16.625" style="292" customWidth="1"/>
    <col min="14843" max="14846" width="10.625" style="292" customWidth="1"/>
    <col min="14847" max="14847" width="12" style="292" customWidth="1"/>
    <col min="14848" max="14848" width="10.625" style="292" customWidth="1"/>
    <col min="14849" max="14849" width="8.625" style="292" customWidth="1"/>
    <col min="14850" max="14854" width="13.625" style="292" customWidth="1"/>
    <col min="14855" max="14858" width="8.625" style="292" hidden="1"/>
    <col min="14859" max="15053" width="9" style="292" customWidth="1"/>
    <col min="15054" max="15054" width="4.5" style="292" customWidth="1"/>
    <col min="15055" max="15055" width="11" style="292" customWidth="1"/>
    <col min="15056" max="15056" width="8" style="292" customWidth="1"/>
    <col min="15057" max="15057" width="5.125" style="292" customWidth="1"/>
    <col min="15058" max="15058" width="13.125" style="292" customWidth="1"/>
    <col min="15059" max="15059" width="12.5" style="292" customWidth="1"/>
    <col min="15060" max="15069" width="10.625" style="292" customWidth="1"/>
    <col min="15070" max="15070" width="12.125" style="292" customWidth="1"/>
    <col min="15071" max="15071" width="8.125" style="292" customWidth="1"/>
    <col min="15072" max="15072" width="10.625" style="292" customWidth="1"/>
    <col min="15073" max="15073" width="10" style="292" customWidth="1"/>
    <col min="15074" max="15074" width="12.125" style="292" customWidth="1"/>
    <col min="15075" max="15075" width="9.625" style="292" customWidth="1"/>
    <col min="15076" max="15076" width="9.125" style="292" customWidth="1"/>
    <col min="15077" max="15077" width="9" style="292" customWidth="1"/>
    <col min="15078" max="15078" width="8.625" style="292" customWidth="1"/>
    <col min="15079" max="15079" width="9.625" style="292" customWidth="1"/>
    <col min="15080" max="15080" width="9.125" style="292" customWidth="1"/>
    <col min="15081" max="15081" width="7.625" style="292" customWidth="1"/>
    <col min="15082" max="15082" width="9.125" style="292" customWidth="1"/>
    <col min="15083" max="15083" width="14.625" style="292" customWidth="1"/>
    <col min="15084" max="15084" width="13.625" style="292" customWidth="1"/>
    <col min="15085" max="15085" width="8" style="292" customWidth="1"/>
    <col min="15086" max="15086" width="7.625" style="292" customWidth="1"/>
    <col min="15087" max="15087" width="7.125" style="292" customWidth="1"/>
    <col min="15088" max="15088" width="9.125" style="292" customWidth="1"/>
    <col min="15089" max="15089" width="7.625" style="292" customWidth="1"/>
    <col min="15090" max="15091" width="8.625" style="292" customWidth="1"/>
    <col min="15092" max="15092" width="14.625" style="292" customWidth="1"/>
    <col min="15093" max="15093" width="13.625" style="292" customWidth="1"/>
    <col min="15094" max="15094" width="8.625" style="292" customWidth="1"/>
    <col min="15095" max="15097" width="10.625" style="292" customWidth="1"/>
    <col min="15098" max="15098" width="16.625" style="292" customWidth="1"/>
    <col min="15099" max="15102" width="10.625" style="292" customWidth="1"/>
    <col min="15103" max="15103" width="12" style="292" customWidth="1"/>
    <col min="15104" max="15104" width="10.625" style="292" customWidth="1"/>
    <col min="15105" max="15105" width="8.625" style="292" customWidth="1"/>
    <col min="15106" max="15110" width="13.625" style="292" customWidth="1"/>
    <col min="15111" max="15114" width="8.625" style="292" hidden="1"/>
    <col min="15115" max="15309" width="9" style="292" customWidth="1"/>
    <col min="15310" max="15310" width="4.5" style="292" customWidth="1"/>
    <col min="15311" max="15311" width="11" style="292" customWidth="1"/>
    <col min="15312" max="15312" width="8" style="292" customWidth="1"/>
    <col min="15313" max="15313" width="5.125" style="292" customWidth="1"/>
    <col min="15314" max="15314" width="13.125" style="292" customWidth="1"/>
    <col min="15315" max="15315" width="12.5" style="292" customWidth="1"/>
    <col min="15316" max="15325" width="10.625" style="292" customWidth="1"/>
    <col min="15326" max="15326" width="12.125" style="292" customWidth="1"/>
    <col min="15327" max="15327" width="8.125" style="292" customWidth="1"/>
    <col min="15328" max="15328" width="10.625" style="292" customWidth="1"/>
    <col min="15329" max="15329" width="10" style="292" customWidth="1"/>
    <col min="15330" max="15330" width="12.125" style="292" customWidth="1"/>
    <col min="15331" max="15331" width="9.625" style="292" customWidth="1"/>
    <col min="15332" max="15332" width="9.125" style="292" customWidth="1"/>
    <col min="15333" max="15333" width="9" style="292" customWidth="1"/>
    <col min="15334" max="15334" width="8.625" style="292" customWidth="1"/>
    <col min="15335" max="15335" width="9.625" style="292" customWidth="1"/>
    <col min="15336" max="15336" width="9.125" style="292" customWidth="1"/>
    <col min="15337" max="15337" width="7.625" style="292" customWidth="1"/>
    <col min="15338" max="15338" width="9.125" style="292" customWidth="1"/>
    <col min="15339" max="15339" width="14.625" style="292" customWidth="1"/>
    <col min="15340" max="15340" width="13.625" style="292" customWidth="1"/>
    <col min="15341" max="15341" width="8" style="292" customWidth="1"/>
    <col min="15342" max="15342" width="7.625" style="292" customWidth="1"/>
    <col min="15343" max="15343" width="7.125" style="292" customWidth="1"/>
    <col min="15344" max="15344" width="9.125" style="292" customWidth="1"/>
    <col min="15345" max="15345" width="7.625" style="292" customWidth="1"/>
    <col min="15346" max="15347" width="8.625" style="292" customWidth="1"/>
    <col min="15348" max="15348" width="14.625" style="292" customWidth="1"/>
    <col min="15349" max="15349" width="13.625" style="292" customWidth="1"/>
    <col min="15350" max="15350" width="8.625" style="292" customWidth="1"/>
    <col min="15351" max="15353" width="10.625" style="292" customWidth="1"/>
    <col min="15354" max="15354" width="16.625" style="292" customWidth="1"/>
    <col min="15355" max="15358" width="10.625" style="292" customWidth="1"/>
    <col min="15359" max="15359" width="12" style="292" customWidth="1"/>
    <col min="15360" max="15360" width="10.625" style="292" customWidth="1"/>
    <col min="15361" max="15361" width="8.625" style="292" customWidth="1"/>
    <col min="15362" max="15366" width="13.625" style="292" customWidth="1"/>
    <col min="15367" max="15370" width="8.625" style="292" hidden="1"/>
    <col min="15371" max="15565" width="9" style="292" customWidth="1"/>
    <col min="15566" max="15566" width="4.5" style="292" customWidth="1"/>
    <col min="15567" max="15567" width="11" style="292" customWidth="1"/>
    <col min="15568" max="15568" width="8" style="292" customWidth="1"/>
    <col min="15569" max="15569" width="5.125" style="292" customWidth="1"/>
    <col min="15570" max="15570" width="13.125" style="292" customWidth="1"/>
    <col min="15571" max="15571" width="12.5" style="292" customWidth="1"/>
    <col min="15572" max="15581" width="10.625" style="292" customWidth="1"/>
    <col min="15582" max="15582" width="12.125" style="292" customWidth="1"/>
    <col min="15583" max="15583" width="8.125" style="292" customWidth="1"/>
    <col min="15584" max="15584" width="10.625" style="292" customWidth="1"/>
    <col min="15585" max="15585" width="10" style="292" customWidth="1"/>
    <col min="15586" max="15586" width="12.125" style="292" customWidth="1"/>
    <col min="15587" max="15587" width="9.625" style="292" customWidth="1"/>
    <col min="15588" max="15588" width="9.125" style="292" customWidth="1"/>
    <col min="15589" max="15589" width="9" style="292" customWidth="1"/>
    <col min="15590" max="15590" width="8.625" style="292" customWidth="1"/>
    <col min="15591" max="15591" width="9.625" style="292" customWidth="1"/>
    <col min="15592" max="15592" width="9.125" style="292" customWidth="1"/>
    <col min="15593" max="15593" width="7.625" style="292" customWidth="1"/>
    <col min="15594" max="15594" width="9.125" style="292" customWidth="1"/>
    <col min="15595" max="15595" width="14.625" style="292" customWidth="1"/>
    <col min="15596" max="15596" width="13.625" style="292" customWidth="1"/>
    <col min="15597" max="15597" width="8" style="292" customWidth="1"/>
    <col min="15598" max="15598" width="7.625" style="292" customWidth="1"/>
    <col min="15599" max="15599" width="7.125" style="292" customWidth="1"/>
    <col min="15600" max="15600" width="9.125" style="292" customWidth="1"/>
    <col min="15601" max="15601" width="7.625" style="292" customWidth="1"/>
    <col min="15602" max="15603" width="8.625" style="292" customWidth="1"/>
    <col min="15604" max="15604" width="14.625" style="292" customWidth="1"/>
    <col min="15605" max="15605" width="13.625" style="292" customWidth="1"/>
    <col min="15606" max="15606" width="8.625" style="292" customWidth="1"/>
    <col min="15607" max="15609" width="10.625" style="292" customWidth="1"/>
    <col min="15610" max="15610" width="16.625" style="292" customWidth="1"/>
    <col min="15611" max="15614" width="10.625" style="292" customWidth="1"/>
    <col min="15615" max="15615" width="12" style="292" customWidth="1"/>
    <col min="15616" max="15616" width="10.625" style="292" customWidth="1"/>
    <col min="15617" max="15617" width="8.625" style="292" customWidth="1"/>
    <col min="15618" max="15622" width="13.625" style="292" customWidth="1"/>
    <col min="15623" max="15626" width="8.625" style="292" hidden="1"/>
    <col min="15627" max="15821" width="9" style="292" customWidth="1"/>
    <col min="15822" max="15822" width="4.5" style="292" customWidth="1"/>
    <col min="15823" max="15823" width="11" style="292" customWidth="1"/>
    <col min="15824" max="15824" width="8" style="292" customWidth="1"/>
    <col min="15825" max="15825" width="5.125" style="292" customWidth="1"/>
    <col min="15826" max="15826" width="13.125" style="292" customWidth="1"/>
    <col min="15827" max="15827" width="12.5" style="292" customWidth="1"/>
    <col min="15828" max="15837" width="10.625" style="292" customWidth="1"/>
    <col min="15838" max="15838" width="12.125" style="292" customWidth="1"/>
    <col min="15839" max="15839" width="8.125" style="292" customWidth="1"/>
    <col min="15840" max="15840" width="10.625" style="292" customWidth="1"/>
    <col min="15841" max="15841" width="10" style="292" customWidth="1"/>
    <col min="15842" max="15842" width="12.125" style="292" customWidth="1"/>
    <col min="15843" max="15843" width="9.625" style="292" customWidth="1"/>
    <col min="15844" max="15844" width="9.125" style="292" customWidth="1"/>
    <col min="15845" max="15845" width="9" style="292" customWidth="1"/>
    <col min="15846" max="15846" width="8.625" style="292" customWidth="1"/>
    <col min="15847" max="15847" width="9.625" style="292" customWidth="1"/>
    <col min="15848" max="15848" width="9.125" style="292" customWidth="1"/>
    <col min="15849" max="15849" width="7.625" style="292" customWidth="1"/>
    <col min="15850" max="15850" width="9.125" style="292" customWidth="1"/>
    <col min="15851" max="15851" width="14.625" style="292" customWidth="1"/>
    <col min="15852" max="15852" width="13.625" style="292" customWidth="1"/>
    <col min="15853" max="15853" width="8" style="292" customWidth="1"/>
    <col min="15854" max="15854" width="7.625" style="292" customWidth="1"/>
    <col min="15855" max="15855" width="7.125" style="292" customWidth="1"/>
    <col min="15856" max="15856" width="9.125" style="292" customWidth="1"/>
    <col min="15857" max="15857" width="7.625" style="292" customWidth="1"/>
    <col min="15858" max="15859" width="8.625" style="292" customWidth="1"/>
    <col min="15860" max="15860" width="14.625" style="292" customWidth="1"/>
    <col min="15861" max="15861" width="13.625" style="292" customWidth="1"/>
    <col min="15862" max="15862" width="8.625" style="292" customWidth="1"/>
    <col min="15863" max="15865" width="10.625" style="292" customWidth="1"/>
    <col min="15866" max="15866" width="16.625" style="292" customWidth="1"/>
    <col min="15867" max="15870" width="10.625" style="292" customWidth="1"/>
    <col min="15871" max="15871" width="12" style="292" customWidth="1"/>
    <col min="15872" max="15872" width="10.625" style="292" customWidth="1"/>
    <col min="15873" max="15873" width="8.625" style="292" customWidth="1"/>
    <col min="15874" max="15878" width="13.625" style="292" customWidth="1"/>
    <col min="15879" max="15882" width="8.625" style="292" hidden="1"/>
    <col min="15883" max="16077" width="9" style="292" customWidth="1"/>
    <col min="16078" max="16078" width="4.5" style="292" customWidth="1"/>
    <col min="16079" max="16079" width="11" style="292" customWidth="1"/>
    <col min="16080" max="16080" width="8" style="292" customWidth="1"/>
    <col min="16081" max="16081" width="5.125" style="292" customWidth="1"/>
    <col min="16082" max="16082" width="13.125" style="292" customWidth="1"/>
    <col min="16083" max="16083" width="12.5" style="292" customWidth="1"/>
    <col min="16084" max="16093" width="10.625" style="292" customWidth="1"/>
    <col min="16094" max="16094" width="12.125" style="292" customWidth="1"/>
    <col min="16095" max="16095" width="8.125" style="292" customWidth="1"/>
    <col min="16096" max="16096" width="10.625" style="292" customWidth="1"/>
    <col min="16097" max="16097" width="10" style="292" customWidth="1"/>
    <col min="16098" max="16098" width="12.125" style="292" customWidth="1"/>
    <col min="16099" max="16099" width="9.625" style="292" customWidth="1"/>
    <col min="16100" max="16100" width="9.125" style="292" customWidth="1"/>
    <col min="16101" max="16101" width="9" style="292" customWidth="1"/>
    <col min="16102" max="16102" width="8.625" style="292" customWidth="1"/>
    <col min="16103" max="16103" width="9.625" style="292" customWidth="1"/>
    <col min="16104" max="16104" width="9.125" style="292" customWidth="1"/>
    <col min="16105" max="16105" width="7.625" style="292" customWidth="1"/>
    <col min="16106" max="16106" width="9.125" style="292" customWidth="1"/>
    <col min="16107" max="16107" width="14.625" style="292" customWidth="1"/>
    <col min="16108" max="16108" width="13.625" style="292" customWidth="1"/>
    <col min="16109" max="16109" width="8" style="292" customWidth="1"/>
    <col min="16110" max="16110" width="7.625" style="292" customWidth="1"/>
    <col min="16111" max="16111" width="7.125" style="292" customWidth="1"/>
    <col min="16112" max="16112" width="9.125" style="292" customWidth="1"/>
    <col min="16113" max="16113" width="7.625" style="292" customWidth="1"/>
    <col min="16114" max="16115" width="8.625" style="292" customWidth="1"/>
    <col min="16116" max="16116" width="14.625" style="292" customWidth="1"/>
    <col min="16117" max="16117" width="13.625" style="292" customWidth="1"/>
    <col min="16118" max="16118" width="8.625" style="292" customWidth="1"/>
    <col min="16119" max="16121" width="10.625" style="292" customWidth="1"/>
    <col min="16122" max="16122" width="16.625" style="292" customWidth="1"/>
    <col min="16123" max="16126" width="10.625" style="292" customWidth="1"/>
    <col min="16127" max="16127" width="12" style="292" customWidth="1"/>
    <col min="16128" max="16128" width="10.625" style="292" customWidth="1"/>
    <col min="16129" max="16129" width="8.625" style="292" customWidth="1"/>
    <col min="16130" max="16134" width="13.625" style="292" customWidth="1"/>
    <col min="16135" max="16138" width="8.625" style="292" hidden="1"/>
    <col min="16139" max="16384" width="9" style="292" customWidth="1"/>
  </cols>
  <sheetData>
    <row r="1" spans="1:16" ht="15.75" customHeight="1">
      <c r="A1" s="276" t="s">
        <v>0</v>
      </c>
    </row>
    <row r="2" spans="1:16" s="291" customFormat="1" ht="30" customHeight="1">
      <c r="A2" s="871" t="s">
        <v>1612</v>
      </c>
      <c r="B2" s="872"/>
      <c r="C2" s="872"/>
      <c r="D2" s="872"/>
      <c r="E2" s="872"/>
      <c r="F2" s="872"/>
      <c r="G2" s="872"/>
      <c r="H2" s="872"/>
      <c r="I2" s="872"/>
      <c r="J2" s="872"/>
      <c r="K2" s="872"/>
      <c r="L2" s="872"/>
      <c r="M2" s="872"/>
      <c r="N2" s="872"/>
      <c r="O2" s="872"/>
    </row>
    <row r="3" spans="1:16" s="25" customFormat="1" ht="15.75" customHeight="1">
      <c r="A3" s="800" t="e">
        <f>"评估基准日："&amp;TEXT(#REF!,"yyyy年mm月dd日")</f>
        <v>#REF!</v>
      </c>
      <c r="B3" s="801"/>
      <c r="C3" s="801"/>
      <c r="D3" s="801"/>
      <c r="E3" s="801"/>
      <c r="F3" s="801"/>
      <c r="G3" s="801"/>
      <c r="H3" s="801"/>
      <c r="I3" s="845"/>
      <c r="J3" s="845"/>
      <c r="K3" s="801"/>
      <c r="L3" s="801"/>
      <c r="M3" s="801"/>
      <c r="N3" s="801"/>
      <c r="O3" s="801"/>
    </row>
    <row r="4" spans="1:16" s="25" customFormat="1" ht="12.6" customHeight="1">
      <c r="A4" s="24"/>
      <c r="B4" s="24"/>
      <c r="C4" s="24"/>
      <c r="D4" s="24"/>
      <c r="E4" s="24"/>
      <c r="F4" s="24"/>
      <c r="G4" s="24"/>
      <c r="H4" s="24"/>
      <c r="I4" s="24"/>
      <c r="J4" s="24"/>
      <c r="K4" s="24"/>
      <c r="L4" s="24"/>
      <c r="M4" s="24"/>
      <c r="N4" s="24"/>
      <c r="O4" s="28" t="s">
        <v>1613</v>
      </c>
    </row>
    <row r="5" spans="1:16" s="25" customFormat="1" ht="12.6" customHeight="1">
      <c r="A5" s="25" t="e">
        <f>#REF!&amp;"："&amp;#REF!</f>
        <v>#REF!</v>
      </c>
      <c r="I5" s="296"/>
      <c r="J5" s="296"/>
      <c r="O5" s="28" t="s">
        <v>1614</v>
      </c>
    </row>
    <row r="6" spans="1:16" s="24" customFormat="1" ht="12.6" customHeight="1">
      <c r="A6" s="821" t="s">
        <v>1615</v>
      </c>
      <c r="B6" s="821" t="s">
        <v>1616</v>
      </c>
      <c r="C6" s="821" t="s">
        <v>1617</v>
      </c>
      <c r="D6" s="837" t="s">
        <v>1618</v>
      </c>
      <c r="E6" s="837" t="s">
        <v>1619</v>
      </c>
      <c r="F6" s="837" t="s">
        <v>1620</v>
      </c>
      <c r="G6" s="873" t="s">
        <v>1621</v>
      </c>
      <c r="H6" s="850"/>
      <c r="I6" s="851"/>
      <c r="J6" s="837" t="s">
        <v>1622</v>
      </c>
      <c r="K6" s="873" t="s">
        <v>1623</v>
      </c>
      <c r="L6" s="850"/>
      <c r="M6" s="851"/>
      <c r="N6" s="821" t="s">
        <v>1624</v>
      </c>
      <c r="O6" s="821" t="s">
        <v>1625</v>
      </c>
    </row>
    <row r="7" spans="1:16" s="24" customFormat="1" ht="12.6" customHeight="1">
      <c r="A7" s="803"/>
      <c r="B7" s="803"/>
      <c r="C7" s="803"/>
      <c r="D7" s="874"/>
      <c r="E7" s="874"/>
      <c r="F7" s="874"/>
      <c r="G7" s="235" t="s">
        <v>1626</v>
      </c>
      <c r="H7" s="294" t="s">
        <v>1627</v>
      </c>
      <c r="I7" s="294" t="s">
        <v>1628</v>
      </c>
      <c r="J7" s="874"/>
      <c r="K7" s="297" t="s">
        <v>1629</v>
      </c>
      <c r="L7" s="294" t="s">
        <v>1630</v>
      </c>
      <c r="M7" s="108" t="s">
        <v>1628</v>
      </c>
      <c r="N7" s="803"/>
      <c r="O7" s="803"/>
      <c r="P7" s="24" t="s">
        <v>1631</v>
      </c>
    </row>
    <row r="8" spans="1:16" s="24" customFormat="1" ht="12.6" customHeight="1">
      <c r="A8" s="32" t="str">
        <f t="shared" ref="A8" si="0">IF(B8="","",ROW()-7)</f>
        <v/>
      </c>
      <c r="B8" s="33"/>
      <c r="C8" s="32"/>
      <c r="D8" s="33"/>
      <c r="E8" s="35"/>
      <c r="F8" s="33"/>
      <c r="G8" s="13"/>
      <c r="H8" s="111"/>
      <c r="I8" s="111"/>
      <c r="J8" s="111"/>
      <c r="K8" s="13"/>
      <c r="L8" s="111"/>
      <c r="M8" s="35"/>
      <c r="N8" s="35" t="str">
        <f t="shared" ref="N8" si="1">IF(I8-J8=0,"",(M8-I8+J8)/(I8-J8)*100)</f>
        <v/>
      </c>
      <c r="O8" s="33"/>
      <c r="P8" s="24" t="s">
        <v>1632</v>
      </c>
    </row>
    <row r="9" spans="1:16" s="24" customFormat="1" ht="12.6" customHeight="1">
      <c r="A9" s="32" t="str">
        <f t="shared" ref="A9:A25" si="2">IF(B9="","",ROW()-7)</f>
        <v/>
      </c>
      <c r="B9" s="33"/>
      <c r="C9" s="32"/>
      <c r="D9" s="33"/>
      <c r="E9" s="35"/>
      <c r="F9" s="33"/>
      <c r="G9" s="13"/>
      <c r="H9" s="111"/>
      <c r="I9" s="111"/>
      <c r="J9" s="111"/>
      <c r="K9" s="13"/>
      <c r="L9" s="111"/>
      <c r="M9" s="35"/>
      <c r="N9" s="35" t="str">
        <f t="shared" ref="N9:N28" si="3">IF(I9-J9=0,"",(M9-I9+J9)/(I9-J9)*100)</f>
        <v/>
      </c>
      <c r="O9" s="33"/>
      <c r="P9" s="24" t="s">
        <v>1633</v>
      </c>
    </row>
    <row r="10" spans="1:16" s="24" customFormat="1" ht="12.6" customHeight="1">
      <c r="A10" s="32" t="str">
        <f t="shared" si="2"/>
        <v/>
      </c>
      <c r="B10" s="33"/>
      <c r="C10" s="32"/>
      <c r="D10" s="33"/>
      <c r="E10" s="35"/>
      <c r="F10" s="33"/>
      <c r="G10" s="13"/>
      <c r="H10" s="111"/>
      <c r="I10" s="111"/>
      <c r="J10" s="111"/>
      <c r="K10" s="13"/>
      <c r="L10" s="111"/>
      <c r="M10" s="35"/>
      <c r="N10" s="35" t="str">
        <f t="shared" si="3"/>
        <v/>
      </c>
      <c r="O10" s="33"/>
      <c r="P10" s="24" t="s">
        <v>1634</v>
      </c>
    </row>
    <row r="11" spans="1:16" s="24" customFormat="1" ht="12.6" customHeight="1">
      <c r="A11" s="32" t="str">
        <f t="shared" si="2"/>
        <v/>
      </c>
      <c r="B11" s="33"/>
      <c r="C11" s="32"/>
      <c r="D11" s="33"/>
      <c r="E11" s="35"/>
      <c r="F11" s="33"/>
      <c r="G11" s="13"/>
      <c r="H11" s="111"/>
      <c r="I11" s="111"/>
      <c r="J11" s="111"/>
      <c r="K11" s="13"/>
      <c r="L11" s="111"/>
      <c r="M11" s="35"/>
      <c r="N11" s="35" t="str">
        <f t="shared" si="3"/>
        <v/>
      </c>
      <c r="O11" s="33"/>
      <c r="P11" s="24" t="s">
        <v>1635</v>
      </c>
    </row>
    <row r="12" spans="1:16" s="24" customFormat="1" ht="12.6" customHeight="1">
      <c r="A12" s="32" t="str">
        <f t="shared" si="2"/>
        <v/>
      </c>
      <c r="B12" s="33"/>
      <c r="C12" s="32"/>
      <c r="D12" s="33"/>
      <c r="E12" s="35"/>
      <c r="F12" s="33"/>
      <c r="G12" s="13"/>
      <c r="H12" s="111"/>
      <c r="I12" s="111"/>
      <c r="J12" s="111"/>
      <c r="K12" s="13"/>
      <c r="L12" s="111"/>
      <c r="M12" s="35"/>
      <c r="N12" s="35" t="str">
        <f t="shared" si="3"/>
        <v/>
      </c>
      <c r="O12" s="33"/>
      <c r="P12" s="24" t="s">
        <v>1636</v>
      </c>
    </row>
    <row r="13" spans="1:16" s="24" customFormat="1" ht="12.6" customHeight="1">
      <c r="A13" s="32" t="str">
        <f t="shared" si="2"/>
        <v/>
      </c>
      <c r="B13" s="33"/>
      <c r="C13" s="32"/>
      <c r="D13" s="33"/>
      <c r="E13" s="35"/>
      <c r="F13" s="33"/>
      <c r="G13" s="13"/>
      <c r="H13" s="111"/>
      <c r="I13" s="111"/>
      <c r="J13" s="111"/>
      <c r="K13" s="13"/>
      <c r="L13" s="111"/>
      <c r="M13" s="35"/>
      <c r="N13" s="35" t="str">
        <f t="shared" si="3"/>
        <v/>
      </c>
      <c r="O13" s="33"/>
      <c r="P13" s="24" t="s">
        <v>1637</v>
      </c>
    </row>
    <row r="14" spans="1:16" s="24" customFormat="1" ht="12.6" customHeight="1">
      <c r="A14" s="32" t="str">
        <f t="shared" si="2"/>
        <v/>
      </c>
      <c r="B14" s="33"/>
      <c r="C14" s="32"/>
      <c r="D14" s="33"/>
      <c r="E14" s="35"/>
      <c r="F14" s="33"/>
      <c r="G14" s="13"/>
      <c r="H14" s="111"/>
      <c r="I14" s="111"/>
      <c r="J14" s="111"/>
      <c r="K14" s="13"/>
      <c r="L14" s="111"/>
      <c r="M14" s="35"/>
      <c r="N14" s="35" t="str">
        <f t="shared" si="3"/>
        <v/>
      </c>
      <c r="O14" s="33"/>
      <c r="P14" s="24" t="s">
        <v>1638</v>
      </c>
    </row>
    <row r="15" spans="1:16" s="24" customFormat="1" ht="12.6" customHeight="1">
      <c r="A15" s="32" t="str">
        <f t="shared" si="2"/>
        <v/>
      </c>
      <c r="B15" s="33"/>
      <c r="C15" s="32"/>
      <c r="D15" s="33"/>
      <c r="E15" s="35"/>
      <c r="F15" s="33"/>
      <c r="G15" s="13"/>
      <c r="H15" s="111"/>
      <c r="I15" s="111"/>
      <c r="J15" s="111"/>
      <c r="K15" s="13"/>
      <c r="L15" s="111"/>
      <c r="M15" s="35"/>
      <c r="N15" s="35" t="str">
        <f t="shared" si="3"/>
        <v/>
      </c>
      <c r="O15" s="33"/>
      <c r="P15" s="24" t="s">
        <v>1639</v>
      </c>
    </row>
    <row r="16" spans="1:16" s="24" customFormat="1" ht="12.6" customHeight="1">
      <c r="A16" s="32" t="str">
        <f t="shared" si="2"/>
        <v/>
      </c>
      <c r="B16" s="33"/>
      <c r="C16" s="32"/>
      <c r="D16" s="33"/>
      <c r="E16" s="35"/>
      <c r="F16" s="33"/>
      <c r="G16" s="13"/>
      <c r="H16" s="111"/>
      <c r="I16" s="111"/>
      <c r="J16" s="111"/>
      <c r="K16" s="13"/>
      <c r="L16" s="111"/>
      <c r="M16" s="35"/>
      <c r="N16" s="35" t="str">
        <f t="shared" si="3"/>
        <v/>
      </c>
      <c r="O16" s="33"/>
      <c r="P16" s="24" t="s">
        <v>1640</v>
      </c>
    </row>
    <row r="17" spans="1:16" s="24" customFormat="1" ht="12.6" customHeight="1">
      <c r="A17" s="32" t="str">
        <f t="shared" si="2"/>
        <v/>
      </c>
      <c r="B17" s="33"/>
      <c r="C17" s="32"/>
      <c r="D17" s="33"/>
      <c r="E17" s="35"/>
      <c r="F17" s="33"/>
      <c r="G17" s="13"/>
      <c r="H17" s="111"/>
      <c r="I17" s="111"/>
      <c r="J17" s="111"/>
      <c r="K17" s="13"/>
      <c r="L17" s="111"/>
      <c r="M17" s="35"/>
      <c r="N17" s="35" t="str">
        <f t="shared" si="3"/>
        <v/>
      </c>
      <c r="O17" s="33"/>
      <c r="P17" s="24" t="s">
        <v>1641</v>
      </c>
    </row>
    <row r="18" spans="1:16" s="24" customFormat="1" ht="12.6" customHeight="1">
      <c r="A18" s="32" t="str">
        <f t="shared" si="2"/>
        <v/>
      </c>
      <c r="B18" s="33"/>
      <c r="C18" s="32"/>
      <c r="D18" s="33"/>
      <c r="E18" s="35"/>
      <c r="F18" s="33"/>
      <c r="G18" s="13"/>
      <c r="H18" s="111"/>
      <c r="I18" s="111"/>
      <c r="J18" s="111"/>
      <c r="K18" s="13"/>
      <c r="L18" s="111"/>
      <c r="M18" s="35"/>
      <c r="N18" s="35" t="str">
        <f t="shared" si="3"/>
        <v/>
      </c>
      <c r="O18" s="33"/>
      <c r="P18" s="24" t="s">
        <v>1642</v>
      </c>
    </row>
    <row r="19" spans="1:16" s="24" customFormat="1" ht="12.6" customHeight="1">
      <c r="A19" s="32" t="str">
        <f t="shared" si="2"/>
        <v/>
      </c>
      <c r="B19" s="33"/>
      <c r="C19" s="32"/>
      <c r="D19" s="33"/>
      <c r="E19" s="35"/>
      <c r="F19" s="33"/>
      <c r="G19" s="13"/>
      <c r="H19" s="111"/>
      <c r="I19" s="111"/>
      <c r="J19" s="111"/>
      <c r="K19" s="13"/>
      <c r="L19" s="111"/>
      <c r="M19" s="35"/>
      <c r="N19" s="35" t="str">
        <f t="shared" si="3"/>
        <v/>
      </c>
      <c r="O19" s="33"/>
      <c r="P19" s="24" t="s">
        <v>1643</v>
      </c>
    </row>
    <row r="20" spans="1:16" s="24" customFormat="1" ht="12.6" customHeight="1">
      <c r="A20" s="32" t="str">
        <f t="shared" si="2"/>
        <v/>
      </c>
      <c r="B20" s="33"/>
      <c r="C20" s="32"/>
      <c r="D20" s="33"/>
      <c r="E20" s="35"/>
      <c r="F20" s="33"/>
      <c r="G20" s="13"/>
      <c r="H20" s="111"/>
      <c r="I20" s="111"/>
      <c r="J20" s="111"/>
      <c r="K20" s="13"/>
      <c r="L20" s="111"/>
      <c r="M20" s="35"/>
      <c r="N20" s="35" t="str">
        <f t="shared" si="3"/>
        <v/>
      </c>
      <c r="O20" s="33"/>
      <c r="P20" s="24" t="s">
        <v>1644</v>
      </c>
    </row>
    <row r="21" spans="1:16" s="24" customFormat="1" ht="12.6" customHeight="1">
      <c r="A21" s="32" t="str">
        <f t="shared" si="2"/>
        <v/>
      </c>
      <c r="B21" s="33"/>
      <c r="C21" s="32"/>
      <c r="D21" s="33"/>
      <c r="E21" s="35"/>
      <c r="F21" s="33"/>
      <c r="G21" s="13"/>
      <c r="H21" s="111"/>
      <c r="I21" s="111"/>
      <c r="J21" s="111"/>
      <c r="K21" s="13"/>
      <c r="L21" s="111"/>
      <c r="M21" s="35"/>
      <c r="N21" s="35" t="str">
        <f t="shared" si="3"/>
        <v/>
      </c>
      <c r="O21" s="33"/>
      <c r="P21" s="24" t="s">
        <v>1645</v>
      </c>
    </row>
    <row r="22" spans="1:16" s="24" customFormat="1" ht="12.6" customHeight="1">
      <c r="A22" s="32" t="str">
        <f t="shared" si="2"/>
        <v/>
      </c>
      <c r="B22" s="33"/>
      <c r="C22" s="32"/>
      <c r="D22" s="33"/>
      <c r="E22" s="35"/>
      <c r="F22" s="33"/>
      <c r="G22" s="13"/>
      <c r="H22" s="111"/>
      <c r="I22" s="111"/>
      <c r="J22" s="111"/>
      <c r="K22" s="13"/>
      <c r="L22" s="111"/>
      <c r="M22" s="35"/>
      <c r="N22" s="35" t="str">
        <f t="shared" si="3"/>
        <v/>
      </c>
      <c r="O22" s="33"/>
      <c r="P22" s="24" t="s">
        <v>1646</v>
      </c>
    </row>
    <row r="23" spans="1:16" s="24" customFormat="1" ht="12.6" customHeight="1">
      <c r="A23" s="32" t="str">
        <f t="shared" si="2"/>
        <v/>
      </c>
      <c r="B23" s="33"/>
      <c r="C23" s="32"/>
      <c r="D23" s="33"/>
      <c r="E23" s="35"/>
      <c r="F23" s="33"/>
      <c r="G23" s="13"/>
      <c r="H23" s="111"/>
      <c r="I23" s="111"/>
      <c r="J23" s="111"/>
      <c r="K23" s="13"/>
      <c r="L23" s="111"/>
      <c r="M23" s="35"/>
      <c r="N23" s="35" t="str">
        <f t="shared" si="3"/>
        <v/>
      </c>
      <c r="O23" s="33"/>
      <c r="P23" s="24" t="s">
        <v>1647</v>
      </c>
    </row>
    <row r="24" spans="1:16" s="24" customFormat="1" ht="12.6" customHeight="1">
      <c r="A24" s="32" t="str">
        <f t="shared" si="2"/>
        <v/>
      </c>
      <c r="B24" s="33"/>
      <c r="C24" s="32"/>
      <c r="D24" s="33"/>
      <c r="E24" s="35"/>
      <c r="F24" s="33"/>
      <c r="G24" s="13"/>
      <c r="H24" s="111"/>
      <c r="I24" s="111"/>
      <c r="J24" s="111"/>
      <c r="K24" s="13"/>
      <c r="L24" s="111"/>
      <c r="M24" s="35"/>
      <c r="N24" s="35" t="str">
        <f t="shared" si="3"/>
        <v/>
      </c>
      <c r="O24" s="33"/>
      <c r="P24" s="24" t="s">
        <v>1648</v>
      </c>
    </row>
    <row r="25" spans="1:16" s="25" customFormat="1" ht="12.6" customHeight="1">
      <c r="A25" s="32" t="str">
        <f t="shared" si="2"/>
        <v/>
      </c>
      <c r="B25" s="33"/>
      <c r="C25" s="32"/>
      <c r="D25" s="33"/>
      <c r="E25" s="35"/>
      <c r="F25" s="33"/>
      <c r="G25" s="13"/>
      <c r="H25" s="111"/>
      <c r="I25" s="111"/>
      <c r="J25" s="111"/>
      <c r="K25" s="13"/>
      <c r="L25" s="111"/>
      <c r="M25" s="35"/>
      <c r="N25" s="35" t="str">
        <f t="shared" si="3"/>
        <v/>
      </c>
      <c r="O25" s="33"/>
      <c r="P25" s="24" t="s">
        <v>1649</v>
      </c>
    </row>
    <row r="26" spans="1:16" s="25" customFormat="1" ht="12.6" customHeight="1">
      <c r="A26" s="824" t="s">
        <v>1650</v>
      </c>
      <c r="B26" s="832"/>
      <c r="C26" s="32"/>
      <c r="D26" s="33"/>
      <c r="E26" s="35"/>
      <c r="F26" s="33"/>
      <c r="G26" s="13"/>
      <c r="H26" s="111"/>
      <c r="I26" s="111">
        <f>SUM(I8:I25)</f>
        <v>0</v>
      </c>
      <c r="J26" s="111">
        <f>SUM(J8:J25)</f>
        <v>0</v>
      </c>
      <c r="K26" s="13"/>
      <c r="L26" s="111"/>
      <c r="M26" s="111">
        <f>SUM(M8:M25)</f>
        <v>0</v>
      </c>
      <c r="N26" s="35" t="str">
        <f t="shared" si="3"/>
        <v/>
      </c>
      <c r="O26" s="33"/>
      <c r="P26" s="24"/>
    </row>
    <row r="27" spans="1:16" s="25" customFormat="1" ht="12.6" customHeight="1">
      <c r="A27" s="824" t="s">
        <v>1651</v>
      </c>
      <c r="B27" s="832"/>
      <c r="C27" s="32"/>
      <c r="D27" s="33"/>
      <c r="E27" s="35"/>
      <c r="F27" s="33"/>
      <c r="G27" s="13"/>
      <c r="H27" s="111"/>
      <c r="I27" s="111">
        <f>J26</f>
        <v>0</v>
      </c>
      <c r="J27" s="111"/>
      <c r="K27" s="13"/>
      <c r="L27" s="111"/>
      <c r="M27" s="35"/>
      <c r="N27" s="35"/>
      <c r="O27" s="33"/>
      <c r="P27" s="24"/>
    </row>
    <row r="28" spans="1:16" s="25" customFormat="1" ht="12.6" customHeight="1">
      <c r="A28" s="803" t="s">
        <v>1652</v>
      </c>
      <c r="B28" s="833"/>
      <c r="C28" s="36"/>
      <c r="D28" s="38"/>
      <c r="E28" s="38"/>
      <c r="F28" s="38"/>
      <c r="G28" s="295"/>
      <c r="H28" s="295"/>
      <c r="I28" s="295">
        <f>I26-I27</f>
        <v>0</v>
      </c>
      <c r="J28" s="42"/>
      <c r="K28" s="42"/>
      <c r="L28" s="42"/>
      <c r="M28" s="42">
        <f>M26</f>
        <v>0</v>
      </c>
      <c r="N28" s="35" t="str">
        <f t="shared" si="3"/>
        <v/>
      </c>
      <c r="O28" s="38"/>
      <c r="P28" s="24"/>
    </row>
    <row r="29" spans="1:16" s="25" customFormat="1" ht="12.6" customHeight="1">
      <c r="A29" s="25" t="e">
        <f>#REF!&amp;"填表人："&amp;#REF!</f>
        <v>#REF!</v>
      </c>
      <c r="M29" s="25" t="e">
        <f>"评估人员："&amp;#REF!</f>
        <v>#REF!</v>
      </c>
      <c r="P29" s="25" t="s">
        <v>1653</v>
      </c>
    </row>
    <row r="30" spans="1:16" s="25" customFormat="1" ht="12.6" customHeight="1">
      <c r="A30" s="25" t="e">
        <f>"填表日期："&amp;YEAR(#REF!)&amp;"年"&amp;MONTH(#REF!)&amp;"月"&amp;DAY(#REF!)&amp;"日"</f>
        <v>#REF!</v>
      </c>
    </row>
    <row r="31" spans="1:16" ht="15.75" customHeight="1"/>
    <row r="32" spans="1: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sheetData>
  <mergeCells count="16">
    <mergeCell ref="A2:O2"/>
    <mergeCell ref="A3:O3"/>
    <mergeCell ref="G6:I6"/>
    <mergeCell ref="K6:M6"/>
    <mergeCell ref="A26:B26"/>
    <mergeCell ref="D6:D7"/>
    <mergeCell ref="E6:E7"/>
    <mergeCell ref="F6:F7"/>
    <mergeCell ref="J6:J7"/>
    <mergeCell ref="N6:N7"/>
    <mergeCell ref="O6:O7"/>
    <mergeCell ref="A27:B27"/>
    <mergeCell ref="A28:B28"/>
    <mergeCell ref="A6:A7"/>
    <mergeCell ref="B6:B7"/>
    <mergeCell ref="C6:C7"/>
  </mergeCells>
  <phoneticPr fontId="48" type="noConversion"/>
  <hyperlinks>
    <hyperlink ref="A1" location="索引目录!A1" display="返回索引目录" xr:uid="{00000000-0004-0000-2200-000000000000}"/>
  </hyperlinks>
  <printOptions horizontalCentered="1"/>
  <pageMargins left="0.98402777777777795" right="0.98402777777777795" top="0.98402777777777795" bottom="0.98402777777777795" header="0.47152777777777799" footer="0.35416666666666702"/>
  <pageSetup paperSize="9" scale="7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6" max="28" man="1"/>
    <brk id="15" max="1048575" man="1"/>
  </col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0">
    <pageSetUpPr fitToPage="1"/>
  </sheetPr>
  <dimension ref="A1:AE28"/>
  <sheetViews>
    <sheetView showGridLines="0" topLeftCell="F4" zoomScale="106" zoomScaleNormal="106" workbookViewId="0">
      <selection activeCell="S10" sqref="S10"/>
    </sheetView>
  </sheetViews>
  <sheetFormatPr defaultColWidth="8.625" defaultRowHeight="13.15"/>
  <cols>
    <col min="1" max="1" width="4.625" style="25" customWidth="1"/>
    <col min="2" max="3" width="8" style="25" customWidth="1"/>
    <col min="4" max="4" width="8.125" style="25" customWidth="1"/>
    <col min="5" max="6" width="8" style="25" customWidth="1"/>
    <col min="7" max="7" width="13.125" style="25" customWidth="1"/>
    <col min="8" max="11" width="6.625" style="25" customWidth="1"/>
    <col min="12" max="12" width="6.125" style="25" customWidth="1"/>
    <col min="13" max="13" width="9.625" style="25" customWidth="1"/>
    <col min="14" max="14" width="8.625" style="25" customWidth="1"/>
    <col min="15" max="17" width="6.625" style="25" customWidth="1"/>
    <col min="18" max="18" width="4.6875" style="25" customWidth="1"/>
    <col min="19" max="23" width="8.125" style="25" customWidth="1"/>
    <col min="24" max="24" width="10.5" style="25" customWidth="1"/>
    <col min="25" max="26" width="8.125" style="25" customWidth="1"/>
    <col min="27" max="27" width="9.625" style="25" customWidth="1"/>
    <col min="28" max="28" width="6.625" style="25" customWidth="1"/>
    <col min="29" max="29" width="7.625" style="25" customWidth="1"/>
    <col min="30" max="30" width="16.625" style="25" customWidth="1"/>
    <col min="31" max="259" width="9" style="25" customWidth="1"/>
    <col min="260" max="260" width="5.125" style="25" customWidth="1"/>
    <col min="261" max="261" width="52.125" style="25" customWidth="1"/>
    <col min="262" max="262" width="8.5" style="25" customWidth="1"/>
    <col min="263" max="263" width="12.625" style="25" customWidth="1"/>
    <col min="264" max="264" width="11.125" style="25" customWidth="1"/>
    <col min="265" max="265" width="13.625" style="25" customWidth="1"/>
    <col min="266" max="266" width="14.125" style="25" customWidth="1"/>
    <col min="267" max="267" width="12.625" style="25" customWidth="1"/>
    <col min="268" max="269" width="10.125" style="25" customWidth="1"/>
    <col min="270" max="270" width="10.5" style="25" customWidth="1"/>
    <col min="271" max="271" width="11.125" style="25" customWidth="1"/>
    <col min="272" max="272" width="8.125" style="25" customWidth="1"/>
    <col min="273" max="273" width="5.625" style="25" customWidth="1"/>
    <col min="274" max="274" width="10.5" style="25" customWidth="1"/>
    <col min="275" max="277" width="12.625" style="25" customWidth="1"/>
    <col min="278" max="278" width="11.625" style="25" customWidth="1"/>
    <col min="279" max="279" width="9.125" style="25" customWidth="1"/>
    <col min="280" max="280" width="7.625" style="25" customWidth="1"/>
    <col min="281" max="281" width="19.125" style="25" customWidth="1"/>
    <col min="282" max="282" width="11.625" style="25" customWidth="1"/>
    <col min="283" max="283" width="5.625" style="25" customWidth="1"/>
    <col min="284" max="284" width="6.125" style="25" customWidth="1"/>
    <col min="285" max="515" width="9" style="25" customWidth="1"/>
    <col min="516" max="516" width="5.125" style="25" customWidth="1"/>
    <col min="517" max="517" width="52.125" style="25" customWidth="1"/>
    <col min="518" max="518" width="8.5" style="25" customWidth="1"/>
    <col min="519" max="519" width="12.625" style="25" customWidth="1"/>
    <col min="520" max="520" width="11.125" style="25" customWidth="1"/>
    <col min="521" max="521" width="13.625" style="25" customWidth="1"/>
    <col min="522" max="522" width="14.125" style="25" customWidth="1"/>
    <col min="523" max="523" width="12.625" style="25" customWidth="1"/>
    <col min="524" max="525" width="10.125" style="25" customWidth="1"/>
    <col min="526" max="526" width="10.5" style="25" customWidth="1"/>
    <col min="527" max="527" width="11.125" style="25" customWidth="1"/>
    <col min="528" max="528" width="8.125" style="25" customWidth="1"/>
    <col min="529" max="529" width="5.625" style="25" customWidth="1"/>
    <col min="530" max="530" width="10.5" style="25" customWidth="1"/>
    <col min="531" max="533" width="12.625" style="25" customWidth="1"/>
    <col min="534" max="534" width="11.625" style="25" customWidth="1"/>
    <col min="535" max="535" width="9.125" style="25" customWidth="1"/>
    <col min="536" max="536" width="7.625" style="25" customWidth="1"/>
    <col min="537" max="537" width="19.125" style="25" customWidth="1"/>
    <col min="538" max="538" width="11.625" style="25" customWidth="1"/>
    <col min="539" max="539" width="5.625" style="25" customWidth="1"/>
    <col min="540" max="540" width="6.125" style="25" customWidth="1"/>
    <col min="541" max="771" width="9" style="25" customWidth="1"/>
    <col min="772" max="772" width="5.125" style="25" customWidth="1"/>
    <col min="773" max="773" width="52.125" style="25" customWidth="1"/>
    <col min="774" max="774" width="8.5" style="25" customWidth="1"/>
    <col min="775" max="775" width="12.625" style="25" customWidth="1"/>
    <col min="776" max="776" width="11.125" style="25" customWidth="1"/>
    <col min="777" max="777" width="13.625" style="25" customWidth="1"/>
    <col min="778" max="778" width="14.125" style="25" customWidth="1"/>
    <col min="779" max="779" width="12.625" style="25" customWidth="1"/>
    <col min="780" max="781" width="10.125" style="25" customWidth="1"/>
    <col min="782" max="782" width="10.5" style="25" customWidth="1"/>
    <col min="783" max="783" width="11.125" style="25" customWidth="1"/>
    <col min="784" max="784" width="8.125" style="25" customWidth="1"/>
    <col min="785" max="785" width="5.625" style="25" customWidth="1"/>
    <col min="786" max="786" width="10.5" style="25" customWidth="1"/>
    <col min="787" max="789" width="12.625" style="25" customWidth="1"/>
    <col min="790" max="790" width="11.625" style="25" customWidth="1"/>
    <col min="791" max="791" width="9.125" style="25" customWidth="1"/>
    <col min="792" max="792" width="7.625" style="25" customWidth="1"/>
    <col min="793" max="793" width="19.125" style="25" customWidth="1"/>
    <col min="794" max="794" width="11.625" style="25" customWidth="1"/>
    <col min="795" max="795" width="5.625" style="25" customWidth="1"/>
    <col min="796" max="796" width="6.125" style="25" customWidth="1"/>
    <col min="797" max="1027" width="9" style="25" customWidth="1"/>
    <col min="1028" max="1028" width="5.125" style="25" customWidth="1"/>
    <col min="1029" max="1029" width="52.125" style="25" customWidth="1"/>
    <col min="1030" max="1030" width="8.5" style="25" customWidth="1"/>
    <col min="1031" max="1031" width="12.625" style="25" customWidth="1"/>
    <col min="1032" max="1032" width="11.125" style="25" customWidth="1"/>
    <col min="1033" max="1033" width="13.625" style="25" customWidth="1"/>
    <col min="1034" max="1034" width="14.125" style="25" customWidth="1"/>
    <col min="1035" max="1035" width="12.625" style="25" customWidth="1"/>
    <col min="1036" max="1037" width="10.125" style="25" customWidth="1"/>
    <col min="1038" max="1038" width="10.5" style="25" customWidth="1"/>
    <col min="1039" max="1039" width="11.125" style="25" customWidth="1"/>
    <col min="1040" max="1040" width="8.125" style="25" customWidth="1"/>
    <col min="1041" max="1041" width="5.625" style="25" customWidth="1"/>
    <col min="1042" max="1042" width="10.5" style="25" customWidth="1"/>
    <col min="1043" max="1045" width="12.625" style="25" customWidth="1"/>
    <col min="1046" max="1046" width="11.625" style="25" customWidth="1"/>
    <col min="1047" max="1047" width="9.125" style="25" customWidth="1"/>
    <col min="1048" max="1048" width="7.625" style="25" customWidth="1"/>
    <col min="1049" max="1049" width="19.125" style="25" customWidth="1"/>
    <col min="1050" max="1050" width="11.625" style="25" customWidth="1"/>
    <col min="1051" max="1051" width="5.625" style="25" customWidth="1"/>
    <col min="1052" max="1052" width="6.125" style="25" customWidth="1"/>
    <col min="1053" max="1283" width="9" style="25" customWidth="1"/>
    <col min="1284" max="1284" width="5.125" style="25" customWidth="1"/>
    <col min="1285" max="1285" width="52.125" style="25" customWidth="1"/>
    <col min="1286" max="1286" width="8.5" style="25" customWidth="1"/>
    <col min="1287" max="1287" width="12.625" style="25" customWidth="1"/>
    <col min="1288" max="1288" width="11.125" style="25" customWidth="1"/>
    <col min="1289" max="1289" width="13.625" style="25" customWidth="1"/>
    <col min="1290" max="1290" width="14.125" style="25" customWidth="1"/>
    <col min="1291" max="1291" width="12.625" style="25" customWidth="1"/>
    <col min="1292" max="1293" width="10.125" style="25" customWidth="1"/>
    <col min="1294" max="1294" width="10.5" style="25" customWidth="1"/>
    <col min="1295" max="1295" width="11.125" style="25" customWidth="1"/>
    <col min="1296" max="1296" width="8.125" style="25" customWidth="1"/>
    <col min="1297" max="1297" width="5.625" style="25" customWidth="1"/>
    <col min="1298" max="1298" width="10.5" style="25" customWidth="1"/>
    <col min="1299" max="1301" width="12.625" style="25" customWidth="1"/>
    <col min="1302" max="1302" width="11.625" style="25" customWidth="1"/>
    <col min="1303" max="1303" width="9.125" style="25" customWidth="1"/>
    <col min="1304" max="1304" width="7.625" style="25" customWidth="1"/>
    <col min="1305" max="1305" width="19.125" style="25" customWidth="1"/>
    <col min="1306" max="1306" width="11.625" style="25" customWidth="1"/>
    <col min="1307" max="1307" width="5.625" style="25" customWidth="1"/>
    <col min="1308" max="1308" width="6.125" style="25" customWidth="1"/>
    <col min="1309" max="1539" width="9" style="25" customWidth="1"/>
    <col min="1540" max="1540" width="5.125" style="25" customWidth="1"/>
    <col min="1541" max="1541" width="52.125" style="25" customWidth="1"/>
    <col min="1542" max="1542" width="8.5" style="25" customWidth="1"/>
    <col min="1543" max="1543" width="12.625" style="25" customWidth="1"/>
    <col min="1544" max="1544" width="11.125" style="25" customWidth="1"/>
    <col min="1545" max="1545" width="13.625" style="25" customWidth="1"/>
    <col min="1546" max="1546" width="14.125" style="25" customWidth="1"/>
    <col min="1547" max="1547" width="12.625" style="25" customWidth="1"/>
    <col min="1548" max="1549" width="10.125" style="25" customWidth="1"/>
    <col min="1550" max="1550" width="10.5" style="25" customWidth="1"/>
    <col min="1551" max="1551" width="11.125" style="25" customWidth="1"/>
    <col min="1552" max="1552" width="8.125" style="25" customWidth="1"/>
    <col min="1553" max="1553" width="5.625" style="25" customWidth="1"/>
    <col min="1554" max="1554" width="10.5" style="25" customWidth="1"/>
    <col min="1555" max="1557" width="12.625" style="25" customWidth="1"/>
    <col min="1558" max="1558" width="11.625" style="25" customWidth="1"/>
    <col min="1559" max="1559" width="9.125" style="25" customWidth="1"/>
    <col min="1560" max="1560" width="7.625" style="25" customWidth="1"/>
    <col min="1561" max="1561" width="19.125" style="25" customWidth="1"/>
    <col min="1562" max="1562" width="11.625" style="25" customWidth="1"/>
    <col min="1563" max="1563" width="5.625" style="25" customWidth="1"/>
    <col min="1564" max="1564" width="6.125" style="25" customWidth="1"/>
    <col min="1565" max="1795" width="9" style="25" customWidth="1"/>
    <col min="1796" max="1796" width="5.125" style="25" customWidth="1"/>
    <col min="1797" max="1797" width="52.125" style="25" customWidth="1"/>
    <col min="1798" max="1798" width="8.5" style="25" customWidth="1"/>
    <col min="1799" max="1799" width="12.625" style="25" customWidth="1"/>
    <col min="1800" max="1800" width="11.125" style="25" customWidth="1"/>
    <col min="1801" max="1801" width="13.625" style="25" customWidth="1"/>
    <col min="1802" max="1802" width="14.125" style="25" customWidth="1"/>
    <col min="1803" max="1803" width="12.625" style="25" customWidth="1"/>
    <col min="1804" max="1805" width="10.125" style="25" customWidth="1"/>
    <col min="1806" max="1806" width="10.5" style="25" customWidth="1"/>
    <col min="1807" max="1807" width="11.125" style="25" customWidth="1"/>
    <col min="1808" max="1808" width="8.125" style="25" customWidth="1"/>
    <col min="1809" max="1809" width="5.625" style="25" customWidth="1"/>
    <col min="1810" max="1810" width="10.5" style="25" customWidth="1"/>
    <col min="1811" max="1813" width="12.625" style="25" customWidth="1"/>
    <col min="1814" max="1814" width="11.625" style="25" customWidth="1"/>
    <col min="1815" max="1815" width="9.125" style="25" customWidth="1"/>
    <col min="1816" max="1816" width="7.625" style="25" customWidth="1"/>
    <col min="1817" max="1817" width="19.125" style="25" customWidth="1"/>
    <col min="1818" max="1818" width="11.625" style="25" customWidth="1"/>
    <col min="1819" max="1819" width="5.625" style="25" customWidth="1"/>
    <col min="1820" max="1820" width="6.125" style="25" customWidth="1"/>
    <col min="1821" max="2051" width="9" style="25" customWidth="1"/>
    <col min="2052" max="2052" width="5.125" style="25" customWidth="1"/>
    <col min="2053" max="2053" width="52.125" style="25" customWidth="1"/>
    <col min="2054" max="2054" width="8.5" style="25" customWidth="1"/>
    <col min="2055" max="2055" width="12.625" style="25" customWidth="1"/>
    <col min="2056" max="2056" width="11.125" style="25" customWidth="1"/>
    <col min="2057" max="2057" width="13.625" style="25" customWidth="1"/>
    <col min="2058" max="2058" width="14.125" style="25" customWidth="1"/>
    <col min="2059" max="2059" width="12.625" style="25" customWidth="1"/>
    <col min="2060" max="2061" width="10.125" style="25" customWidth="1"/>
    <col min="2062" max="2062" width="10.5" style="25" customWidth="1"/>
    <col min="2063" max="2063" width="11.125" style="25" customWidth="1"/>
    <col min="2064" max="2064" width="8.125" style="25" customWidth="1"/>
    <col min="2065" max="2065" width="5.625" style="25" customWidth="1"/>
    <col min="2066" max="2066" width="10.5" style="25" customWidth="1"/>
    <col min="2067" max="2069" width="12.625" style="25" customWidth="1"/>
    <col min="2070" max="2070" width="11.625" style="25" customWidth="1"/>
    <col min="2071" max="2071" width="9.125" style="25" customWidth="1"/>
    <col min="2072" max="2072" width="7.625" style="25" customWidth="1"/>
    <col min="2073" max="2073" width="19.125" style="25" customWidth="1"/>
    <col min="2074" max="2074" width="11.625" style="25" customWidth="1"/>
    <col min="2075" max="2075" width="5.625" style="25" customWidth="1"/>
    <col min="2076" max="2076" width="6.125" style="25" customWidth="1"/>
    <col min="2077" max="2307" width="9" style="25" customWidth="1"/>
    <col min="2308" max="2308" width="5.125" style="25" customWidth="1"/>
    <col min="2309" max="2309" width="52.125" style="25" customWidth="1"/>
    <col min="2310" max="2310" width="8.5" style="25" customWidth="1"/>
    <col min="2311" max="2311" width="12.625" style="25" customWidth="1"/>
    <col min="2312" max="2312" width="11.125" style="25" customWidth="1"/>
    <col min="2313" max="2313" width="13.625" style="25" customWidth="1"/>
    <col min="2314" max="2314" width="14.125" style="25" customWidth="1"/>
    <col min="2315" max="2315" width="12.625" style="25" customWidth="1"/>
    <col min="2316" max="2317" width="10.125" style="25" customWidth="1"/>
    <col min="2318" max="2318" width="10.5" style="25" customWidth="1"/>
    <col min="2319" max="2319" width="11.125" style="25" customWidth="1"/>
    <col min="2320" max="2320" width="8.125" style="25" customWidth="1"/>
    <col min="2321" max="2321" width="5.625" style="25" customWidth="1"/>
    <col min="2322" max="2322" width="10.5" style="25" customWidth="1"/>
    <col min="2323" max="2325" width="12.625" style="25" customWidth="1"/>
    <col min="2326" max="2326" width="11.625" style="25" customWidth="1"/>
    <col min="2327" max="2327" width="9.125" style="25" customWidth="1"/>
    <col min="2328" max="2328" width="7.625" style="25" customWidth="1"/>
    <col min="2329" max="2329" width="19.125" style="25" customWidth="1"/>
    <col min="2330" max="2330" width="11.625" style="25" customWidth="1"/>
    <col min="2331" max="2331" width="5.625" style="25" customWidth="1"/>
    <col min="2332" max="2332" width="6.125" style="25" customWidth="1"/>
    <col min="2333" max="2563" width="9" style="25" customWidth="1"/>
    <col min="2564" max="2564" width="5.125" style="25" customWidth="1"/>
    <col min="2565" max="2565" width="52.125" style="25" customWidth="1"/>
    <col min="2566" max="2566" width="8.5" style="25" customWidth="1"/>
    <col min="2567" max="2567" width="12.625" style="25" customWidth="1"/>
    <col min="2568" max="2568" width="11.125" style="25" customWidth="1"/>
    <col min="2569" max="2569" width="13.625" style="25" customWidth="1"/>
    <col min="2570" max="2570" width="14.125" style="25" customWidth="1"/>
    <col min="2571" max="2571" width="12.625" style="25" customWidth="1"/>
    <col min="2572" max="2573" width="10.125" style="25" customWidth="1"/>
    <col min="2574" max="2574" width="10.5" style="25" customWidth="1"/>
    <col min="2575" max="2575" width="11.125" style="25" customWidth="1"/>
    <col min="2576" max="2576" width="8.125" style="25" customWidth="1"/>
    <col min="2577" max="2577" width="5.625" style="25" customWidth="1"/>
    <col min="2578" max="2578" width="10.5" style="25" customWidth="1"/>
    <col min="2579" max="2581" width="12.625" style="25" customWidth="1"/>
    <col min="2582" max="2582" width="11.625" style="25" customWidth="1"/>
    <col min="2583" max="2583" width="9.125" style="25" customWidth="1"/>
    <col min="2584" max="2584" width="7.625" style="25" customWidth="1"/>
    <col min="2585" max="2585" width="19.125" style="25" customWidth="1"/>
    <col min="2586" max="2586" width="11.625" style="25" customWidth="1"/>
    <col min="2587" max="2587" width="5.625" style="25" customWidth="1"/>
    <col min="2588" max="2588" width="6.125" style="25" customWidth="1"/>
    <col min="2589" max="2819" width="9" style="25" customWidth="1"/>
    <col min="2820" max="2820" width="5.125" style="25" customWidth="1"/>
    <col min="2821" max="2821" width="52.125" style="25" customWidth="1"/>
    <col min="2822" max="2822" width="8.5" style="25" customWidth="1"/>
    <col min="2823" max="2823" width="12.625" style="25" customWidth="1"/>
    <col min="2824" max="2824" width="11.125" style="25" customWidth="1"/>
    <col min="2825" max="2825" width="13.625" style="25" customWidth="1"/>
    <col min="2826" max="2826" width="14.125" style="25" customWidth="1"/>
    <col min="2827" max="2827" width="12.625" style="25" customWidth="1"/>
    <col min="2828" max="2829" width="10.125" style="25" customWidth="1"/>
    <col min="2830" max="2830" width="10.5" style="25" customWidth="1"/>
    <col min="2831" max="2831" width="11.125" style="25" customWidth="1"/>
    <col min="2832" max="2832" width="8.125" style="25" customWidth="1"/>
    <col min="2833" max="2833" width="5.625" style="25" customWidth="1"/>
    <col min="2834" max="2834" width="10.5" style="25" customWidth="1"/>
    <col min="2835" max="2837" width="12.625" style="25" customWidth="1"/>
    <col min="2838" max="2838" width="11.625" style="25" customWidth="1"/>
    <col min="2839" max="2839" width="9.125" style="25" customWidth="1"/>
    <col min="2840" max="2840" width="7.625" style="25" customWidth="1"/>
    <col min="2841" max="2841" width="19.125" style="25" customWidth="1"/>
    <col min="2842" max="2842" width="11.625" style="25" customWidth="1"/>
    <col min="2843" max="2843" width="5.625" style="25" customWidth="1"/>
    <col min="2844" max="2844" width="6.125" style="25" customWidth="1"/>
    <col min="2845" max="3075" width="9" style="25" customWidth="1"/>
    <col min="3076" max="3076" width="5.125" style="25" customWidth="1"/>
    <col min="3077" max="3077" width="52.125" style="25" customWidth="1"/>
    <col min="3078" max="3078" width="8.5" style="25" customWidth="1"/>
    <col min="3079" max="3079" width="12.625" style="25" customWidth="1"/>
    <col min="3080" max="3080" width="11.125" style="25" customWidth="1"/>
    <col min="3081" max="3081" width="13.625" style="25" customWidth="1"/>
    <col min="3082" max="3082" width="14.125" style="25" customWidth="1"/>
    <col min="3083" max="3083" width="12.625" style="25" customWidth="1"/>
    <col min="3084" max="3085" width="10.125" style="25" customWidth="1"/>
    <col min="3086" max="3086" width="10.5" style="25" customWidth="1"/>
    <col min="3087" max="3087" width="11.125" style="25" customWidth="1"/>
    <col min="3088" max="3088" width="8.125" style="25" customWidth="1"/>
    <col min="3089" max="3089" width="5.625" style="25" customWidth="1"/>
    <col min="3090" max="3090" width="10.5" style="25" customWidth="1"/>
    <col min="3091" max="3093" width="12.625" style="25" customWidth="1"/>
    <col min="3094" max="3094" width="11.625" style="25" customWidth="1"/>
    <col min="3095" max="3095" width="9.125" style="25" customWidth="1"/>
    <col min="3096" max="3096" width="7.625" style="25" customWidth="1"/>
    <col min="3097" max="3097" width="19.125" style="25" customWidth="1"/>
    <col min="3098" max="3098" width="11.625" style="25" customWidth="1"/>
    <col min="3099" max="3099" width="5.625" style="25" customWidth="1"/>
    <col min="3100" max="3100" width="6.125" style="25" customWidth="1"/>
    <col min="3101" max="3331" width="9" style="25" customWidth="1"/>
    <col min="3332" max="3332" width="5.125" style="25" customWidth="1"/>
    <col min="3333" max="3333" width="52.125" style="25" customWidth="1"/>
    <col min="3334" max="3334" width="8.5" style="25" customWidth="1"/>
    <col min="3335" max="3335" width="12.625" style="25" customWidth="1"/>
    <col min="3336" max="3336" width="11.125" style="25" customWidth="1"/>
    <col min="3337" max="3337" width="13.625" style="25" customWidth="1"/>
    <col min="3338" max="3338" width="14.125" style="25" customWidth="1"/>
    <col min="3339" max="3339" width="12.625" style="25" customWidth="1"/>
    <col min="3340" max="3341" width="10.125" style="25" customWidth="1"/>
    <col min="3342" max="3342" width="10.5" style="25" customWidth="1"/>
    <col min="3343" max="3343" width="11.125" style="25" customWidth="1"/>
    <col min="3344" max="3344" width="8.125" style="25" customWidth="1"/>
    <col min="3345" max="3345" width="5.625" style="25" customWidth="1"/>
    <col min="3346" max="3346" width="10.5" style="25" customWidth="1"/>
    <col min="3347" max="3349" width="12.625" style="25" customWidth="1"/>
    <col min="3350" max="3350" width="11.625" style="25" customWidth="1"/>
    <col min="3351" max="3351" width="9.125" style="25" customWidth="1"/>
    <col min="3352" max="3352" width="7.625" style="25" customWidth="1"/>
    <col min="3353" max="3353" width="19.125" style="25" customWidth="1"/>
    <col min="3354" max="3354" width="11.625" style="25" customWidth="1"/>
    <col min="3355" max="3355" width="5.625" style="25" customWidth="1"/>
    <col min="3356" max="3356" width="6.125" style="25" customWidth="1"/>
    <col min="3357" max="3587" width="9" style="25" customWidth="1"/>
    <col min="3588" max="3588" width="5.125" style="25" customWidth="1"/>
    <col min="3589" max="3589" width="52.125" style="25" customWidth="1"/>
    <col min="3590" max="3590" width="8.5" style="25" customWidth="1"/>
    <col min="3591" max="3591" width="12.625" style="25" customWidth="1"/>
    <col min="3592" max="3592" width="11.125" style="25" customWidth="1"/>
    <col min="3593" max="3593" width="13.625" style="25" customWidth="1"/>
    <col min="3594" max="3594" width="14.125" style="25" customWidth="1"/>
    <col min="3595" max="3595" width="12.625" style="25" customWidth="1"/>
    <col min="3596" max="3597" width="10.125" style="25" customWidth="1"/>
    <col min="3598" max="3598" width="10.5" style="25" customWidth="1"/>
    <col min="3599" max="3599" width="11.125" style="25" customWidth="1"/>
    <col min="3600" max="3600" width="8.125" style="25" customWidth="1"/>
    <col min="3601" max="3601" width="5.625" style="25" customWidth="1"/>
    <col min="3602" max="3602" width="10.5" style="25" customWidth="1"/>
    <col min="3603" max="3605" width="12.625" style="25" customWidth="1"/>
    <col min="3606" max="3606" width="11.625" style="25" customWidth="1"/>
    <col min="3607" max="3607" width="9.125" style="25" customWidth="1"/>
    <col min="3608" max="3608" width="7.625" style="25" customWidth="1"/>
    <col min="3609" max="3609" width="19.125" style="25" customWidth="1"/>
    <col min="3610" max="3610" width="11.625" style="25" customWidth="1"/>
    <col min="3611" max="3611" width="5.625" style="25" customWidth="1"/>
    <col min="3612" max="3612" width="6.125" style="25" customWidth="1"/>
    <col min="3613" max="3843" width="9" style="25" customWidth="1"/>
    <col min="3844" max="3844" width="5.125" style="25" customWidth="1"/>
    <col min="3845" max="3845" width="52.125" style="25" customWidth="1"/>
    <col min="3846" max="3846" width="8.5" style="25" customWidth="1"/>
    <col min="3847" max="3847" width="12.625" style="25" customWidth="1"/>
    <col min="3848" max="3848" width="11.125" style="25" customWidth="1"/>
    <col min="3849" max="3849" width="13.625" style="25" customWidth="1"/>
    <col min="3850" max="3850" width="14.125" style="25" customWidth="1"/>
    <col min="3851" max="3851" width="12.625" style="25" customWidth="1"/>
    <col min="3852" max="3853" width="10.125" style="25" customWidth="1"/>
    <col min="3854" max="3854" width="10.5" style="25" customWidth="1"/>
    <col min="3855" max="3855" width="11.125" style="25" customWidth="1"/>
    <col min="3856" max="3856" width="8.125" style="25" customWidth="1"/>
    <col min="3857" max="3857" width="5.625" style="25" customWidth="1"/>
    <col min="3858" max="3858" width="10.5" style="25" customWidth="1"/>
    <col min="3859" max="3861" width="12.625" style="25" customWidth="1"/>
    <col min="3862" max="3862" width="11.625" style="25" customWidth="1"/>
    <col min="3863" max="3863" width="9.125" style="25" customWidth="1"/>
    <col min="3864" max="3864" width="7.625" style="25" customWidth="1"/>
    <col min="3865" max="3865" width="19.125" style="25" customWidth="1"/>
    <col min="3866" max="3866" width="11.625" style="25" customWidth="1"/>
    <col min="3867" max="3867" width="5.625" style="25" customWidth="1"/>
    <col min="3868" max="3868" width="6.125" style="25" customWidth="1"/>
    <col min="3869" max="4099" width="9" style="25" customWidth="1"/>
    <col min="4100" max="4100" width="5.125" style="25" customWidth="1"/>
    <col min="4101" max="4101" width="52.125" style="25" customWidth="1"/>
    <col min="4102" max="4102" width="8.5" style="25" customWidth="1"/>
    <col min="4103" max="4103" width="12.625" style="25" customWidth="1"/>
    <col min="4104" max="4104" width="11.125" style="25" customWidth="1"/>
    <col min="4105" max="4105" width="13.625" style="25" customWidth="1"/>
    <col min="4106" max="4106" width="14.125" style="25" customWidth="1"/>
    <col min="4107" max="4107" width="12.625" style="25" customWidth="1"/>
    <col min="4108" max="4109" width="10.125" style="25" customWidth="1"/>
    <col min="4110" max="4110" width="10.5" style="25" customWidth="1"/>
    <col min="4111" max="4111" width="11.125" style="25" customWidth="1"/>
    <col min="4112" max="4112" width="8.125" style="25" customWidth="1"/>
    <col min="4113" max="4113" width="5.625" style="25" customWidth="1"/>
    <col min="4114" max="4114" width="10.5" style="25" customWidth="1"/>
    <col min="4115" max="4117" width="12.625" style="25" customWidth="1"/>
    <col min="4118" max="4118" width="11.625" style="25" customWidth="1"/>
    <col min="4119" max="4119" width="9.125" style="25" customWidth="1"/>
    <col min="4120" max="4120" width="7.625" style="25" customWidth="1"/>
    <col min="4121" max="4121" width="19.125" style="25" customWidth="1"/>
    <col min="4122" max="4122" width="11.625" style="25" customWidth="1"/>
    <col min="4123" max="4123" width="5.625" style="25" customWidth="1"/>
    <col min="4124" max="4124" width="6.125" style="25" customWidth="1"/>
    <col min="4125" max="4355" width="9" style="25" customWidth="1"/>
    <col min="4356" max="4356" width="5.125" style="25" customWidth="1"/>
    <col min="4357" max="4357" width="52.125" style="25" customWidth="1"/>
    <col min="4358" max="4358" width="8.5" style="25" customWidth="1"/>
    <col min="4359" max="4359" width="12.625" style="25" customWidth="1"/>
    <col min="4360" max="4360" width="11.125" style="25" customWidth="1"/>
    <col min="4361" max="4361" width="13.625" style="25" customWidth="1"/>
    <col min="4362" max="4362" width="14.125" style="25" customWidth="1"/>
    <col min="4363" max="4363" width="12.625" style="25" customWidth="1"/>
    <col min="4364" max="4365" width="10.125" style="25" customWidth="1"/>
    <col min="4366" max="4366" width="10.5" style="25" customWidth="1"/>
    <col min="4367" max="4367" width="11.125" style="25" customWidth="1"/>
    <col min="4368" max="4368" width="8.125" style="25" customWidth="1"/>
    <col min="4369" max="4369" width="5.625" style="25" customWidth="1"/>
    <col min="4370" max="4370" width="10.5" style="25" customWidth="1"/>
    <col min="4371" max="4373" width="12.625" style="25" customWidth="1"/>
    <col min="4374" max="4374" width="11.625" style="25" customWidth="1"/>
    <col min="4375" max="4375" width="9.125" style="25" customWidth="1"/>
    <col min="4376" max="4376" width="7.625" style="25" customWidth="1"/>
    <col min="4377" max="4377" width="19.125" style="25" customWidth="1"/>
    <col min="4378" max="4378" width="11.625" style="25" customWidth="1"/>
    <col min="4379" max="4379" width="5.625" style="25" customWidth="1"/>
    <col min="4380" max="4380" width="6.125" style="25" customWidth="1"/>
    <col min="4381" max="4611" width="9" style="25" customWidth="1"/>
    <col min="4612" max="4612" width="5.125" style="25" customWidth="1"/>
    <col min="4613" max="4613" width="52.125" style="25" customWidth="1"/>
    <col min="4614" max="4614" width="8.5" style="25" customWidth="1"/>
    <col min="4615" max="4615" width="12.625" style="25" customWidth="1"/>
    <col min="4616" max="4616" width="11.125" style="25" customWidth="1"/>
    <col min="4617" max="4617" width="13.625" style="25" customWidth="1"/>
    <col min="4618" max="4618" width="14.125" style="25" customWidth="1"/>
    <col min="4619" max="4619" width="12.625" style="25" customWidth="1"/>
    <col min="4620" max="4621" width="10.125" style="25" customWidth="1"/>
    <col min="4622" max="4622" width="10.5" style="25" customWidth="1"/>
    <col min="4623" max="4623" width="11.125" style="25" customWidth="1"/>
    <col min="4624" max="4624" width="8.125" style="25" customWidth="1"/>
    <col min="4625" max="4625" width="5.625" style="25" customWidth="1"/>
    <col min="4626" max="4626" width="10.5" style="25" customWidth="1"/>
    <col min="4627" max="4629" width="12.625" style="25" customWidth="1"/>
    <col min="4630" max="4630" width="11.625" style="25" customWidth="1"/>
    <col min="4631" max="4631" width="9.125" style="25" customWidth="1"/>
    <col min="4632" max="4632" width="7.625" style="25" customWidth="1"/>
    <col min="4633" max="4633" width="19.125" style="25" customWidth="1"/>
    <col min="4634" max="4634" width="11.625" style="25" customWidth="1"/>
    <col min="4635" max="4635" width="5.625" style="25" customWidth="1"/>
    <col min="4636" max="4636" width="6.125" style="25" customWidth="1"/>
    <col min="4637" max="4867" width="9" style="25" customWidth="1"/>
    <col min="4868" max="4868" width="5.125" style="25" customWidth="1"/>
    <col min="4869" max="4869" width="52.125" style="25" customWidth="1"/>
    <col min="4870" max="4870" width="8.5" style="25" customWidth="1"/>
    <col min="4871" max="4871" width="12.625" style="25" customWidth="1"/>
    <col min="4872" max="4872" width="11.125" style="25" customWidth="1"/>
    <col min="4873" max="4873" width="13.625" style="25" customWidth="1"/>
    <col min="4874" max="4874" width="14.125" style="25" customWidth="1"/>
    <col min="4875" max="4875" width="12.625" style="25" customWidth="1"/>
    <col min="4876" max="4877" width="10.125" style="25" customWidth="1"/>
    <col min="4878" max="4878" width="10.5" style="25" customWidth="1"/>
    <col min="4879" max="4879" width="11.125" style="25" customWidth="1"/>
    <col min="4880" max="4880" width="8.125" style="25" customWidth="1"/>
    <col min="4881" max="4881" width="5.625" style="25" customWidth="1"/>
    <col min="4882" max="4882" width="10.5" style="25" customWidth="1"/>
    <col min="4883" max="4885" width="12.625" style="25" customWidth="1"/>
    <col min="4886" max="4886" width="11.625" style="25" customWidth="1"/>
    <col min="4887" max="4887" width="9.125" style="25" customWidth="1"/>
    <col min="4888" max="4888" width="7.625" style="25" customWidth="1"/>
    <col min="4889" max="4889" width="19.125" style="25" customWidth="1"/>
    <col min="4890" max="4890" width="11.625" style="25" customWidth="1"/>
    <col min="4891" max="4891" width="5.625" style="25" customWidth="1"/>
    <col min="4892" max="4892" width="6.125" style="25" customWidth="1"/>
    <col min="4893" max="5123" width="9" style="25" customWidth="1"/>
    <col min="5124" max="5124" width="5.125" style="25" customWidth="1"/>
    <col min="5125" max="5125" width="52.125" style="25" customWidth="1"/>
    <col min="5126" max="5126" width="8.5" style="25" customWidth="1"/>
    <col min="5127" max="5127" width="12.625" style="25" customWidth="1"/>
    <col min="5128" max="5128" width="11.125" style="25" customWidth="1"/>
    <col min="5129" max="5129" width="13.625" style="25" customWidth="1"/>
    <col min="5130" max="5130" width="14.125" style="25" customWidth="1"/>
    <col min="5131" max="5131" width="12.625" style="25" customWidth="1"/>
    <col min="5132" max="5133" width="10.125" style="25" customWidth="1"/>
    <col min="5134" max="5134" width="10.5" style="25" customWidth="1"/>
    <col min="5135" max="5135" width="11.125" style="25" customWidth="1"/>
    <col min="5136" max="5136" width="8.125" style="25" customWidth="1"/>
    <col min="5137" max="5137" width="5.625" style="25" customWidth="1"/>
    <col min="5138" max="5138" width="10.5" style="25" customWidth="1"/>
    <col min="5139" max="5141" width="12.625" style="25" customWidth="1"/>
    <col min="5142" max="5142" width="11.625" style="25" customWidth="1"/>
    <col min="5143" max="5143" width="9.125" style="25" customWidth="1"/>
    <col min="5144" max="5144" width="7.625" style="25" customWidth="1"/>
    <col min="5145" max="5145" width="19.125" style="25" customWidth="1"/>
    <col min="5146" max="5146" width="11.625" style="25" customWidth="1"/>
    <col min="5147" max="5147" width="5.625" style="25" customWidth="1"/>
    <col min="5148" max="5148" width="6.125" style="25" customWidth="1"/>
    <col min="5149" max="5379" width="9" style="25" customWidth="1"/>
    <col min="5380" max="5380" width="5.125" style="25" customWidth="1"/>
    <col min="5381" max="5381" width="52.125" style="25" customWidth="1"/>
    <col min="5382" max="5382" width="8.5" style="25" customWidth="1"/>
    <col min="5383" max="5383" width="12.625" style="25" customWidth="1"/>
    <col min="5384" max="5384" width="11.125" style="25" customWidth="1"/>
    <col min="5385" max="5385" width="13.625" style="25" customWidth="1"/>
    <col min="5386" max="5386" width="14.125" style="25" customWidth="1"/>
    <col min="5387" max="5387" width="12.625" style="25" customWidth="1"/>
    <col min="5388" max="5389" width="10.125" style="25" customWidth="1"/>
    <col min="5390" max="5390" width="10.5" style="25" customWidth="1"/>
    <col min="5391" max="5391" width="11.125" style="25" customWidth="1"/>
    <col min="5392" max="5392" width="8.125" style="25" customWidth="1"/>
    <col min="5393" max="5393" width="5.625" style="25" customWidth="1"/>
    <col min="5394" max="5394" width="10.5" style="25" customWidth="1"/>
    <col min="5395" max="5397" width="12.625" style="25" customWidth="1"/>
    <col min="5398" max="5398" width="11.625" style="25" customWidth="1"/>
    <col min="5399" max="5399" width="9.125" style="25" customWidth="1"/>
    <col min="5400" max="5400" width="7.625" style="25" customWidth="1"/>
    <col min="5401" max="5401" width="19.125" style="25" customWidth="1"/>
    <col min="5402" max="5402" width="11.625" style="25" customWidth="1"/>
    <col min="5403" max="5403" width="5.625" style="25" customWidth="1"/>
    <col min="5404" max="5404" width="6.125" style="25" customWidth="1"/>
    <col min="5405" max="5635" width="9" style="25" customWidth="1"/>
    <col min="5636" max="5636" width="5.125" style="25" customWidth="1"/>
    <col min="5637" max="5637" width="52.125" style="25" customWidth="1"/>
    <col min="5638" max="5638" width="8.5" style="25" customWidth="1"/>
    <col min="5639" max="5639" width="12.625" style="25" customWidth="1"/>
    <col min="5640" max="5640" width="11.125" style="25" customWidth="1"/>
    <col min="5641" max="5641" width="13.625" style="25" customWidth="1"/>
    <col min="5642" max="5642" width="14.125" style="25" customWidth="1"/>
    <col min="5643" max="5643" width="12.625" style="25" customWidth="1"/>
    <col min="5644" max="5645" width="10.125" style="25" customWidth="1"/>
    <col min="5646" max="5646" width="10.5" style="25" customWidth="1"/>
    <col min="5647" max="5647" width="11.125" style="25" customWidth="1"/>
    <col min="5648" max="5648" width="8.125" style="25" customWidth="1"/>
    <col min="5649" max="5649" width="5.625" style="25" customWidth="1"/>
    <col min="5650" max="5650" width="10.5" style="25" customWidth="1"/>
    <col min="5651" max="5653" width="12.625" style="25" customWidth="1"/>
    <col min="5654" max="5654" width="11.625" style="25" customWidth="1"/>
    <col min="5655" max="5655" width="9.125" style="25" customWidth="1"/>
    <col min="5656" max="5656" width="7.625" style="25" customWidth="1"/>
    <col min="5657" max="5657" width="19.125" style="25" customWidth="1"/>
    <col min="5658" max="5658" width="11.625" style="25" customWidth="1"/>
    <col min="5659" max="5659" width="5.625" style="25" customWidth="1"/>
    <col min="5660" max="5660" width="6.125" style="25" customWidth="1"/>
    <col min="5661" max="5891" width="9" style="25" customWidth="1"/>
    <col min="5892" max="5892" width="5.125" style="25" customWidth="1"/>
    <col min="5893" max="5893" width="52.125" style="25" customWidth="1"/>
    <col min="5894" max="5894" width="8.5" style="25" customWidth="1"/>
    <col min="5895" max="5895" width="12.625" style="25" customWidth="1"/>
    <col min="5896" max="5896" width="11.125" style="25" customWidth="1"/>
    <col min="5897" max="5897" width="13.625" style="25" customWidth="1"/>
    <col min="5898" max="5898" width="14.125" style="25" customWidth="1"/>
    <col min="5899" max="5899" width="12.625" style="25" customWidth="1"/>
    <col min="5900" max="5901" width="10.125" style="25" customWidth="1"/>
    <col min="5902" max="5902" width="10.5" style="25" customWidth="1"/>
    <col min="5903" max="5903" width="11.125" style="25" customWidth="1"/>
    <col min="5904" max="5904" width="8.125" style="25" customWidth="1"/>
    <col min="5905" max="5905" width="5.625" style="25" customWidth="1"/>
    <col min="5906" max="5906" width="10.5" style="25" customWidth="1"/>
    <col min="5907" max="5909" width="12.625" style="25" customWidth="1"/>
    <col min="5910" max="5910" width="11.625" style="25" customWidth="1"/>
    <col min="5911" max="5911" width="9.125" style="25" customWidth="1"/>
    <col min="5912" max="5912" width="7.625" style="25" customWidth="1"/>
    <col min="5913" max="5913" width="19.125" style="25" customWidth="1"/>
    <col min="5914" max="5914" width="11.625" style="25" customWidth="1"/>
    <col min="5915" max="5915" width="5.625" style="25" customWidth="1"/>
    <col min="5916" max="5916" width="6.125" style="25" customWidth="1"/>
    <col min="5917" max="6147" width="9" style="25" customWidth="1"/>
    <col min="6148" max="6148" width="5.125" style="25" customWidth="1"/>
    <col min="6149" max="6149" width="52.125" style="25" customWidth="1"/>
    <col min="6150" max="6150" width="8.5" style="25" customWidth="1"/>
    <col min="6151" max="6151" width="12.625" style="25" customWidth="1"/>
    <col min="6152" max="6152" width="11.125" style="25" customWidth="1"/>
    <col min="6153" max="6153" width="13.625" style="25" customWidth="1"/>
    <col min="6154" max="6154" width="14.125" style="25" customWidth="1"/>
    <col min="6155" max="6155" width="12.625" style="25" customWidth="1"/>
    <col min="6156" max="6157" width="10.125" style="25" customWidth="1"/>
    <col min="6158" max="6158" width="10.5" style="25" customWidth="1"/>
    <col min="6159" max="6159" width="11.125" style="25" customWidth="1"/>
    <col min="6160" max="6160" width="8.125" style="25" customWidth="1"/>
    <col min="6161" max="6161" width="5.625" style="25" customWidth="1"/>
    <col min="6162" max="6162" width="10.5" style="25" customWidth="1"/>
    <col min="6163" max="6165" width="12.625" style="25" customWidth="1"/>
    <col min="6166" max="6166" width="11.625" style="25" customWidth="1"/>
    <col min="6167" max="6167" width="9.125" style="25" customWidth="1"/>
    <col min="6168" max="6168" width="7.625" style="25" customWidth="1"/>
    <col min="6169" max="6169" width="19.125" style="25" customWidth="1"/>
    <col min="6170" max="6170" width="11.625" style="25" customWidth="1"/>
    <col min="6171" max="6171" width="5.625" style="25" customWidth="1"/>
    <col min="6172" max="6172" width="6.125" style="25" customWidth="1"/>
    <col min="6173" max="6403" width="9" style="25" customWidth="1"/>
    <col min="6404" max="6404" width="5.125" style="25" customWidth="1"/>
    <col min="6405" max="6405" width="52.125" style="25" customWidth="1"/>
    <col min="6406" max="6406" width="8.5" style="25" customWidth="1"/>
    <col min="6407" max="6407" width="12.625" style="25" customWidth="1"/>
    <col min="6408" max="6408" width="11.125" style="25" customWidth="1"/>
    <col min="6409" max="6409" width="13.625" style="25" customWidth="1"/>
    <col min="6410" max="6410" width="14.125" style="25" customWidth="1"/>
    <col min="6411" max="6411" width="12.625" style="25" customWidth="1"/>
    <col min="6412" max="6413" width="10.125" style="25" customWidth="1"/>
    <col min="6414" max="6414" width="10.5" style="25" customWidth="1"/>
    <col min="6415" max="6415" width="11.125" style="25" customWidth="1"/>
    <col min="6416" max="6416" width="8.125" style="25" customWidth="1"/>
    <col min="6417" max="6417" width="5.625" style="25" customWidth="1"/>
    <col min="6418" max="6418" width="10.5" style="25" customWidth="1"/>
    <col min="6419" max="6421" width="12.625" style="25" customWidth="1"/>
    <col min="6422" max="6422" width="11.625" style="25" customWidth="1"/>
    <col min="6423" max="6423" width="9.125" style="25" customWidth="1"/>
    <col min="6424" max="6424" width="7.625" style="25" customWidth="1"/>
    <col min="6425" max="6425" width="19.125" style="25" customWidth="1"/>
    <col min="6426" max="6426" width="11.625" style="25" customWidth="1"/>
    <col min="6427" max="6427" width="5.625" style="25" customWidth="1"/>
    <col min="6428" max="6428" width="6.125" style="25" customWidth="1"/>
    <col min="6429" max="6659" width="9" style="25" customWidth="1"/>
    <col min="6660" max="6660" width="5.125" style="25" customWidth="1"/>
    <col min="6661" max="6661" width="52.125" style="25" customWidth="1"/>
    <col min="6662" max="6662" width="8.5" style="25" customWidth="1"/>
    <col min="6663" max="6663" width="12.625" style="25" customWidth="1"/>
    <col min="6664" max="6664" width="11.125" style="25" customWidth="1"/>
    <col min="6665" max="6665" width="13.625" style="25" customWidth="1"/>
    <col min="6666" max="6666" width="14.125" style="25" customWidth="1"/>
    <col min="6667" max="6667" width="12.625" style="25" customWidth="1"/>
    <col min="6668" max="6669" width="10.125" style="25" customWidth="1"/>
    <col min="6670" max="6670" width="10.5" style="25" customWidth="1"/>
    <col min="6671" max="6671" width="11.125" style="25" customWidth="1"/>
    <col min="6672" max="6672" width="8.125" style="25" customWidth="1"/>
    <col min="6673" max="6673" width="5.625" style="25" customWidth="1"/>
    <col min="6674" max="6674" width="10.5" style="25" customWidth="1"/>
    <col min="6675" max="6677" width="12.625" style="25" customWidth="1"/>
    <col min="6678" max="6678" width="11.625" style="25" customWidth="1"/>
    <col min="6679" max="6679" width="9.125" style="25" customWidth="1"/>
    <col min="6680" max="6680" width="7.625" style="25" customWidth="1"/>
    <col min="6681" max="6681" width="19.125" style="25" customWidth="1"/>
    <col min="6682" max="6682" width="11.625" style="25" customWidth="1"/>
    <col min="6683" max="6683" width="5.625" style="25" customWidth="1"/>
    <col min="6684" max="6684" width="6.125" style="25" customWidth="1"/>
    <col min="6685" max="6915" width="9" style="25" customWidth="1"/>
    <col min="6916" max="6916" width="5.125" style="25" customWidth="1"/>
    <col min="6917" max="6917" width="52.125" style="25" customWidth="1"/>
    <col min="6918" max="6918" width="8.5" style="25" customWidth="1"/>
    <col min="6919" max="6919" width="12.625" style="25" customWidth="1"/>
    <col min="6920" max="6920" width="11.125" style="25" customWidth="1"/>
    <col min="6921" max="6921" width="13.625" style="25" customWidth="1"/>
    <col min="6922" max="6922" width="14.125" style="25" customWidth="1"/>
    <col min="6923" max="6923" width="12.625" style="25" customWidth="1"/>
    <col min="6924" max="6925" width="10.125" style="25" customWidth="1"/>
    <col min="6926" max="6926" width="10.5" style="25" customWidth="1"/>
    <col min="6927" max="6927" width="11.125" style="25" customWidth="1"/>
    <col min="6928" max="6928" width="8.125" style="25" customWidth="1"/>
    <col min="6929" max="6929" width="5.625" style="25" customWidth="1"/>
    <col min="6930" max="6930" width="10.5" style="25" customWidth="1"/>
    <col min="6931" max="6933" width="12.625" style="25" customWidth="1"/>
    <col min="6934" max="6934" width="11.625" style="25" customWidth="1"/>
    <col min="6935" max="6935" width="9.125" style="25" customWidth="1"/>
    <col min="6936" max="6936" width="7.625" style="25" customWidth="1"/>
    <col min="6937" max="6937" width="19.125" style="25" customWidth="1"/>
    <col min="6938" max="6938" width="11.625" style="25" customWidth="1"/>
    <col min="6939" max="6939" width="5.625" style="25" customWidth="1"/>
    <col min="6940" max="6940" width="6.125" style="25" customWidth="1"/>
    <col min="6941" max="7171" width="9" style="25" customWidth="1"/>
    <col min="7172" max="7172" width="5.125" style="25" customWidth="1"/>
    <col min="7173" max="7173" width="52.125" style="25" customWidth="1"/>
    <col min="7174" max="7174" width="8.5" style="25" customWidth="1"/>
    <col min="7175" max="7175" width="12.625" style="25" customWidth="1"/>
    <col min="7176" max="7176" width="11.125" style="25" customWidth="1"/>
    <col min="7177" max="7177" width="13.625" style="25" customWidth="1"/>
    <col min="7178" max="7178" width="14.125" style="25" customWidth="1"/>
    <col min="7179" max="7179" width="12.625" style="25" customWidth="1"/>
    <col min="7180" max="7181" width="10.125" style="25" customWidth="1"/>
    <col min="7182" max="7182" width="10.5" style="25" customWidth="1"/>
    <col min="7183" max="7183" width="11.125" style="25" customWidth="1"/>
    <col min="7184" max="7184" width="8.125" style="25" customWidth="1"/>
    <col min="7185" max="7185" width="5.625" style="25" customWidth="1"/>
    <col min="7186" max="7186" width="10.5" style="25" customWidth="1"/>
    <col min="7187" max="7189" width="12.625" style="25" customWidth="1"/>
    <col min="7190" max="7190" width="11.625" style="25" customWidth="1"/>
    <col min="7191" max="7191" width="9.125" style="25" customWidth="1"/>
    <col min="7192" max="7192" width="7.625" style="25" customWidth="1"/>
    <col min="7193" max="7193" width="19.125" style="25" customWidth="1"/>
    <col min="7194" max="7194" width="11.625" style="25" customWidth="1"/>
    <col min="7195" max="7195" width="5.625" style="25" customWidth="1"/>
    <col min="7196" max="7196" width="6.125" style="25" customWidth="1"/>
    <col min="7197" max="7427" width="9" style="25" customWidth="1"/>
    <col min="7428" max="7428" width="5.125" style="25" customWidth="1"/>
    <col min="7429" max="7429" width="52.125" style="25" customWidth="1"/>
    <col min="7430" max="7430" width="8.5" style="25" customWidth="1"/>
    <col min="7431" max="7431" width="12.625" style="25" customWidth="1"/>
    <col min="7432" max="7432" width="11.125" style="25" customWidth="1"/>
    <col min="7433" max="7433" width="13.625" style="25" customWidth="1"/>
    <col min="7434" max="7434" width="14.125" style="25" customWidth="1"/>
    <col min="7435" max="7435" width="12.625" style="25" customWidth="1"/>
    <col min="7436" max="7437" width="10.125" style="25" customWidth="1"/>
    <col min="7438" max="7438" width="10.5" style="25" customWidth="1"/>
    <col min="7439" max="7439" width="11.125" style="25" customWidth="1"/>
    <col min="7440" max="7440" width="8.125" style="25" customWidth="1"/>
    <col min="7441" max="7441" width="5.625" style="25" customWidth="1"/>
    <col min="7442" max="7442" width="10.5" style="25" customWidth="1"/>
    <col min="7443" max="7445" width="12.625" style="25" customWidth="1"/>
    <col min="7446" max="7446" width="11.625" style="25" customWidth="1"/>
    <col min="7447" max="7447" width="9.125" style="25" customWidth="1"/>
    <col min="7448" max="7448" width="7.625" style="25" customWidth="1"/>
    <col min="7449" max="7449" width="19.125" style="25" customWidth="1"/>
    <col min="7450" max="7450" width="11.625" style="25" customWidth="1"/>
    <col min="7451" max="7451" width="5.625" style="25" customWidth="1"/>
    <col min="7452" max="7452" width="6.125" style="25" customWidth="1"/>
    <col min="7453" max="7683" width="9" style="25" customWidth="1"/>
    <col min="7684" max="7684" width="5.125" style="25" customWidth="1"/>
    <col min="7685" max="7685" width="52.125" style="25" customWidth="1"/>
    <col min="7686" max="7686" width="8.5" style="25" customWidth="1"/>
    <col min="7687" max="7687" width="12.625" style="25" customWidth="1"/>
    <col min="7688" max="7688" width="11.125" style="25" customWidth="1"/>
    <col min="7689" max="7689" width="13.625" style="25" customWidth="1"/>
    <col min="7690" max="7690" width="14.125" style="25" customWidth="1"/>
    <col min="7691" max="7691" width="12.625" style="25" customWidth="1"/>
    <col min="7692" max="7693" width="10.125" style="25" customWidth="1"/>
    <col min="7694" max="7694" width="10.5" style="25" customWidth="1"/>
    <col min="7695" max="7695" width="11.125" style="25" customWidth="1"/>
    <col min="7696" max="7696" width="8.125" style="25" customWidth="1"/>
    <col min="7697" max="7697" width="5.625" style="25" customWidth="1"/>
    <col min="7698" max="7698" width="10.5" style="25" customWidth="1"/>
    <col min="7699" max="7701" width="12.625" style="25" customWidth="1"/>
    <col min="7702" max="7702" width="11.625" style="25" customWidth="1"/>
    <col min="7703" max="7703" width="9.125" style="25" customWidth="1"/>
    <col min="7704" max="7704" width="7.625" style="25" customWidth="1"/>
    <col min="7705" max="7705" width="19.125" style="25" customWidth="1"/>
    <col min="7706" max="7706" width="11.625" style="25" customWidth="1"/>
    <col min="7707" max="7707" width="5.625" style="25" customWidth="1"/>
    <col min="7708" max="7708" width="6.125" style="25" customWidth="1"/>
    <col min="7709" max="7939" width="9" style="25" customWidth="1"/>
    <col min="7940" max="7940" width="5.125" style="25" customWidth="1"/>
    <col min="7941" max="7941" width="52.125" style="25" customWidth="1"/>
    <col min="7942" max="7942" width="8.5" style="25" customWidth="1"/>
    <col min="7943" max="7943" width="12.625" style="25" customWidth="1"/>
    <col min="7944" max="7944" width="11.125" style="25" customWidth="1"/>
    <col min="7945" max="7945" width="13.625" style="25" customWidth="1"/>
    <col min="7946" max="7946" width="14.125" style="25" customWidth="1"/>
    <col min="7947" max="7947" width="12.625" style="25" customWidth="1"/>
    <col min="7948" max="7949" width="10.125" style="25" customWidth="1"/>
    <col min="7950" max="7950" width="10.5" style="25" customWidth="1"/>
    <col min="7951" max="7951" width="11.125" style="25" customWidth="1"/>
    <col min="7952" max="7952" width="8.125" style="25" customWidth="1"/>
    <col min="7953" max="7953" width="5.625" style="25" customWidth="1"/>
    <col min="7954" max="7954" width="10.5" style="25" customWidth="1"/>
    <col min="7955" max="7957" width="12.625" style="25" customWidth="1"/>
    <col min="7958" max="7958" width="11.625" style="25" customWidth="1"/>
    <col min="7959" max="7959" width="9.125" style="25" customWidth="1"/>
    <col min="7960" max="7960" width="7.625" style="25" customWidth="1"/>
    <col min="7961" max="7961" width="19.125" style="25" customWidth="1"/>
    <col min="7962" max="7962" width="11.625" style="25" customWidth="1"/>
    <col min="7963" max="7963" width="5.625" style="25" customWidth="1"/>
    <col min="7964" max="7964" width="6.125" style="25" customWidth="1"/>
    <col min="7965" max="8195" width="9" style="25" customWidth="1"/>
    <col min="8196" max="8196" width="5.125" style="25" customWidth="1"/>
    <col min="8197" max="8197" width="52.125" style="25" customWidth="1"/>
    <col min="8198" max="8198" width="8.5" style="25" customWidth="1"/>
    <col min="8199" max="8199" width="12.625" style="25" customWidth="1"/>
    <col min="8200" max="8200" width="11.125" style="25" customWidth="1"/>
    <col min="8201" max="8201" width="13.625" style="25" customWidth="1"/>
    <col min="8202" max="8202" width="14.125" style="25" customWidth="1"/>
    <col min="8203" max="8203" width="12.625" style="25" customWidth="1"/>
    <col min="8204" max="8205" width="10.125" style="25" customWidth="1"/>
    <col min="8206" max="8206" width="10.5" style="25" customWidth="1"/>
    <col min="8207" max="8207" width="11.125" style="25" customWidth="1"/>
    <col min="8208" max="8208" width="8.125" style="25" customWidth="1"/>
    <col min="8209" max="8209" width="5.625" style="25" customWidth="1"/>
    <col min="8210" max="8210" width="10.5" style="25" customWidth="1"/>
    <col min="8211" max="8213" width="12.625" style="25" customWidth="1"/>
    <col min="8214" max="8214" width="11.625" style="25" customWidth="1"/>
    <col min="8215" max="8215" width="9.125" style="25" customWidth="1"/>
    <col min="8216" max="8216" width="7.625" style="25" customWidth="1"/>
    <col min="8217" max="8217" width="19.125" style="25" customWidth="1"/>
    <col min="8218" max="8218" width="11.625" style="25" customWidth="1"/>
    <col min="8219" max="8219" width="5.625" style="25" customWidth="1"/>
    <col min="8220" max="8220" width="6.125" style="25" customWidth="1"/>
    <col min="8221" max="8451" width="9" style="25" customWidth="1"/>
    <col min="8452" max="8452" width="5.125" style="25" customWidth="1"/>
    <col min="8453" max="8453" width="52.125" style="25" customWidth="1"/>
    <col min="8454" max="8454" width="8.5" style="25" customWidth="1"/>
    <col min="8455" max="8455" width="12.625" style="25" customWidth="1"/>
    <col min="8456" max="8456" width="11.125" style="25" customWidth="1"/>
    <col min="8457" max="8457" width="13.625" style="25" customWidth="1"/>
    <col min="8458" max="8458" width="14.125" style="25" customWidth="1"/>
    <col min="8459" max="8459" width="12.625" style="25" customWidth="1"/>
    <col min="8460" max="8461" width="10.125" style="25" customWidth="1"/>
    <col min="8462" max="8462" width="10.5" style="25" customWidth="1"/>
    <col min="8463" max="8463" width="11.125" style="25" customWidth="1"/>
    <col min="8464" max="8464" width="8.125" style="25" customWidth="1"/>
    <col min="8465" max="8465" width="5.625" style="25" customWidth="1"/>
    <col min="8466" max="8466" width="10.5" style="25" customWidth="1"/>
    <col min="8467" max="8469" width="12.625" style="25" customWidth="1"/>
    <col min="8470" max="8470" width="11.625" style="25" customWidth="1"/>
    <col min="8471" max="8471" width="9.125" style="25" customWidth="1"/>
    <col min="8472" max="8472" width="7.625" style="25" customWidth="1"/>
    <col min="8473" max="8473" width="19.125" style="25" customWidth="1"/>
    <col min="8474" max="8474" width="11.625" style="25" customWidth="1"/>
    <col min="8475" max="8475" width="5.625" style="25" customWidth="1"/>
    <col min="8476" max="8476" width="6.125" style="25" customWidth="1"/>
    <col min="8477" max="8707" width="9" style="25" customWidth="1"/>
    <col min="8708" max="8708" width="5.125" style="25" customWidth="1"/>
    <col min="8709" max="8709" width="52.125" style="25" customWidth="1"/>
    <col min="8710" max="8710" width="8.5" style="25" customWidth="1"/>
    <col min="8711" max="8711" width="12.625" style="25" customWidth="1"/>
    <col min="8712" max="8712" width="11.125" style="25" customWidth="1"/>
    <col min="8713" max="8713" width="13.625" style="25" customWidth="1"/>
    <col min="8714" max="8714" width="14.125" style="25" customWidth="1"/>
    <col min="8715" max="8715" width="12.625" style="25" customWidth="1"/>
    <col min="8716" max="8717" width="10.125" style="25" customWidth="1"/>
    <col min="8718" max="8718" width="10.5" style="25" customWidth="1"/>
    <col min="8719" max="8719" width="11.125" style="25" customWidth="1"/>
    <col min="8720" max="8720" width="8.125" style="25" customWidth="1"/>
    <col min="8721" max="8721" width="5.625" style="25" customWidth="1"/>
    <col min="8722" max="8722" width="10.5" style="25" customWidth="1"/>
    <col min="8723" max="8725" width="12.625" style="25" customWidth="1"/>
    <col min="8726" max="8726" width="11.625" style="25" customWidth="1"/>
    <col min="8727" max="8727" width="9.125" style="25" customWidth="1"/>
    <col min="8728" max="8728" width="7.625" style="25" customWidth="1"/>
    <col min="8729" max="8729" width="19.125" style="25" customWidth="1"/>
    <col min="8730" max="8730" width="11.625" style="25" customWidth="1"/>
    <col min="8731" max="8731" width="5.625" style="25" customWidth="1"/>
    <col min="8732" max="8732" width="6.125" style="25" customWidth="1"/>
    <col min="8733" max="8963" width="9" style="25" customWidth="1"/>
    <col min="8964" max="8964" width="5.125" style="25" customWidth="1"/>
    <col min="8965" max="8965" width="52.125" style="25" customWidth="1"/>
    <col min="8966" max="8966" width="8.5" style="25" customWidth="1"/>
    <col min="8967" max="8967" width="12.625" style="25" customWidth="1"/>
    <col min="8968" max="8968" width="11.125" style="25" customWidth="1"/>
    <col min="8969" max="8969" width="13.625" style="25" customWidth="1"/>
    <col min="8970" max="8970" width="14.125" style="25" customWidth="1"/>
    <col min="8971" max="8971" width="12.625" style="25" customWidth="1"/>
    <col min="8972" max="8973" width="10.125" style="25" customWidth="1"/>
    <col min="8974" max="8974" width="10.5" style="25" customWidth="1"/>
    <col min="8975" max="8975" width="11.125" style="25" customWidth="1"/>
    <col min="8976" max="8976" width="8.125" style="25" customWidth="1"/>
    <col min="8977" max="8977" width="5.625" style="25" customWidth="1"/>
    <col min="8978" max="8978" width="10.5" style="25" customWidth="1"/>
    <col min="8979" max="8981" width="12.625" style="25" customWidth="1"/>
    <col min="8982" max="8982" width="11.625" style="25" customWidth="1"/>
    <col min="8983" max="8983" width="9.125" style="25" customWidth="1"/>
    <col min="8984" max="8984" width="7.625" style="25" customWidth="1"/>
    <col min="8985" max="8985" width="19.125" style="25" customWidth="1"/>
    <col min="8986" max="8986" width="11.625" style="25" customWidth="1"/>
    <col min="8987" max="8987" width="5.625" style="25" customWidth="1"/>
    <col min="8988" max="8988" width="6.125" style="25" customWidth="1"/>
    <col min="8989" max="9219" width="9" style="25" customWidth="1"/>
    <col min="9220" max="9220" width="5.125" style="25" customWidth="1"/>
    <col min="9221" max="9221" width="52.125" style="25" customWidth="1"/>
    <col min="9222" max="9222" width="8.5" style="25" customWidth="1"/>
    <col min="9223" max="9223" width="12.625" style="25" customWidth="1"/>
    <col min="9224" max="9224" width="11.125" style="25" customWidth="1"/>
    <col min="9225" max="9225" width="13.625" style="25" customWidth="1"/>
    <col min="9226" max="9226" width="14.125" style="25" customWidth="1"/>
    <col min="9227" max="9227" width="12.625" style="25" customWidth="1"/>
    <col min="9228" max="9229" width="10.125" style="25" customWidth="1"/>
    <col min="9230" max="9230" width="10.5" style="25" customWidth="1"/>
    <col min="9231" max="9231" width="11.125" style="25" customWidth="1"/>
    <col min="9232" max="9232" width="8.125" style="25" customWidth="1"/>
    <col min="9233" max="9233" width="5.625" style="25" customWidth="1"/>
    <col min="9234" max="9234" width="10.5" style="25" customWidth="1"/>
    <col min="9235" max="9237" width="12.625" style="25" customWidth="1"/>
    <col min="9238" max="9238" width="11.625" style="25" customWidth="1"/>
    <col min="9239" max="9239" width="9.125" style="25" customWidth="1"/>
    <col min="9240" max="9240" width="7.625" style="25" customWidth="1"/>
    <col min="9241" max="9241" width="19.125" style="25" customWidth="1"/>
    <col min="9242" max="9242" width="11.625" style="25" customWidth="1"/>
    <col min="9243" max="9243" width="5.625" style="25" customWidth="1"/>
    <col min="9244" max="9244" width="6.125" style="25" customWidth="1"/>
    <col min="9245" max="9475" width="9" style="25" customWidth="1"/>
    <col min="9476" max="9476" width="5.125" style="25" customWidth="1"/>
    <col min="9477" max="9477" width="52.125" style="25" customWidth="1"/>
    <col min="9478" max="9478" width="8.5" style="25" customWidth="1"/>
    <col min="9479" max="9479" width="12.625" style="25" customWidth="1"/>
    <col min="9480" max="9480" width="11.125" style="25" customWidth="1"/>
    <col min="9481" max="9481" width="13.625" style="25" customWidth="1"/>
    <col min="9482" max="9482" width="14.125" style="25" customWidth="1"/>
    <col min="9483" max="9483" width="12.625" style="25" customWidth="1"/>
    <col min="9484" max="9485" width="10.125" style="25" customWidth="1"/>
    <col min="9486" max="9486" width="10.5" style="25" customWidth="1"/>
    <col min="9487" max="9487" width="11.125" style="25" customWidth="1"/>
    <col min="9488" max="9488" width="8.125" style="25" customWidth="1"/>
    <col min="9489" max="9489" width="5.625" style="25" customWidth="1"/>
    <col min="9490" max="9490" width="10.5" style="25" customWidth="1"/>
    <col min="9491" max="9493" width="12.625" style="25" customWidth="1"/>
    <col min="9494" max="9494" width="11.625" style="25" customWidth="1"/>
    <col min="9495" max="9495" width="9.125" style="25" customWidth="1"/>
    <col min="9496" max="9496" width="7.625" style="25" customWidth="1"/>
    <col min="9497" max="9497" width="19.125" style="25" customWidth="1"/>
    <col min="9498" max="9498" width="11.625" style="25" customWidth="1"/>
    <col min="9499" max="9499" width="5.625" style="25" customWidth="1"/>
    <col min="9500" max="9500" width="6.125" style="25" customWidth="1"/>
    <col min="9501" max="9731" width="9" style="25" customWidth="1"/>
    <col min="9732" max="9732" width="5.125" style="25" customWidth="1"/>
    <col min="9733" max="9733" width="52.125" style="25" customWidth="1"/>
    <col min="9734" max="9734" width="8.5" style="25" customWidth="1"/>
    <col min="9735" max="9735" width="12.625" style="25" customWidth="1"/>
    <col min="9736" max="9736" width="11.125" style="25" customWidth="1"/>
    <col min="9737" max="9737" width="13.625" style="25" customWidth="1"/>
    <col min="9738" max="9738" width="14.125" style="25" customWidth="1"/>
    <col min="9739" max="9739" width="12.625" style="25" customWidth="1"/>
    <col min="9740" max="9741" width="10.125" style="25" customWidth="1"/>
    <col min="9742" max="9742" width="10.5" style="25" customWidth="1"/>
    <col min="9743" max="9743" width="11.125" style="25" customWidth="1"/>
    <col min="9744" max="9744" width="8.125" style="25" customWidth="1"/>
    <col min="9745" max="9745" width="5.625" style="25" customWidth="1"/>
    <col min="9746" max="9746" width="10.5" style="25" customWidth="1"/>
    <col min="9747" max="9749" width="12.625" style="25" customWidth="1"/>
    <col min="9750" max="9750" width="11.625" style="25" customWidth="1"/>
    <col min="9751" max="9751" width="9.125" style="25" customWidth="1"/>
    <col min="9752" max="9752" width="7.625" style="25" customWidth="1"/>
    <col min="9753" max="9753" width="19.125" style="25" customWidth="1"/>
    <col min="9754" max="9754" width="11.625" style="25" customWidth="1"/>
    <col min="9755" max="9755" width="5.625" style="25" customWidth="1"/>
    <col min="9756" max="9756" width="6.125" style="25" customWidth="1"/>
    <col min="9757" max="9987" width="9" style="25" customWidth="1"/>
    <col min="9988" max="9988" width="5.125" style="25" customWidth="1"/>
    <col min="9989" max="9989" width="52.125" style="25" customWidth="1"/>
    <col min="9990" max="9990" width="8.5" style="25" customWidth="1"/>
    <col min="9991" max="9991" width="12.625" style="25" customWidth="1"/>
    <col min="9992" max="9992" width="11.125" style="25" customWidth="1"/>
    <col min="9993" max="9993" width="13.625" style="25" customWidth="1"/>
    <col min="9994" max="9994" width="14.125" style="25" customWidth="1"/>
    <col min="9995" max="9995" width="12.625" style="25" customWidth="1"/>
    <col min="9996" max="9997" width="10.125" style="25" customWidth="1"/>
    <col min="9998" max="9998" width="10.5" style="25" customWidth="1"/>
    <col min="9999" max="9999" width="11.125" style="25" customWidth="1"/>
    <col min="10000" max="10000" width="8.125" style="25" customWidth="1"/>
    <col min="10001" max="10001" width="5.625" style="25" customWidth="1"/>
    <col min="10002" max="10002" width="10.5" style="25" customWidth="1"/>
    <col min="10003" max="10005" width="12.625" style="25" customWidth="1"/>
    <col min="10006" max="10006" width="11.625" style="25" customWidth="1"/>
    <col min="10007" max="10007" width="9.125" style="25" customWidth="1"/>
    <col min="10008" max="10008" width="7.625" style="25" customWidth="1"/>
    <col min="10009" max="10009" width="19.125" style="25" customWidth="1"/>
    <col min="10010" max="10010" width="11.625" style="25" customWidth="1"/>
    <col min="10011" max="10011" width="5.625" style="25" customWidth="1"/>
    <col min="10012" max="10012" width="6.125" style="25" customWidth="1"/>
    <col min="10013" max="10243" width="9" style="25" customWidth="1"/>
    <col min="10244" max="10244" width="5.125" style="25" customWidth="1"/>
    <col min="10245" max="10245" width="52.125" style="25" customWidth="1"/>
    <col min="10246" max="10246" width="8.5" style="25" customWidth="1"/>
    <col min="10247" max="10247" width="12.625" style="25" customWidth="1"/>
    <col min="10248" max="10248" width="11.125" style="25" customWidth="1"/>
    <col min="10249" max="10249" width="13.625" style="25" customWidth="1"/>
    <col min="10250" max="10250" width="14.125" style="25" customWidth="1"/>
    <col min="10251" max="10251" width="12.625" style="25" customWidth="1"/>
    <col min="10252" max="10253" width="10.125" style="25" customWidth="1"/>
    <col min="10254" max="10254" width="10.5" style="25" customWidth="1"/>
    <col min="10255" max="10255" width="11.125" style="25" customWidth="1"/>
    <col min="10256" max="10256" width="8.125" style="25" customWidth="1"/>
    <col min="10257" max="10257" width="5.625" style="25" customWidth="1"/>
    <col min="10258" max="10258" width="10.5" style="25" customWidth="1"/>
    <col min="10259" max="10261" width="12.625" style="25" customWidth="1"/>
    <col min="10262" max="10262" width="11.625" style="25" customWidth="1"/>
    <col min="10263" max="10263" width="9.125" style="25" customWidth="1"/>
    <col min="10264" max="10264" width="7.625" style="25" customWidth="1"/>
    <col min="10265" max="10265" width="19.125" style="25" customWidth="1"/>
    <col min="10266" max="10266" width="11.625" style="25" customWidth="1"/>
    <col min="10267" max="10267" width="5.625" style="25" customWidth="1"/>
    <col min="10268" max="10268" width="6.125" style="25" customWidth="1"/>
    <col min="10269" max="10499" width="9" style="25" customWidth="1"/>
    <col min="10500" max="10500" width="5.125" style="25" customWidth="1"/>
    <col min="10501" max="10501" width="52.125" style="25" customWidth="1"/>
    <col min="10502" max="10502" width="8.5" style="25" customWidth="1"/>
    <col min="10503" max="10503" width="12.625" style="25" customWidth="1"/>
    <col min="10504" max="10504" width="11.125" style="25" customWidth="1"/>
    <col min="10505" max="10505" width="13.625" style="25" customWidth="1"/>
    <col min="10506" max="10506" width="14.125" style="25" customWidth="1"/>
    <col min="10507" max="10507" width="12.625" style="25" customWidth="1"/>
    <col min="10508" max="10509" width="10.125" style="25" customWidth="1"/>
    <col min="10510" max="10510" width="10.5" style="25" customWidth="1"/>
    <col min="10511" max="10511" width="11.125" style="25" customWidth="1"/>
    <col min="10512" max="10512" width="8.125" style="25" customWidth="1"/>
    <col min="10513" max="10513" width="5.625" style="25" customWidth="1"/>
    <col min="10514" max="10514" width="10.5" style="25" customWidth="1"/>
    <col min="10515" max="10517" width="12.625" style="25" customWidth="1"/>
    <col min="10518" max="10518" width="11.625" style="25" customWidth="1"/>
    <col min="10519" max="10519" width="9.125" style="25" customWidth="1"/>
    <col min="10520" max="10520" width="7.625" style="25" customWidth="1"/>
    <col min="10521" max="10521" width="19.125" style="25" customWidth="1"/>
    <col min="10522" max="10522" width="11.625" style="25" customWidth="1"/>
    <col min="10523" max="10523" width="5.625" style="25" customWidth="1"/>
    <col min="10524" max="10524" width="6.125" style="25" customWidth="1"/>
    <col min="10525" max="10755" width="9" style="25" customWidth="1"/>
    <col min="10756" max="10756" width="5.125" style="25" customWidth="1"/>
    <col min="10757" max="10757" width="52.125" style="25" customWidth="1"/>
    <col min="10758" max="10758" width="8.5" style="25" customWidth="1"/>
    <col min="10759" max="10759" width="12.625" style="25" customWidth="1"/>
    <col min="10760" max="10760" width="11.125" style="25" customWidth="1"/>
    <col min="10761" max="10761" width="13.625" style="25" customWidth="1"/>
    <col min="10762" max="10762" width="14.125" style="25" customWidth="1"/>
    <col min="10763" max="10763" width="12.625" style="25" customWidth="1"/>
    <col min="10764" max="10765" width="10.125" style="25" customWidth="1"/>
    <col min="10766" max="10766" width="10.5" style="25" customWidth="1"/>
    <col min="10767" max="10767" width="11.125" style="25" customWidth="1"/>
    <col min="10768" max="10768" width="8.125" style="25" customWidth="1"/>
    <col min="10769" max="10769" width="5.625" style="25" customWidth="1"/>
    <col min="10770" max="10770" width="10.5" style="25" customWidth="1"/>
    <col min="10771" max="10773" width="12.625" style="25" customWidth="1"/>
    <col min="10774" max="10774" width="11.625" style="25" customWidth="1"/>
    <col min="10775" max="10775" width="9.125" style="25" customWidth="1"/>
    <col min="10776" max="10776" width="7.625" style="25" customWidth="1"/>
    <col min="10777" max="10777" width="19.125" style="25" customWidth="1"/>
    <col min="10778" max="10778" width="11.625" style="25" customWidth="1"/>
    <col min="10779" max="10779" width="5.625" style="25" customWidth="1"/>
    <col min="10780" max="10780" width="6.125" style="25" customWidth="1"/>
    <col min="10781" max="11011" width="9" style="25" customWidth="1"/>
    <col min="11012" max="11012" width="5.125" style="25" customWidth="1"/>
    <col min="11013" max="11013" width="52.125" style="25" customWidth="1"/>
    <col min="11014" max="11014" width="8.5" style="25" customWidth="1"/>
    <col min="11015" max="11015" width="12.625" style="25" customWidth="1"/>
    <col min="11016" max="11016" width="11.125" style="25" customWidth="1"/>
    <col min="11017" max="11017" width="13.625" style="25" customWidth="1"/>
    <col min="11018" max="11018" width="14.125" style="25" customWidth="1"/>
    <col min="11019" max="11019" width="12.625" style="25" customWidth="1"/>
    <col min="11020" max="11021" width="10.125" style="25" customWidth="1"/>
    <col min="11022" max="11022" width="10.5" style="25" customWidth="1"/>
    <col min="11023" max="11023" width="11.125" style="25" customWidth="1"/>
    <col min="11024" max="11024" width="8.125" style="25" customWidth="1"/>
    <col min="11025" max="11025" width="5.625" style="25" customWidth="1"/>
    <col min="11026" max="11026" width="10.5" style="25" customWidth="1"/>
    <col min="11027" max="11029" width="12.625" style="25" customWidth="1"/>
    <col min="11030" max="11030" width="11.625" style="25" customWidth="1"/>
    <col min="11031" max="11031" width="9.125" style="25" customWidth="1"/>
    <col min="11032" max="11032" width="7.625" style="25" customWidth="1"/>
    <col min="11033" max="11033" width="19.125" style="25" customWidth="1"/>
    <col min="11034" max="11034" width="11.625" style="25" customWidth="1"/>
    <col min="11035" max="11035" width="5.625" style="25" customWidth="1"/>
    <col min="11036" max="11036" width="6.125" style="25" customWidth="1"/>
    <col min="11037" max="11267" width="9" style="25" customWidth="1"/>
    <col min="11268" max="11268" width="5.125" style="25" customWidth="1"/>
    <col min="11269" max="11269" width="52.125" style="25" customWidth="1"/>
    <col min="11270" max="11270" width="8.5" style="25" customWidth="1"/>
    <col min="11271" max="11271" width="12.625" style="25" customWidth="1"/>
    <col min="11272" max="11272" width="11.125" style="25" customWidth="1"/>
    <col min="11273" max="11273" width="13.625" style="25" customWidth="1"/>
    <col min="11274" max="11274" width="14.125" style="25" customWidth="1"/>
    <col min="11275" max="11275" width="12.625" style="25" customWidth="1"/>
    <col min="11276" max="11277" width="10.125" style="25" customWidth="1"/>
    <col min="11278" max="11278" width="10.5" style="25" customWidth="1"/>
    <col min="11279" max="11279" width="11.125" style="25" customWidth="1"/>
    <col min="11280" max="11280" width="8.125" style="25" customWidth="1"/>
    <col min="11281" max="11281" width="5.625" style="25" customWidth="1"/>
    <col min="11282" max="11282" width="10.5" style="25" customWidth="1"/>
    <col min="11283" max="11285" width="12.625" style="25" customWidth="1"/>
    <col min="11286" max="11286" width="11.625" style="25" customWidth="1"/>
    <col min="11287" max="11287" width="9.125" style="25" customWidth="1"/>
    <col min="11288" max="11288" width="7.625" style="25" customWidth="1"/>
    <col min="11289" max="11289" width="19.125" style="25" customWidth="1"/>
    <col min="11290" max="11290" width="11.625" style="25" customWidth="1"/>
    <col min="11291" max="11291" width="5.625" style="25" customWidth="1"/>
    <col min="11292" max="11292" width="6.125" style="25" customWidth="1"/>
    <col min="11293" max="11523" width="9" style="25" customWidth="1"/>
    <col min="11524" max="11524" width="5.125" style="25" customWidth="1"/>
    <col min="11525" max="11525" width="52.125" style="25" customWidth="1"/>
    <col min="11526" max="11526" width="8.5" style="25" customWidth="1"/>
    <col min="11527" max="11527" width="12.625" style="25" customWidth="1"/>
    <col min="11528" max="11528" width="11.125" style="25" customWidth="1"/>
    <col min="11529" max="11529" width="13.625" style="25" customWidth="1"/>
    <col min="11530" max="11530" width="14.125" style="25" customWidth="1"/>
    <col min="11531" max="11531" width="12.625" style="25" customWidth="1"/>
    <col min="11532" max="11533" width="10.125" style="25" customWidth="1"/>
    <col min="11534" max="11534" width="10.5" style="25" customWidth="1"/>
    <col min="11535" max="11535" width="11.125" style="25" customWidth="1"/>
    <col min="11536" max="11536" width="8.125" style="25" customWidth="1"/>
    <col min="11537" max="11537" width="5.625" style="25" customWidth="1"/>
    <col min="11538" max="11538" width="10.5" style="25" customWidth="1"/>
    <col min="11539" max="11541" width="12.625" style="25" customWidth="1"/>
    <col min="11542" max="11542" width="11.625" style="25" customWidth="1"/>
    <col min="11543" max="11543" width="9.125" style="25" customWidth="1"/>
    <col min="11544" max="11544" width="7.625" style="25" customWidth="1"/>
    <col min="11545" max="11545" width="19.125" style="25" customWidth="1"/>
    <col min="11546" max="11546" width="11.625" style="25" customWidth="1"/>
    <col min="11547" max="11547" width="5.625" style="25" customWidth="1"/>
    <col min="11548" max="11548" width="6.125" style="25" customWidth="1"/>
    <col min="11549" max="11779" width="9" style="25" customWidth="1"/>
    <col min="11780" max="11780" width="5.125" style="25" customWidth="1"/>
    <col min="11781" max="11781" width="52.125" style="25" customWidth="1"/>
    <col min="11782" max="11782" width="8.5" style="25" customWidth="1"/>
    <col min="11783" max="11783" width="12.625" style="25" customWidth="1"/>
    <col min="11784" max="11784" width="11.125" style="25" customWidth="1"/>
    <col min="11785" max="11785" width="13.625" style="25" customWidth="1"/>
    <col min="11786" max="11786" width="14.125" style="25" customWidth="1"/>
    <col min="11787" max="11787" width="12.625" style="25" customWidth="1"/>
    <col min="11788" max="11789" width="10.125" style="25" customWidth="1"/>
    <col min="11790" max="11790" width="10.5" style="25" customWidth="1"/>
    <col min="11791" max="11791" width="11.125" style="25" customWidth="1"/>
    <col min="11792" max="11792" width="8.125" style="25" customWidth="1"/>
    <col min="11793" max="11793" width="5.625" style="25" customWidth="1"/>
    <col min="11794" max="11794" width="10.5" style="25" customWidth="1"/>
    <col min="11795" max="11797" width="12.625" style="25" customWidth="1"/>
    <col min="11798" max="11798" width="11.625" style="25" customWidth="1"/>
    <col min="11799" max="11799" width="9.125" style="25" customWidth="1"/>
    <col min="11800" max="11800" width="7.625" style="25" customWidth="1"/>
    <col min="11801" max="11801" width="19.125" style="25" customWidth="1"/>
    <col min="11802" max="11802" width="11.625" style="25" customWidth="1"/>
    <col min="11803" max="11803" width="5.625" style="25" customWidth="1"/>
    <col min="11804" max="11804" width="6.125" style="25" customWidth="1"/>
    <col min="11805" max="12035" width="9" style="25" customWidth="1"/>
    <col min="12036" max="12036" width="5.125" style="25" customWidth="1"/>
    <col min="12037" max="12037" width="52.125" style="25" customWidth="1"/>
    <col min="12038" max="12038" width="8.5" style="25" customWidth="1"/>
    <col min="12039" max="12039" width="12.625" style="25" customWidth="1"/>
    <col min="12040" max="12040" width="11.125" style="25" customWidth="1"/>
    <col min="12041" max="12041" width="13.625" style="25" customWidth="1"/>
    <col min="12042" max="12042" width="14.125" style="25" customWidth="1"/>
    <col min="12043" max="12043" width="12.625" style="25" customWidth="1"/>
    <col min="12044" max="12045" width="10.125" style="25" customWidth="1"/>
    <col min="12046" max="12046" width="10.5" style="25" customWidth="1"/>
    <col min="12047" max="12047" width="11.125" style="25" customWidth="1"/>
    <col min="12048" max="12048" width="8.125" style="25" customWidth="1"/>
    <col min="12049" max="12049" width="5.625" style="25" customWidth="1"/>
    <col min="12050" max="12050" width="10.5" style="25" customWidth="1"/>
    <col min="12051" max="12053" width="12.625" style="25" customWidth="1"/>
    <col min="12054" max="12054" width="11.625" style="25" customWidth="1"/>
    <col min="12055" max="12055" width="9.125" style="25" customWidth="1"/>
    <col min="12056" max="12056" width="7.625" style="25" customWidth="1"/>
    <col min="12057" max="12057" width="19.125" style="25" customWidth="1"/>
    <col min="12058" max="12058" width="11.625" style="25" customWidth="1"/>
    <col min="12059" max="12059" width="5.625" style="25" customWidth="1"/>
    <col min="12060" max="12060" width="6.125" style="25" customWidth="1"/>
    <col min="12061" max="12291" width="9" style="25" customWidth="1"/>
    <col min="12292" max="12292" width="5.125" style="25" customWidth="1"/>
    <col min="12293" max="12293" width="52.125" style="25" customWidth="1"/>
    <col min="12294" max="12294" width="8.5" style="25" customWidth="1"/>
    <col min="12295" max="12295" width="12.625" style="25" customWidth="1"/>
    <col min="12296" max="12296" width="11.125" style="25" customWidth="1"/>
    <col min="12297" max="12297" width="13.625" style="25" customWidth="1"/>
    <col min="12298" max="12298" width="14.125" style="25" customWidth="1"/>
    <col min="12299" max="12299" width="12.625" style="25" customWidth="1"/>
    <col min="12300" max="12301" width="10.125" style="25" customWidth="1"/>
    <col min="12302" max="12302" width="10.5" style="25" customWidth="1"/>
    <col min="12303" max="12303" width="11.125" style="25" customWidth="1"/>
    <col min="12304" max="12304" width="8.125" style="25" customWidth="1"/>
    <col min="12305" max="12305" width="5.625" style="25" customWidth="1"/>
    <col min="12306" max="12306" width="10.5" style="25" customWidth="1"/>
    <col min="12307" max="12309" width="12.625" style="25" customWidth="1"/>
    <col min="12310" max="12310" width="11.625" style="25" customWidth="1"/>
    <col min="12311" max="12311" width="9.125" style="25" customWidth="1"/>
    <col min="12312" max="12312" width="7.625" style="25" customWidth="1"/>
    <col min="12313" max="12313" width="19.125" style="25" customWidth="1"/>
    <col min="12314" max="12314" width="11.625" style="25" customWidth="1"/>
    <col min="12315" max="12315" width="5.625" style="25" customWidth="1"/>
    <col min="12316" max="12316" width="6.125" style="25" customWidth="1"/>
    <col min="12317" max="12547" width="9" style="25" customWidth="1"/>
    <col min="12548" max="12548" width="5.125" style="25" customWidth="1"/>
    <col min="12549" max="12549" width="52.125" style="25" customWidth="1"/>
    <col min="12550" max="12550" width="8.5" style="25" customWidth="1"/>
    <col min="12551" max="12551" width="12.625" style="25" customWidth="1"/>
    <col min="12552" max="12552" width="11.125" style="25" customWidth="1"/>
    <col min="12553" max="12553" width="13.625" style="25" customWidth="1"/>
    <col min="12554" max="12554" width="14.125" style="25" customWidth="1"/>
    <col min="12555" max="12555" width="12.625" style="25" customWidth="1"/>
    <col min="12556" max="12557" width="10.125" style="25" customWidth="1"/>
    <col min="12558" max="12558" width="10.5" style="25" customWidth="1"/>
    <col min="12559" max="12559" width="11.125" style="25" customWidth="1"/>
    <col min="12560" max="12560" width="8.125" style="25" customWidth="1"/>
    <col min="12561" max="12561" width="5.625" style="25" customWidth="1"/>
    <col min="12562" max="12562" width="10.5" style="25" customWidth="1"/>
    <col min="12563" max="12565" width="12.625" style="25" customWidth="1"/>
    <col min="12566" max="12566" width="11.625" style="25" customWidth="1"/>
    <col min="12567" max="12567" width="9.125" style="25" customWidth="1"/>
    <col min="12568" max="12568" width="7.625" style="25" customWidth="1"/>
    <col min="12569" max="12569" width="19.125" style="25" customWidth="1"/>
    <col min="12570" max="12570" width="11.625" style="25" customWidth="1"/>
    <col min="12571" max="12571" width="5.625" style="25" customWidth="1"/>
    <col min="12572" max="12572" width="6.125" style="25" customWidth="1"/>
    <col min="12573" max="12803" width="9" style="25" customWidth="1"/>
    <col min="12804" max="12804" width="5.125" style="25" customWidth="1"/>
    <col min="12805" max="12805" width="52.125" style="25" customWidth="1"/>
    <col min="12806" max="12806" width="8.5" style="25" customWidth="1"/>
    <col min="12807" max="12807" width="12.625" style="25" customWidth="1"/>
    <col min="12808" max="12808" width="11.125" style="25" customWidth="1"/>
    <col min="12809" max="12809" width="13.625" style="25" customWidth="1"/>
    <col min="12810" max="12810" width="14.125" style="25" customWidth="1"/>
    <col min="12811" max="12811" width="12.625" style="25" customWidth="1"/>
    <col min="12812" max="12813" width="10.125" style="25" customWidth="1"/>
    <col min="12814" max="12814" width="10.5" style="25" customWidth="1"/>
    <col min="12815" max="12815" width="11.125" style="25" customWidth="1"/>
    <col min="12816" max="12816" width="8.125" style="25" customWidth="1"/>
    <col min="12817" max="12817" width="5.625" style="25" customWidth="1"/>
    <col min="12818" max="12818" width="10.5" style="25" customWidth="1"/>
    <col min="12819" max="12821" width="12.625" style="25" customWidth="1"/>
    <col min="12822" max="12822" width="11.625" style="25" customWidth="1"/>
    <col min="12823" max="12823" width="9.125" style="25" customWidth="1"/>
    <col min="12824" max="12824" width="7.625" style="25" customWidth="1"/>
    <col min="12825" max="12825" width="19.125" style="25" customWidth="1"/>
    <col min="12826" max="12826" width="11.625" style="25" customWidth="1"/>
    <col min="12827" max="12827" width="5.625" style="25" customWidth="1"/>
    <col min="12828" max="12828" width="6.125" style="25" customWidth="1"/>
    <col min="12829" max="13059" width="9" style="25" customWidth="1"/>
    <col min="13060" max="13060" width="5.125" style="25" customWidth="1"/>
    <col min="13061" max="13061" width="52.125" style="25" customWidth="1"/>
    <col min="13062" max="13062" width="8.5" style="25" customWidth="1"/>
    <col min="13063" max="13063" width="12.625" style="25" customWidth="1"/>
    <col min="13064" max="13064" width="11.125" style="25" customWidth="1"/>
    <col min="13065" max="13065" width="13.625" style="25" customWidth="1"/>
    <col min="13066" max="13066" width="14.125" style="25" customWidth="1"/>
    <col min="13067" max="13067" width="12.625" style="25" customWidth="1"/>
    <col min="13068" max="13069" width="10.125" style="25" customWidth="1"/>
    <col min="13070" max="13070" width="10.5" style="25" customWidth="1"/>
    <col min="13071" max="13071" width="11.125" style="25" customWidth="1"/>
    <col min="13072" max="13072" width="8.125" style="25" customWidth="1"/>
    <col min="13073" max="13073" width="5.625" style="25" customWidth="1"/>
    <col min="13074" max="13074" width="10.5" style="25" customWidth="1"/>
    <col min="13075" max="13077" width="12.625" style="25" customWidth="1"/>
    <col min="13078" max="13078" width="11.625" style="25" customWidth="1"/>
    <col min="13079" max="13079" width="9.125" style="25" customWidth="1"/>
    <col min="13080" max="13080" width="7.625" style="25" customWidth="1"/>
    <col min="13081" max="13081" width="19.125" style="25" customWidth="1"/>
    <col min="13082" max="13082" width="11.625" style="25" customWidth="1"/>
    <col min="13083" max="13083" width="5.625" style="25" customWidth="1"/>
    <col min="13084" max="13084" width="6.125" style="25" customWidth="1"/>
    <col min="13085" max="13315" width="9" style="25" customWidth="1"/>
    <col min="13316" max="13316" width="5.125" style="25" customWidth="1"/>
    <col min="13317" max="13317" width="52.125" style="25" customWidth="1"/>
    <col min="13318" max="13318" width="8.5" style="25" customWidth="1"/>
    <col min="13319" max="13319" width="12.625" style="25" customWidth="1"/>
    <col min="13320" max="13320" width="11.125" style="25" customWidth="1"/>
    <col min="13321" max="13321" width="13.625" style="25" customWidth="1"/>
    <col min="13322" max="13322" width="14.125" style="25" customWidth="1"/>
    <col min="13323" max="13323" width="12.625" style="25" customWidth="1"/>
    <col min="13324" max="13325" width="10.125" style="25" customWidth="1"/>
    <col min="13326" max="13326" width="10.5" style="25" customWidth="1"/>
    <col min="13327" max="13327" width="11.125" style="25" customWidth="1"/>
    <col min="13328" max="13328" width="8.125" style="25" customWidth="1"/>
    <col min="13329" max="13329" width="5.625" style="25" customWidth="1"/>
    <col min="13330" max="13330" width="10.5" style="25" customWidth="1"/>
    <col min="13331" max="13333" width="12.625" style="25" customWidth="1"/>
    <col min="13334" max="13334" width="11.625" style="25" customWidth="1"/>
    <col min="13335" max="13335" width="9.125" style="25" customWidth="1"/>
    <col min="13336" max="13336" width="7.625" style="25" customWidth="1"/>
    <col min="13337" max="13337" width="19.125" style="25" customWidth="1"/>
    <col min="13338" max="13338" width="11.625" style="25" customWidth="1"/>
    <col min="13339" max="13339" width="5.625" style="25" customWidth="1"/>
    <col min="13340" max="13340" width="6.125" style="25" customWidth="1"/>
    <col min="13341" max="13571" width="9" style="25" customWidth="1"/>
    <col min="13572" max="13572" width="5.125" style="25" customWidth="1"/>
    <col min="13573" max="13573" width="52.125" style="25" customWidth="1"/>
    <col min="13574" max="13574" width="8.5" style="25" customWidth="1"/>
    <col min="13575" max="13575" width="12.625" style="25" customWidth="1"/>
    <col min="13576" max="13576" width="11.125" style="25" customWidth="1"/>
    <col min="13577" max="13577" width="13.625" style="25" customWidth="1"/>
    <col min="13578" max="13578" width="14.125" style="25" customWidth="1"/>
    <col min="13579" max="13579" width="12.625" style="25" customWidth="1"/>
    <col min="13580" max="13581" width="10.125" style="25" customWidth="1"/>
    <col min="13582" max="13582" width="10.5" style="25" customWidth="1"/>
    <col min="13583" max="13583" width="11.125" style="25" customWidth="1"/>
    <col min="13584" max="13584" width="8.125" style="25" customWidth="1"/>
    <col min="13585" max="13585" width="5.625" style="25" customWidth="1"/>
    <col min="13586" max="13586" width="10.5" style="25" customWidth="1"/>
    <col min="13587" max="13589" width="12.625" style="25" customWidth="1"/>
    <col min="13590" max="13590" width="11.625" style="25" customWidth="1"/>
    <col min="13591" max="13591" width="9.125" style="25" customWidth="1"/>
    <col min="13592" max="13592" width="7.625" style="25" customWidth="1"/>
    <col min="13593" max="13593" width="19.125" style="25" customWidth="1"/>
    <col min="13594" max="13594" width="11.625" style="25" customWidth="1"/>
    <col min="13595" max="13595" width="5.625" style="25" customWidth="1"/>
    <col min="13596" max="13596" width="6.125" style="25" customWidth="1"/>
    <col min="13597" max="13827" width="9" style="25" customWidth="1"/>
    <col min="13828" max="13828" width="5.125" style="25" customWidth="1"/>
    <col min="13829" max="13829" width="52.125" style="25" customWidth="1"/>
    <col min="13830" max="13830" width="8.5" style="25" customWidth="1"/>
    <col min="13831" max="13831" width="12.625" style="25" customWidth="1"/>
    <col min="13832" max="13832" width="11.125" style="25" customWidth="1"/>
    <col min="13833" max="13833" width="13.625" style="25" customWidth="1"/>
    <col min="13834" max="13834" width="14.125" style="25" customWidth="1"/>
    <col min="13835" max="13835" width="12.625" style="25" customWidth="1"/>
    <col min="13836" max="13837" width="10.125" style="25" customWidth="1"/>
    <col min="13838" max="13838" width="10.5" style="25" customWidth="1"/>
    <col min="13839" max="13839" width="11.125" style="25" customWidth="1"/>
    <col min="13840" max="13840" width="8.125" style="25" customWidth="1"/>
    <col min="13841" max="13841" width="5.625" style="25" customWidth="1"/>
    <col min="13842" max="13842" width="10.5" style="25" customWidth="1"/>
    <col min="13843" max="13845" width="12.625" style="25" customWidth="1"/>
    <col min="13846" max="13846" width="11.625" style="25" customWidth="1"/>
    <col min="13847" max="13847" width="9.125" style="25" customWidth="1"/>
    <col min="13848" max="13848" width="7.625" style="25" customWidth="1"/>
    <col min="13849" max="13849" width="19.125" style="25" customWidth="1"/>
    <col min="13850" max="13850" width="11.625" style="25" customWidth="1"/>
    <col min="13851" max="13851" width="5.625" style="25" customWidth="1"/>
    <col min="13852" max="13852" width="6.125" style="25" customWidth="1"/>
    <col min="13853" max="14083" width="9" style="25" customWidth="1"/>
    <col min="14084" max="14084" width="5.125" style="25" customWidth="1"/>
    <col min="14085" max="14085" width="52.125" style="25" customWidth="1"/>
    <col min="14086" max="14086" width="8.5" style="25" customWidth="1"/>
    <col min="14087" max="14087" width="12.625" style="25" customWidth="1"/>
    <col min="14088" max="14088" width="11.125" style="25" customWidth="1"/>
    <col min="14089" max="14089" width="13.625" style="25" customWidth="1"/>
    <col min="14090" max="14090" width="14.125" style="25" customWidth="1"/>
    <col min="14091" max="14091" width="12.625" style="25" customWidth="1"/>
    <col min="14092" max="14093" width="10.125" style="25" customWidth="1"/>
    <col min="14094" max="14094" width="10.5" style="25" customWidth="1"/>
    <col min="14095" max="14095" width="11.125" style="25" customWidth="1"/>
    <col min="14096" max="14096" width="8.125" style="25" customWidth="1"/>
    <col min="14097" max="14097" width="5.625" style="25" customWidth="1"/>
    <col min="14098" max="14098" width="10.5" style="25" customWidth="1"/>
    <col min="14099" max="14101" width="12.625" style="25" customWidth="1"/>
    <col min="14102" max="14102" width="11.625" style="25" customWidth="1"/>
    <col min="14103" max="14103" width="9.125" style="25" customWidth="1"/>
    <col min="14104" max="14104" width="7.625" style="25" customWidth="1"/>
    <col min="14105" max="14105" width="19.125" style="25" customWidth="1"/>
    <col min="14106" max="14106" width="11.625" style="25" customWidth="1"/>
    <col min="14107" max="14107" width="5.625" style="25" customWidth="1"/>
    <col min="14108" max="14108" width="6.125" style="25" customWidth="1"/>
    <col min="14109" max="14339" width="9" style="25" customWidth="1"/>
    <col min="14340" max="14340" width="5.125" style="25" customWidth="1"/>
    <col min="14341" max="14341" width="52.125" style="25" customWidth="1"/>
    <col min="14342" max="14342" width="8.5" style="25" customWidth="1"/>
    <col min="14343" max="14343" width="12.625" style="25" customWidth="1"/>
    <col min="14344" max="14344" width="11.125" style="25" customWidth="1"/>
    <col min="14345" max="14345" width="13.625" style="25" customWidth="1"/>
    <col min="14346" max="14346" width="14.125" style="25" customWidth="1"/>
    <col min="14347" max="14347" width="12.625" style="25" customWidth="1"/>
    <col min="14348" max="14349" width="10.125" style="25" customWidth="1"/>
    <col min="14350" max="14350" width="10.5" style="25" customWidth="1"/>
    <col min="14351" max="14351" width="11.125" style="25" customWidth="1"/>
    <col min="14352" max="14352" width="8.125" style="25" customWidth="1"/>
    <col min="14353" max="14353" width="5.625" style="25" customWidth="1"/>
    <col min="14354" max="14354" width="10.5" style="25" customWidth="1"/>
    <col min="14355" max="14357" width="12.625" style="25" customWidth="1"/>
    <col min="14358" max="14358" width="11.625" style="25" customWidth="1"/>
    <col min="14359" max="14359" width="9.125" style="25" customWidth="1"/>
    <col min="14360" max="14360" width="7.625" style="25" customWidth="1"/>
    <col min="14361" max="14361" width="19.125" style="25" customWidth="1"/>
    <col min="14362" max="14362" width="11.625" style="25" customWidth="1"/>
    <col min="14363" max="14363" width="5.625" style="25" customWidth="1"/>
    <col min="14364" max="14364" width="6.125" style="25" customWidth="1"/>
    <col min="14365" max="14595" width="9" style="25" customWidth="1"/>
    <col min="14596" max="14596" width="5.125" style="25" customWidth="1"/>
    <col min="14597" max="14597" width="52.125" style="25" customWidth="1"/>
    <col min="14598" max="14598" width="8.5" style="25" customWidth="1"/>
    <col min="14599" max="14599" width="12.625" style="25" customWidth="1"/>
    <col min="14600" max="14600" width="11.125" style="25" customWidth="1"/>
    <col min="14601" max="14601" width="13.625" style="25" customWidth="1"/>
    <col min="14602" max="14602" width="14.125" style="25" customWidth="1"/>
    <col min="14603" max="14603" width="12.625" style="25" customWidth="1"/>
    <col min="14604" max="14605" width="10.125" style="25" customWidth="1"/>
    <col min="14606" max="14606" width="10.5" style="25" customWidth="1"/>
    <col min="14607" max="14607" width="11.125" style="25" customWidth="1"/>
    <col min="14608" max="14608" width="8.125" style="25" customWidth="1"/>
    <col min="14609" max="14609" width="5.625" style="25" customWidth="1"/>
    <col min="14610" max="14610" width="10.5" style="25" customWidth="1"/>
    <col min="14611" max="14613" width="12.625" style="25" customWidth="1"/>
    <col min="14614" max="14614" width="11.625" style="25" customWidth="1"/>
    <col min="14615" max="14615" width="9.125" style="25" customWidth="1"/>
    <col min="14616" max="14616" width="7.625" style="25" customWidth="1"/>
    <col min="14617" max="14617" width="19.125" style="25" customWidth="1"/>
    <col min="14618" max="14618" width="11.625" style="25" customWidth="1"/>
    <col min="14619" max="14619" width="5.625" style="25" customWidth="1"/>
    <col min="14620" max="14620" width="6.125" style="25" customWidth="1"/>
    <col min="14621" max="14851" width="9" style="25" customWidth="1"/>
    <col min="14852" max="14852" width="5.125" style="25" customWidth="1"/>
    <col min="14853" max="14853" width="52.125" style="25" customWidth="1"/>
    <col min="14854" max="14854" width="8.5" style="25" customWidth="1"/>
    <col min="14855" max="14855" width="12.625" style="25" customWidth="1"/>
    <col min="14856" max="14856" width="11.125" style="25" customWidth="1"/>
    <col min="14857" max="14857" width="13.625" style="25" customWidth="1"/>
    <col min="14858" max="14858" width="14.125" style="25" customWidth="1"/>
    <col min="14859" max="14859" width="12.625" style="25" customWidth="1"/>
    <col min="14860" max="14861" width="10.125" style="25" customWidth="1"/>
    <col min="14862" max="14862" width="10.5" style="25" customWidth="1"/>
    <col min="14863" max="14863" width="11.125" style="25" customWidth="1"/>
    <col min="14864" max="14864" width="8.125" style="25" customWidth="1"/>
    <col min="14865" max="14865" width="5.625" style="25" customWidth="1"/>
    <col min="14866" max="14866" width="10.5" style="25" customWidth="1"/>
    <col min="14867" max="14869" width="12.625" style="25" customWidth="1"/>
    <col min="14870" max="14870" width="11.625" style="25" customWidth="1"/>
    <col min="14871" max="14871" width="9.125" style="25" customWidth="1"/>
    <col min="14872" max="14872" width="7.625" style="25" customWidth="1"/>
    <col min="14873" max="14873" width="19.125" style="25" customWidth="1"/>
    <col min="14874" max="14874" width="11.625" style="25" customWidth="1"/>
    <col min="14875" max="14875" width="5.625" style="25" customWidth="1"/>
    <col min="14876" max="14876" width="6.125" style="25" customWidth="1"/>
    <col min="14877" max="15107" width="9" style="25" customWidth="1"/>
    <col min="15108" max="15108" width="5.125" style="25" customWidth="1"/>
    <col min="15109" max="15109" width="52.125" style="25" customWidth="1"/>
    <col min="15110" max="15110" width="8.5" style="25" customWidth="1"/>
    <col min="15111" max="15111" width="12.625" style="25" customWidth="1"/>
    <col min="15112" max="15112" width="11.125" style="25" customWidth="1"/>
    <col min="15113" max="15113" width="13.625" style="25" customWidth="1"/>
    <col min="15114" max="15114" width="14.125" style="25" customWidth="1"/>
    <col min="15115" max="15115" width="12.625" style="25" customWidth="1"/>
    <col min="15116" max="15117" width="10.125" style="25" customWidth="1"/>
    <col min="15118" max="15118" width="10.5" style="25" customWidth="1"/>
    <col min="15119" max="15119" width="11.125" style="25" customWidth="1"/>
    <col min="15120" max="15120" width="8.125" style="25" customWidth="1"/>
    <col min="15121" max="15121" width="5.625" style="25" customWidth="1"/>
    <col min="15122" max="15122" width="10.5" style="25" customWidth="1"/>
    <col min="15123" max="15125" width="12.625" style="25" customWidth="1"/>
    <col min="15126" max="15126" width="11.625" style="25" customWidth="1"/>
    <col min="15127" max="15127" width="9.125" style="25" customWidth="1"/>
    <col min="15128" max="15128" width="7.625" style="25" customWidth="1"/>
    <col min="15129" max="15129" width="19.125" style="25" customWidth="1"/>
    <col min="15130" max="15130" width="11.625" style="25" customWidth="1"/>
    <col min="15131" max="15131" width="5.625" style="25" customWidth="1"/>
    <col min="15132" max="15132" width="6.125" style="25" customWidth="1"/>
    <col min="15133" max="15363" width="9" style="25" customWidth="1"/>
    <col min="15364" max="15364" width="5.125" style="25" customWidth="1"/>
    <col min="15365" max="15365" width="52.125" style="25" customWidth="1"/>
    <col min="15366" max="15366" width="8.5" style="25" customWidth="1"/>
    <col min="15367" max="15367" width="12.625" style="25" customWidth="1"/>
    <col min="15368" max="15368" width="11.125" style="25" customWidth="1"/>
    <col min="15369" max="15369" width="13.625" style="25" customWidth="1"/>
    <col min="15370" max="15370" width="14.125" style="25" customWidth="1"/>
    <col min="15371" max="15371" width="12.625" style="25" customWidth="1"/>
    <col min="15372" max="15373" width="10.125" style="25" customWidth="1"/>
    <col min="15374" max="15374" width="10.5" style="25" customWidth="1"/>
    <col min="15375" max="15375" width="11.125" style="25" customWidth="1"/>
    <col min="15376" max="15376" width="8.125" style="25" customWidth="1"/>
    <col min="15377" max="15377" width="5.625" style="25" customWidth="1"/>
    <col min="15378" max="15378" width="10.5" style="25" customWidth="1"/>
    <col min="15379" max="15381" width="12.625" style="25" customWidth="1"/>
    <col min="15382" max="15382" width="11.625" style="25" customWidth="1"/>
    <col min="15383" max="15383" width="9.125" style="25" customWidth="1"/>
    <col min="15384" max="15384" width="7.625" style="25" customWidth="1"/>
    <col min="15385" max="15385" width="19.125" style="25" customWidth="1"/>
    <col min="15386" max="15386" width="11.625" style="25" customWidth="1"/>
    <col min="15387" max="15387" width="5.625" style="25" customWidth="1"/>
    <col min="15388" max="15388" width="6.125" style="25" customWidth="1"/>
    <col min="15389" max="15619" width="9" style="25" customWidth="1"/>
    <col min="15620" max="15620" width="5.125" style="25" customWidth="1"/>
    <col min="15621" max="15621" width="52.125" style="25" customWidth="1"/>
    <col min="15622" max="15622" width="8.5" style="25" customWidth="1"/>
    <col min="15623" max="15623" width="12.625" style="25" customWidth="1"/>
    <col min="15624" max="15624" width="11.125" style="25" customWidth="1"/>
    <col min="15625" max="15625" width="13.625" style="25" customWidth="1"/>
    <col min="15626" max="15626" width="14.125" style="25" customWidth="1"/>
    <col min="15627" max="15627" width="12.625" style="25" customWidth="1"/>
    <col min="15628" max="15629" width="10.125" style="25" customWidth="1"/>
    <col min="15630" max="15630" width="10.5" style="25" customWidth="1"/>
    <col min="15631" max="15631" width="11.125" style="25" customWidth="1"/>
    <col min="15632" max="15632" width="8.125" style="25" customWidth="1"/>
    <col min="15633" max="15633" width="5.625" style="25" customWidth="1"/>
    <col min="15634" max="15634" width="10.5" style="25" customWidth="1"/>
    <col min="15635" max="15637" width="12.625" style="25" customWidth="1"/>
    <col min="15638" max="15638" width="11.625" style="25" customWidth="1"/>
    <col min="15639" max="15639" width="9.125" style="25" customWidth="1"/>
    <col min="15640" max="15640" width="7.625" style="25" customWidth="1"/>
    <col min="15641" max="15641" width="19.125" style="25" customWidth="1"/>
    <col min="15642" max="15642" width="11.625" style="25" customWidth="1"/>
    <col min="15643" max="15643" width="5.625" style="25" customWidth="1"/>
    <col min="15644" max="15644" width="6.125" style="25" customWidth="1"/>
    <col min="15645" max="15875" width="9" style="25" customWidth="1"/>
    <col min="15876" max="15876" width="5.125" style="25" customWidth="1"/>
    <col min="15877" max="15877" width="52.125" style="25" customWidth="1"/>
    <col min="15878" max="15878" width="8.5" style="25" customWidth="1"/>
    <col min="15879" max="15879" width="12.625" style="25" customWidth="1"/>
    <col min="15880" max="15880" width="11.125" style="25" customWidth="1"/>
    <col min="15881" max="15881" width="13.625" style="25" customWidth="1"/>
    <col min="15882" max="15882" width="14.125" style="25" customWidth="1"/>
    <col min="15883" max="15883" width="12.625" style="25" customWidth="1"/>
    <col min="15884" max="15885" width="10.125" style="25" customWidth="1"/>
    <col min="15886" max="15886" width="10.5" style="25" customWidth="1"/>
    <col min="15887" max="15887" width="11.125" style="25" customWidth="1"/>
    <col min="15888" max="15888" width="8.125" style="25" customWidth="1"/>
    <col min="15889" max="15889" width="5.625" style="25" customWidth="1"/>
    <col min="15890" max="15890" width="10.5" style="25" customWidth="1"/>
    <col min="15891" max="15893" width="12.625" style="25" customWidth="1"/>
    <col min="15894" max="15894" width="11.625" style="25" customWidth="1"/>
    <col min="15895" max="15895" width="9.125" style="25" customWidth="1"/>
    <col min="15896" max="15896" width="7.625" style="25" customWidth="1"/>
    <col min="15897" max="15897" width="19.125" style="25" customWidth="1"/>
    <col min="15898" max="15898" width="11.625" style="25" customWidth="1"/>
    <col min="15899" max="15899" width="5.625" style="25" customWidth="1"/>
    <col min="15900" max="15900" width="6.125" style="25" customWidth="1"/>
    <col min="15901" max="16131" width="9" style="25" customWidth="1"/>
    <col min="16132" max="16132" width="5.125" style="25" customWidth="1"/>
    <col min="16133" max="16133" width="52.125" style="25" customWidth="1"/>
    <col min="16134" max="16134" width="8.5" style="25" customWidth="1"/>
    <col min="16135" max="16135" width="12.625" style="25" customWidth="1"/>
    <col min="16136" max="16136" width="11.125" style="25" customWidth="1"/>
    <col min="16137" max="16137" width="13.625" style="25" customWidth="1"/>
    <col min="16138" max="16138" width="14.125" style="25" customWidth="1"/>
    <col min="16139" max="16139" width="12.625" style="25" customWidth="1"/>
    <col min="16140" max="16141" width="10.125" style="25" customWidth="1"/>
    <col min="16142" max="16142" width="10.5" style="25" customWidth="1"/>
    <col min="16143" max="16143" width="11.125" style="25" customWidth="1"/>
    <col min="16144" max="16144" width="8.125" style="25" customWidth="1"/>
    <col min="16145" max="16145" width="5.625" style="25" customWidth="1"/>
    <col min="16146" max="16146" width="10.5" style="25" customWidth="1"/>
    <col min="16147" max="16149" width="12.625" style="25" customWidth="1"/>
    <col min="16150" max="16150" width="11.625" style="25" customWidth="1"/>
    <col min="16151" max="16151" width="9.125" style="25" customWidth="1"/>
    <col min="16152" max="16152" width="7.625" style="25" customWidth="1"/>
    <col min="16153" max="16153" width="19.125" style="25" customWidth="1"/>
    <col min="16154" max="16154" width="11.625" style="25" customWidth="1"/>
    <col min="16155" max="16155" width="5.625" style="25" customWidth="1"/>
    <col min="16156" max="16156" width="6.125" style="25" customWidth="1"/>
    <col min="16157" max="16384" width="9" style="25" customWidth="1"/>
  </cols>
  <sheetData>
    <row r="1" spans="1:31" ht="15.75" customHeight="1">
      <c r="A1" s="276" t="s">
        <v>0</v>
      </c>
    </row>
    <row r="2" spans="1:31" s="23" customFormat="1" ht="30" customHeight="1">
      <c r="A2" s="875" t="s">
        <v>1654</v>
      </c>
      <c r="B2" s="799"/>
      <c r="C2" s="799"/>
      <c r="D2" s="799"/>
      <c r="E2" s="799"/>
      <c r="F2" s="799"/>
      <c r="G2" s="799"/>
      <c r="H2" s="799"/>
      <c r="I2" s="799"/>
      <c r="J2" s="799"/>
      <c r="K2" s="799"/>
      <c r="L2" s="799"/>
      <c r="M2" s="799"/>
      <c r="N2" s="799"/>
      <c r="O2" s="799"/>
      <c r="P2" s="799"/>
      <c r="Q2" s="799"/>
      <c r="R2" s="799"/>
      <c r="S2" s="799"/>
      <c r="T2" s="799"/>
      <c r="U2" s="799"/>
      <c r="V2" s="799"/>
      <c r="W2" s="799"/>
      <c r="X2" s="799"/>
      <c r="Y2" s="799"/>
      <c r="Z2" s="799"/>
      <c r="AA2" s="799"/>
      <c r="AB2" s="799"/>
      <c r="AC2" s="799"/>
      <c r="AD2" s="799"/>
    </row>
    <row r="3" spans="1:31" ht="15.75" customHeight="1">
      <c r="A3" s="800" t="e">
        <f>"评估基准日："&amp;TEXT(#REF!,"yyyy年mm月dd日")</f>
        <v>#REF!</v>
      </c>
      <c r="B3" s="801"/>
      <c r="C3" s="801"/>
      <c r="D3" s="801"/>
      <c r="E3" s="801"/>
      <c r="F3" s="801"/>
      <c r="G3" s="801"/>
      <c r="H3" s="801"/>
      <c r="I3" s="801"/>
      <c r="J3" s="801"/>
      <c r="K3" s="801"/>
      <c r="L3" s="801"/>
      <c r="M3" s="801"/>
      <c r="N3" s="801"/>
      <c r="O3" s="801"/>
      <c r="P3" s="801"/>
      <c r="Q3" s="801"/>
      <c r="R3" s="801"/>
      <c r="S3" s="801"/>
      <c r="T3" s="801"/>
      <c r="U3" s="801"/>
      <c r="V3" s="801"/>
      <c r="W3" s="801"/>
      <c r="X3" s="801"/>
      <c r="Y3" s="801"/>
      <c r="Z3" s="801"/>
      <c r="AA3" s="801"/>
      <c r="AB3" s="801"/>
      <c r="AC3" s="801"/>
      <c r="AD3" s="801"/>
    </row>
    <row r="4" spans="1:31" ht="12.6" customHeight="1">
      <c r="A4" s="24"/>
      <c r="B4" s="24"/>
      <c r="C4" s="24"/>
      <c r="D4" s="24"/>
      <c r="E4" s="24"/>
      <c r="F4" s="24"/>
      <c r="G4" s="24"/>
      <c r="H4" s="24"/>
      <c r="I4" s="24"/>
      <c r="J4" s="24"/>
      <c r="K4" s="24"/>
      <c r="L4" s="24"/>
      <c r="M4" s="24"/>
      <c r="N4" s="24"/>
      <c r="O4" s="24"/>
      <c r="P4" s="24"/>
      <c r="Q4" s="24"/>
      <c r="R4" s="24"/>
      <c r="S4" s="24"/>
      <c r="T4" s="24"/>
      <c r="U4" s="24"/>
      <c r="V4" s="24"/>
      <c r="AD4" s="28" t="s">
        <v>1655</v>
      </c>
    </row>
    <row r="5" spans="1:31" ht="12.6" customHeight="1">
      <c r="A5" s="25" t="e">
        <f>#REF!&amp;"："&amp;#REF!</f>
        <v>#REF!</v>
      </c>
      <c r="W5" s="28"/>
      <c r="AD5" s="28" t="s">
        <v>710</v>
      </c>
    </row>
    <row r="6" spans="1:31" s="24" customFormat="1" ht="12.6" customHeight="1">
      <c r="A6" s="876" t="s">
        <v>4</v>
      </c>
      <c r="B6" s="876" t="s">
        <v>1544</v>
      </c>
      <c r="C6" s="876" t="s">
        <v>1084</v>
      </c>
      <c r="D6" s="876" t="s">
        <v>1656</v>
      </c>
      <c r="E6" s="876" t="s">
        <v>1657</v>
      </c>
      <c r="F6" s="876" t="s">
        <v>1658</v>
      </c>
      <c r="G6" s="876" t="s">
        <v>1659</v>
      </c>
      <c r="H6" s="277" t="s">
        <v>1660</v>
      </c>
      <c r="I6" s="277" t="s">
        <v>1661</v>
      </c>
      <c r="J6" s="277" t="s">
        <v>1661</v>
      </c>
      <c r="K6" s="876" t="s">
        <v>6</v>
      </c>
      <c r="L6" s="838"/>
      <c r="M6" s="838"/>
      <c r="N6" s="838"/>
      <c r="O6" s="838"/>
      <c r="P6" s="838"/>
      <c r="Q6" s="838"/>
      <c r="R6" s="838"/>
      <c r="S6" s="838"/>
      <c r="T6" s="838"/>
      <c r="U6" s="838"/>
      <c r="V6" s="838"/>
      <c r="W6" s="838"/>
      <c r="X6" s="832"/>
      <c r="Y6" s="876" t="s">
        <v>7</v>
      </c>
      <c r="Z6" s="838"/>
      <c r="AA6" s="832"/>
      <c r="AB6" s="876" t="s">
        <v>712</v>
      </c>
      <c r="AC6" s="876" t="s">
        <v>616</v>
      </c>
      <c r="AD6" s="876" t="s">
        <v>176</v>
      </c>
    </row>
    <row r="7" spans="1:31" s="24" customFormat="1" ht="12.6" customHeight="1">
      <c r="A7" s="834"/>
      <c r="B7" s="834"/>
      <c r="C7" s="834"/>
      <c r="D7" s="834"/>
      <c r="E7" s="834"/>
      <c r="F7" s="834"/>
      <c r="G7" s="834"/>
      <c r="H7" s="277" t="s">
        <v>1662</v>
      </c>
      <c r="I7" s="277" t="s">
        <v>836</v>
      </c>
      <c r="J7" s="277" t="s">
        <v>1663</v>
      </c>
      <c r="K7" s="285" t="s">
        <v>1664</v>
      </c>
      <c r="L7" s="285" t="s">
        <v>1665</v>
      </c>
      <c r="M7" s="285" t="s">
        <v>1666</v>
      </c>
      <c r="N7" s="285" t="s">
        <v>1667</v>
      </c>
      <c r="O7" s="285" t="s">
        <v>1668</v>
      </c>
      <c r="P7" s="285" t="s">
        <v>1669</v>
      </c>
      <c r="Q7" s="285" t="s">
        <v>1670</v>
      </c>
      <c r="R7" s="285" t="s">
        <v>1671</v>
      </c>
      <c r="S7" s="285" t="s">
        <v>1672</v>
      </c>
      <c r="T7" s="285" t="s">
        <v>1673</v>
      </c>
      <c r="U7" s="285" t="s">
        <v>1674</v>
      </c>
      <c r="V7" s="285" t="s">
        <v>1675</v>
      </c>
      <c r="W7" s="285" t="s">
        <v>1676</v>
      </c>
      <c r="X7" s="277" t="s">
        <v>1087</v>
      </c>
      <c r="Y7" s="277" t="s">
        <v>1088</v>
      </c>
      <c r="Z7" s="277" t="s">
        <v>1089</v>
      </c>
      <c r="AA7" s="277" t="s">
        <v>1087</v>
      </c>
      <c r="AB7" s="834"/>
      <c r="AC7" s="834"/>
      <c r="AD7" s="834"/>
      <c r="AE7" s="24" t="s">
        <v>1631</v>
      </c>
    </row>
    <row r="8" spans="1:31" s="24" customFormat="1" ht="12.6" customHeight="1">
      <c r="A8" s="278" t="str">
        <f t="shared" ref="A8" si="0">IF(B8="","",ROW()-7)</f>
        <v/>
      </c>
      <c r="B8" s="279"/>
      <c r="C8" s="280"/>
      <c r="D8" s="73"/>
      <c r="E8" s="281"/>
      <c r="F8" s="281"/>
      <c r="G8" s="282"/>
      <c r="H8" s="283"/>
      <c r="I8" s="39"/>
      <c r="J8" s="39"/>
      <c r="K8" s="39"/>
      <c r="L8" s="39"/>
      <c r="M8" s="39"/>
      <c r="N8" s="39"/>
      <c r="O8" s="286"/>
      <c r="P8" s="286"/>
      <c r="Q8" s="286"/>
      <c r="R8" s="286"/>
      <c r="S8" s="286"/>
      <c r="T8" s="286"/>
      <c r="U8" s="287"/>
      <c r="V8" s="76"/>
      <c r="W8" s="288"/>
      <c r="X8" s="287"/>
      <c r="Y8" s="289"/>
      <c r="Z8" s="284"/>
      <c r="AA8" s="287"/>
      <c r="AB8" s="177">
        <f t="shared" ref="AB8" si="1">AA8-X8</f>
        <v>0</v>
      </c>
      <c r="AC8" s="76" t="str">
        <f t="shared" ref="AC8" si="2">IF(X8=0,"",AB8/X8*100)</f>
        <v/>
      </c>
      <c r="AD8" s="290"/>
      <c r="AE8" s="24" t="s">
        <v>1677</v>
      </c>
    </row>
    <row r="9" spans="1:31" s="24" customFormat="1" ht="12.6" customHeight="1">
      <c r="A9" s="278" t="str">
        <f t="shared" ref="A9:A24" si="3">IF(B9="","",ROW()-7)</f>
        <v/>
      </c>
      <c r="B9" s="279"/>
      <c r="C9" s="280"/>
      <c r="D9" s="73"/>
      <c r="E9" s="281"/>
      <c r="F9" s="281"/>
      <c r="G9" s="282"/>
      <c r="H9" s="283"/>
      <c r="I9" s="39"/>
      <c r="J9" s="39"/>
      <c r="K9" s="39"/>
      <c r="L9" s="39"/>
      <c r="M9" s="39"/>
      <c r="N9" s="39"/>
      <c r="O9" s="286"/>
      <c r="P9" s="286"/>
      <c r="Q9" s="286"/>
      <c r="R9" s="286"/>
      <c r="S9" s="286"/>
      <c r="T9" s="286"/>
      <c r="U9" s="287"/>
      <c r="V9" s="76"/>
      <c r="W9" s="288"/>
      <c r="X9" s="287"/>
      <c r="Y9" s="289"/>
      <c r="Z9" s="284"/>
      <c r="AA9" s="287"/>
      <c r="AB9" s="177">
        <f t="shared" ref="AB9:AB24" si="4">AA9-X9</f>
        <v>0</v>
      </c>
      <c r="AC9" s="76" t="str">
        <f t="shared" ref="AC9:AC24" si="5">IF(X9=0,"",AB9/X9*100)</f>
        <v/>
      </c>
      <c r="AD9" s="290"/>
      <c r="AE9" s="24" t="s">
        <v>1678</v>
      </c>
    </row>
    <row r="10" spans="1:31" s="24" customFormat="1" ht="12.6" customHeight="1">
      <c r="A10" s="278" t="str">
        <f t="shared" si="3"/>
        <v/>
      </c>
      <c r="B10" s="279"/>
      <c r="C10" s="280"/>
      <c r="D10" s="73"/>
      <c r="E10" s="281"/>
      <c r="F10" s="281"/>
      <c r="G10" s="282"/>
      <c r="H10" s="283"/>
      <c r="I10" s="39"/>
      <c r="J10" s="39"/>
      <c r="K10" s="39"/>
      <c r="L10" s="39"/>
      <c r="M10" s="39"/>
      <c r="N10" s="39"/>
      <c r="O10" s="286"/>
      <c r="P10" s="286"/>
      <c r="Q10" s="286"/>
      <c r="R10" s="286"/>
      <c r="S10" s="286"/>
      <c r="T10" s="286"/>
      <c r="U10" s="287"/>
      <c r="V10" s="76"/>
      <c r="W10" s="288"/>
      <c r="X10" s="287"/>
      <c r="Y10" s="289"/>
      <c r="Z10" s="284"/>
      <c r="AA10" s="287"/>
      <c r="AB10" s="177">
        <f t="shared" si="4"/>
        <v>0</v>
      </c>
      <c r="AC10" s="76" t="str">
        <f t="shared" si="5"/>
        <v/>
      </c>
      <c r="AD10" s="290"/>
      <c r="AE10" s="24" t="s">
        <v>1679</v>
      </c>
    </row>
    <row r="11" spans="1:31" s="24" customFormat="1" ht="12.6" customHeight="1">
      <c r="A11" s="278" t="str">
        <f t="shared" si="3"/>
        <v/>
      </c>
      <c r="B11" s="279"/>
      <c r="C11" s="280"/>
      <c r="D11" s="73"/>
      <c r="E11" s="281"/>
      <c r="F11" s="281"/>
      <c r="G11" s="282"/>
      <c r="H11" s="283"/>
      <c r="I11" s="39"/>
      <c r="J11" s="39"/>
      <c r="K11" s="39"/>
      <c r="L11" s="39"/>
      <c r="M11" s="39"/>
      <c r="N11" s="39"/>
      <c r="O11" s="286"/>
      <c r="P11" s="286"/>
      <c r="Q11" s="286"/>
      <c r="R11" s="286"/>
      <c r="S11" s="286"/>
      <c r="T11" s="286"/>
      <c r="U11" s="287"/>
      <c r="V11" s="76"/>
      <c r="W11" s="288"/>
      <c r="X11" s="287"/>
      <c r="Y11" s="289"/>
      <c r="Z11" s="284"/>
      <c r="AA11" s="287"/>
      <c r="AB11" s="177">
        <f t="shared" si="4"/>
        <v>0</v>
      </c>
      <c r="AC11" s="76" t="str">
        <f t="shared" si="5"/>
        <v/>
      </c>
      <c r="AD11" s="290"/>
      <c r="AE11" s="24" t="s">
        <v>1680</v>
      </c>
    </row>
    <row r="12" spans="1:31" s="24" customFormat="1" ht="12.6" customHeight="1">
      <c r="A12" s="278" t="str">
        <f t="shared" si="3"/>
        <v/>
      </c>
      <c r="B12" s="279"/>
      <c r="C12" s="280"/>
      <c r="D12" s="73"/>
      <c r="E12" s="281"/>
      <c r="F12" s="281"/>
      <c r="G12" s="282"/>
      <c r="H12" s="283"/>
      <c r="I12" s="39"/>
      <c r="J12" s="39"/>
      <c r="K12" s="39"/>
      <c r="L12" s="39"/>
      <c r="M12" s="39"/>
      <c r="N12" s="39"/>
      <c r="O12" s="286"/>
      <c r="P12" s="286"/>
      <c r="Q12" s="286"/>
      <c r="R12" s="286"/>
      <c r="S12" s="286"/>
      <c r="T12" s="286"/>
      <c r="U12" s="287"/>
      <c r="V12" s="76"/>
      <c r="W12" s="288"/>
      <c r="X12" s="287"/>
      <c r="Y12" s="289"/>
      <c r="Z12" s="284"/>
      <c r="AA12" s="287"/>
      <c r="AB12" s="177">
        <f t="shared" si="4"/>
        <v>0</v>
      </c>
      <c r="AC12" s="76" t="str">
        <f t="shared" si="5"/>
        <v/>
      </c>
      <c r="AD12" s="290"/>
      <c r="AE12" s="24" t="s">
        <v>1681</v>
      </c>
    </row>
    <row r="13" spans="1:31" s="24" customFormat="1" ht="12.6" customHeight="1">
      <c r="A13" s="278" t="str">
        <f t="shared" si="3"/>
        <v/>
      </c>
      <c r="B13" s="279"/>
      <c r="C13" s="280"/>
      <c r="D13" s="73"/>
      <c r="E13" s="281"/>
      <c r="F13" s="281"/>
      <c r="G13" s="282"/>
      <c r="H13" s="283"/>
      <c r="I13" s="39"/>
      <c r="J13" s="39"/>
      <c r="K13" s="39"/>
      <c r="L13" s="39"/>
      <c r="M13" s="39"/>
      <c r="N13" s="39"/>
      <c r="O13" s="286"/>
      <c r="P13" s="286"/>
      <c r="Q13" s="286"/>
      <c r="R13" s="286"/>
      <c r="S13" s="286"/>
      <c r="T13" s="286"/>
      <c r="U13" s="289"/>
      <c r="V13" s="76"/>
      <c r="W13" s="288"/>
      <c r="X13" s="287"/>
      <c r="Y13" s="289"/>
      <c r="Z13" s="284"/>
      <c r="AA13" s="287"/>
      <c r="AB13" s="177">
        <f t="shared" si="4"/>
        <v>0</v>
      </c>
      <c r="AC13" s="76" t="str">
        <f t="shared" si="5"/>
        <v/>
      </c>
      <c r="AD13" s="290"/>
      <c r="AE13" s="24" t="s">
        <v>1682</v>
      </c>
    </row>
    <row r="14" spans="1:31" s="24" customFormat="1" ht="12.6" customHeight="1">
      <c r="A14" s="278" t="str">
        <f t="shared" si="3"/>
        <v/>
      </c>
      <c r="B14" s="279"/>
      <c r="C14" s="280"/>
      <c r="D14" s="73"/>
      <c r="E14" s="281"/>
      <c r="F14" s="281"/>
      <c r="G14" s="282"/>
      <c r="H14" s="283"/>
      <c r="I14" s="39"/>
      <c r="J14" s="39"/>
      <c r="K14" s="39"/>
      <c r="L14" s="39"/>
      <c r="M14" s="39"/>
      <c r="N14" s="39"/>
      <c r="O14" s="286"/>
      <c r="P14" s="286"/>
      <c r="Q14" s="286"/>
      <c r="R14" s="286"/>
      <c r="S14" s="286"/>
      <c r="T14" s="286"/>
      <c r="U14" s="289"/>
      <c r="V14" s="76"/>
      <c r="W14" s="288"/>
      <c r="X14" s="287"/>
      <c r="Y14" s="289"/>
      <c r="Z14" s="284"/>
      <c r="AA14" s="287"/>
      <c r="AB14" s="177">
        <f t="shared" si="4"/>
        <v>0</v>
      </c>
      <c r="AC14" s="76" t="str">
        <f t="shared" si="5"/>
        <v/>
      </c>
      <c r="AD14" s="290"/>
      <c r="AE14" s="24" t="s">
        <v>1683</v>
      </c>
    </row>
    <row r="15" spans="1:31" s="24" customFormat="1" ht="12.6" customHeight="1">
      <c r="A15" s="278" t="str">
        <f t="shared" si="3"/>
        <v/>
      </c>
      <c r="B15" s="279"/>
      <c r="C15" s="280"/>
      <c r="D15" s="73"/>
      <c r="E15" s="281"/>
      <c r="F15" s="281"/>
      <c r="G15" s="282"/>
      <c r="H15" s="283"/>
      <c r="I15" s="39"/>
      <c r="J15" s="39"/>
      <c r="K15" s="39"/>
      <c r="L15" s="39"/>
      <c r="M15" s="39"/>
      <c r="N15" s="39"/>
      <c r="O15" s="286"/>
      <c r="P15" s="286"/>
      <c r="Q15" s="286"/>
      <c r="R15" s="286"/>
      <c r="S15" s="286"/>
      <c r="T15" s="286"/>
      <c r="U15" s="289"/>
      <c r="V15" s="76"/>
      <c r="W15" s="288"/>
      <c r="X15" s="287"/>
      <c r="Y15" s="289"/>
      <c r="Z15" s="284"/>
      <c r="AA15" s="287"/>
      <c r="AB15" s="177">
        <f t="shared" si="4"/>
        <v>0</v>
      </c>
      <c r="AC15" s="76" t="str">
        <f t="shared" si="5"/>
        <v/>
      </c>
      <c r="AD15" s="290"/>
      <c r="AE15" s="24" t="s">
        <v>1684</v>
      </c>
    </row>
    <row r="16" spans="1:31" s="24" customFormat="1" ht="12.6" customHeight="1">
      <c r="A16" s="278" t="str">
        <f t="shared" si="3"/>
        <v/>
      </c>
      <c r="B16" s="279"/>
      <c r="C16" s="280"/>
      <c r="D16" s="73"/>
      <c r="E16" s="281"/>
      <c r="F16" s="281"/>
      <c r="G16" s="282"/>
      <c r="H16" s="283"/>
      <c r="I16" s="39"/>
      <c r="J16" s="39"/>
      <c r="K16" s="39"/>
      <c r="L16" s="39"/>
      <c r="M16" s="39"/>
      <c r="N16" s="39"/>
      <c r="O16" s="286"/>
      <c r="P16" s="286"/>
      <c r="Q16" s="286"/>
      <c r="R16" s="286"/>
      <c r="S16" s="286"/>
      <c r="T16" s="286"/>
      <c r="U16" s="289"/>
      <c r="V16" s="76"/>
      <c r="W16" s="288"/>
      <c r="X16" s="287"/>
      <c r="Y16" s="289"/>
      <c r="Z16" s="284"/>
      <c r="AA16" s="287"/>
      <c r="AB16" s="177">
        <f t="shared" si="4"/>
        <v>0</v>
      </c>
      <c r="AC16" s="76" t="str">
        <f t="shared" si="5"/>
        <v/>
      </c>
      <c r="AD16" s="290"/>
      <c r="AE16" s="24" t="s">
        <v>1685</v>
      </c>
    </row>
    <row r="17" spans="1:31" s="24" customFormat="1" ht="12.6" customHeight="1">
      <c r="A17" s="278" t="str">
        <f t="shared" si="3"/>
        <v/>
      </c>
      <c r="B17" s="279"/>
      <c r="C17" s="280"/>
      <c r="D17" s="73"/>
      <c r="E17" s="281"/>
      <c r="F17" s="281"/>
      <c r="G17" s="282"/>
      <c r="H17" s="283"/>
      <c r="I17" s="39"/>
      <c r="J17" s="39"/>
      <c r="K17" s="39"/>
      <c r="L17" s="39"/>
      <c r="M17" s="39"/>
      <c r="N17" s="39"/>
      <c r="O17" s="286"/>
      <c r="P17" s="286"/>
      <c r="Q17" s="286"/>
      <c r="R17" s="286"/>
      <c r="S17" s="286"/>
      <c r="T17" s="286"/>
      <c r="U17" s="289"/>
      <c r="V17" s="76"/>
      <c r="W17" s="288"/>
      <c r="X17" s="287"/>
      <c r="Y17" s="289"/>
      <c r="Z17" s="284"/>
      <c r="AA17" s="287"/>
      <c r="AB17" s="177">
        <f t="shared" si="4"/>
        <v>0</v>
      </c>
      <c r="AC17" s="76" t="str">
        <f t="shared" si="5"/>
        <v/>
      </c>
      <c r="AD17" s="290"/>
      <c r="AE17" s="24" t="s">
        <v>1686</v>
      </c>
    </row>
    <row r="18" spans="1:31" s="24" customFormat="1" ht="12.6" customHeight="1">
      <c r="A18" s="278" t="str">
        <f t="shared" si="3"/>
        <v/>
      </c>
      <c r="B18" s="279"/>
      <c r="C18" s="280"/>
      <c r="D18" s="73"/>
      <c r="E18" s="281"/>
      <c r="F18" s="281"/>
      <c r="G18" s="282"/>
      <c r="H18" s="283"/>
      <c r="I18" s="39"/>
      <c r="J18" s="39"/>
      <c r="K18" s="39"/>
      <c r="L18" s="39"/>
      <c r="M18" s="39"/>
      <c r="N18" s="39"/>
      <c r="O18" s="286"/>
      <c r="P18" s="286"/>
      <c r="Q18" s="286"/>
      <c r="R18" s="286"/>
      <c r="S18" s="286"/>
      <c r="T18" s="286"/>
      <c r="U18" s="289"/>
      <c r="V18" s="76"/>
      <c r="W18" s="288"/>
      <c r="X18" s="287"/>
      <c r="Y18" s="289"/>
      <c r="Z18" s="284"/>
      <c r="AA18" s="287"/>
      <c r="AB18" s="177">
        <f t="shared" si="4"/>
        <v>0</v>
      </c>
      <c r="AC18" s="76" t="str">
        <f t="shared" si="5"/>
        <v/>
      </c>
      <c r="AD18" s="290"/>
      <c r="AE18" s="24" t="s">
        <v>1687</v>
      </c>
    </row>
    <row r="19" spans="1:31" s="24" customFormat="1" ht="12.6" customHeight="1">
      <c r="A19" s="278" t="str">
        <f t="shared" si="3"/>
        <v/>
      </c>
      <c r="B19" s="279"/>
      <c r="C19" s="280"/>
      <c r="D19" s="73"/>
      <c r="E19" s="281"/>
      <c r="F19" s="281"/>
      <c r="G19" s="282"/>
      <c r="H19" s="283"/>
      <c r="I19" s="39"/>
      <c r="J19" s="39"/>
      <c r="K19" s="39"/>
      <c r="L19" s="39"/>
      <c r="M19" s="39"/>
      <c r="N19" s="39"/>
      <c r="O19" s="286"/>
      <c r="P19" s="286"/>
      <c r="Q19" s="286"/>
      <c r="R19" s="286"/>
      <c r="S19" s="286"/>
      <c r="T19" s="286"/>
      <c r="U19" s="289"/>
      <c r="V19" s="76"/>
      <c r="W19" s="288"/>
      <c r="X19" s="287"/>
      <c r="Y19" s="289"/>
      <c r="Z19" s="284"/>
      <c r="AA19" s="287"/>
      <c r="AB19" s="177">
        <f t="shared" si="4"/>
        <v>0</v>
      </c>
      <c r="AC19" s="76" t="str">
        <f t="shared" si="5"/>
        <v/>
      </c>
      <c r="AD19" s="290"/>
      <c r="AE19" s="24" t="s">
        <v>1688</v>
      </c>
    </row>
    <row r="20" spans="1:31" s="24" customFormat="1" ht="12.6" customHeight="1">
      <c r="A20" s="278" t="str">
        <f t="shared" si="3"/>
        <v/>
      </c>
      <c r="B20" s="279"/>
      <c r="C20" s="280"/>
      <c r="D20" s="73"/>
      <c r="E20" s="281"/>
      <c r="F20" s="281"/>
      <c r="G20" s="282"/>
      <c r="H20" s="283"/>
      <c r="I20" s="39"/>
      <c r="J20" s="39"/>
      <c r="K20" s="39"/>
      <c r="L20" s="39"/>
      <c r="M20" s="39"/>
      <c r="N20" s="39"/>
      <c r="O20" s="286"/>
      <c r="P20" s="286"/>
      <c r="Q20" s="286"/>
      <c r="R20" s="286"/>
      <c r="S20" s="286"/>
      <c r="T20" s="286"/>
      <c r="U20" s="289"/>
      <c r="V20" s="76"/>
      <c r="W20" s="288"/>
      <c r="X20" s="287"/>
      <c r="Y20" s="289"/>
      <c r="Z20" s="284"/>
      <c r="AA20" s="287"/>
      <c r="AB20" s="177">
        <f t="shared" si="4"/>
        <v>0</v>
      </c>
      <c r="AC20" s="76" t="str">
        <f t="shared" si="5"/>
        <v/>
      </c>
      <c r="AD20" s="290"/>
      <c r="AE20" s="24" t="s">
        <v>1689</v>
      </c>
    </row>
    <row r="21" spans="1:31" s="24" customFormat="1" ht="12.6" customHeight="1">
      <c r="A21" s="278" t="str">
        <f t="shared" si="3"/>
        <v/>
      </c>
      <c r="B21" s="279"/>
      <c r="C21" s="280"/>
      <c r="D21" s="73"/>
      <c r="E21" s="281"/>
      <c r="F21" s="281"/>
      <c r="G21" s="282"/>
      <c r="H21" s="283"/>
      <c r="I21" s="39"/>
      <c r="J21" s="39"/>
      <c r="K21" s="39"/>
      <c r="L21" s="39"/>
      <c r="M21" s="39"/>
      <c r="N21" s="39"/>
      <c r="O21" s="286"/>
      <c r="P21" s="286"/>
      <c r="Q21" s="286"/>
      <c r="R21" s="286"/>
      <c r="S21" s="286"/>
      <c r="T21" s="286"/>
      <c r="U21" s="289"/>
      <c r="V21" s="76"/>
      <c r="W21" s="288"/>
      <c r="X21" s="287"/>
      <c r="Y21" s="289"/>
      <c r="Z21" s="284"/>
      <c r="AA21" s="287"/>
      <c r="AB21" s="177">
        <f t="shared" si="4"/>
        <v>0</v>
      </c>
      <c r="AC21" s="76" t="str">
        <f t="shared" si="5"/>
        <v/>
      </c>
      <c r="AD21" s="290"/>
      <c r="AE21" s="24" t="s">
        <v>1690</v>
      </c>
    </row>
    <row r="22" spans="1:31" s="24" customFormat="1" ht="12.6" customHeight="1">
      <c r="A22" s="278" t="str">
        <f t="shared" si="3"/>
        <v/>
      </c>
      <c r="B22" s="279"/>
      <c r="C22" s="280"/>
      <c r="D22" s="73"/>
      <c r="E22" s="281"/>
      <c r="F22" s="281"/>
      <c r="G22" s="282"/>
      <c r="H22" s="283"/>
      <c r="I22" s="39"/>
      <c r="J22" s="39"/>
      <c r="K22" s="39"/>
      <c r="L22" s="39"/>
      <c r="M22" s="39"/>
      <c r="N22" s="39"/>
      <c r="O22" s="286"/>
      <c r="P22" s="286"/>
      <c r="Q22" s="286"/>
      <c r="R22" s="286"/>
      <c r="S22" s="286"/>
      <c r="T22" s="286"/>
      <c r="U22" s="289"/>
      <c r="V22" s="76"/>
      <c r="W22" s="288"/>
      <c r="X22" s="287"/>
      <c r="Y22" s="289"/>
      <c r="Z22" s="284"/>
      <c r="AA22" s="287"/>
      <c r="AB22" s="177">
        <f t="shared" si="4"/>
        <v>0</v>
      </c>
      <c r="AC22" s="76" t="str">
        <f t="shared" si="5"/>
        <v/>
      </c>
      <c r="AD22" s="290"/>
      <c r="AE22" s="24" t="s">
        <v>1691</v>
      </c>
    </row>
    <row r="23" spans="1:31" s="24" customFormat="1" ht="12.6" customHeight="1">
      <c r="A23" s="278" t="str">
        <f t="shared" si="3"/>
        <v/>
      </c>
      <c r="B23" s="279"/>
      <c r="C23" s="280"/>
      <c r="D23" s="73"/>
      <c r="E23" s="281"/>
      <c r="F23" s="281"/>
      <c r="G23" s="282"/>
      <c r="H23" s="283"/>
      <c r="I23" s="39"/>
      <c r="J23" s="39"/>
      <c r="K23" s="39"/>
      <c r="L23" s="39"/>
      <c r="M23" s="39"/>
      <c r="N23" s="39"/>
      <c r="O23" s="286"/>
      <c r="P23" s="286"/>
      <c r="Q23" s="286"/>
      <c r="R23" s="286"/>
      <c r="S23" s="286"/>
      <c r="T23" s="286"/>
      <c r="U23" s="289"/>
      <c r="V23" s="76"/>
      <c r="W23" s="288"/>
      <c r="X23" s="287"/>
      <c r="Y23" s="289"/>
      <c r="Z23" s="284"/>
      <c r="AA23" s="287"/>
      <c r="AB23" s="177">
        <f t="shared" si="4"/>
        <v>0</v>
      </c>
      <c r="AC23" s="76" t="str">
        <f t="shared" si="5"/>
        <v/>
      </c>
      <c r="AD23" s="290"/>
      <c r="AE23" s="24" t="s">
        <v>1692</v>
      </c>
    </row>
    <row r="24" spans="1:31" s="24" customFormat="1" ht="12.6" customHeight="1">
      <c r="A24" s="278" t="str">
        <f t="shared" si="3"/>
        <v/>
      </c>
      <c r="B24" s="279"/>
      <c r="C24" s="280"/>
      <c r="D24" s="73"/>
      <c r="E24" s="281"/>
      <c r="F24" s="281"/>
      <c r="G24" s="282"/>
      <c r="H24" s="283"/>
      <c r="I24" s="39"/>
      <c r="J24" s="39"/>
      <c r="K24" s="39"/>
      <c r="L24" s="39"/>
      <c r="M24" s="39"/>
      <c r="N24" s="39"/>
      <c r="O24" s="286"/>
      <c r="P24" s="286"/>
      <c r="Q24" s="286"/>
      <c r="R24" s="286"/>
      <c r="S24" s="286"/>
      <c r="T24" s="286"/>
      <c r="U24" s="289"/>
      <c r="V24" s="76"/>
      <c r="W24" s="288"/>
      <c r="X24" s="287"/>
      <c r="Y24" s="289"/>
      <c r="Z24" s="284"/>
      <c r="AA24" s="287"/>
      <c r="AB24" s="177">
        <f t="shared" si="4"/>
        <v>0</v>
      </c>
      <c r="AC24" s="76" t="str">
        <f t="shared" si="5"/>
        <v/>
      </c>
      <c r="AD24" s="290"/>
      <c r="AE24" s="24" t="s">
        <v>1693</v>
      </c>
    </row>
    <row r="25" spans="1:31" s="24" customFormat="1" ht="12.6" customHeight="1">
      <c r="A25" s="810" t="s">
        <v>1694</v>
      </c>
      <c r="B25" s="832"/>
      <c r="C25" s="73"/>
      <c r="D25" s="284">
        <f>SUM(D8:D24)</f>
        <v>0</v>
      </c>
      <c r="E25" s="284"/>
      <c r="F25" s="284"/>
      <c r="G25" s="284"/>
      <c r="H25" s="284">
        <f t="shared" ref="H25:AA25" si="6">SUM(H8:H24)</f>
        <v>0</v>
      </c>
      <c r="I25" s="284">
        <f t="shared" si="6"/>
        <v>0</v>
      </c>
      <c r="J25" s="284">
        <f t="shared" si="6"/>
        <v>0</v>
      </c>
      <c r="K25" s="284">
        <f t="shared" si="6"/>
        <v>0</v>
      </c>
      <c r="L25" s="284">
        <f t="shared" si="6"/>
        <v>0</v>
      </c>
      <c r="M25" s="284">
        <f t="shared" si="6"/>
        <v>0</v>
      </c>
      <c r="N25" s="284">
        <f t="shared" si="6"/>
        <v>0</v>
      </c>
      <c r="O25" s="284">
        <f t="shared" si="6"/>
        <v>0</v>
      </c>
      <c r="P25" s="284">
        <f t="shared" si="6"/>
        <v>0</v>
      </c>
      <c r="Q25" s="284">
        <f t="shared" si="6"/>
        <v>0</v>
      </c>
      <c r="R25" s="284">
        <f t="shared" si="6"/>
        <v>0</v>
      </c>
      <c r="S25" s="284">
        <f t="shared" si="6"/>
        <v>0</v>
      </c>
      <c r="T25" s="284">
        <f t="shared" si="6"/>
        <v>0</v>
      </c>
      <c r="U25" s="284">
        <f t="shared" si="6"/>
        <v>0</v>
      </c>
      <c r="V25" s="284">
        <f t="shared" si="6"/>
        <v>0</v>
      </c>
      <c r="W25" s="284">
        <f t="shared" si="6"/>
        <v>0</v>
      </c>
      <c r="X25" s="284">
        <f t="shared" si="6"/>
        <v>0</v>
      </c>
      <c r="Y25" s="284">
        <f t="shared" si="6"/>
        <v>0</v>
      </c>
      <c r="Z25" s="284">
        <f t="shared" si="6"/>
        <v>0</v>
      </c>
      <c r="AA25" s="284">
        <f t="shared" si="6"/>
        <v>0</v>
      </c>
      <c r="AB25" s="177">
        <f t="shared" ref="AB25" si="7">AA25-X25</f>
        <v>0</v>
      </c>
      <c r="AC25" s="76" t="str">
        <f t="shared" ref="AC25" si="8">IF(X25=0,"",AB25/X25*100)</f>
        <v/>
      </c>
      <c r="AD25" s="284"/>
    </row>
    <row r="26" spans="1:31" ht="12.6" customHeight="1">
      <c r="A26" s="25" t="e">
        <f>#REF!&amp;"填表人："&amp;#REF!</f>
        <v>#REF!</v>
      </c>
      <c r="AA26" s="25" t="e">
        <f>"评估人员："&amp;#REF!</f>
        <v>#REF!</v>
      </c>
      <c r="AE26" s="25" t="s">
        <v>1653</v>
      </c>
    </row>
    <row r="27" spans="1:31" ht="12.6" customHeight="1">
      <c r="A27" s="25" t="e">
        <f>"填表日期："&amp;YEAR(#REF!)&amp;"年"&amp;MONTH(#REF!)&amp;"月"&amp;DAY(#REF!)&amp;"日"</f>
        <v>#REF!</v>
      </c>
    </row>
    <row r="28" spans="1:31" ht="15.75" customHeight="1">
      <c r="X28" s="65"/>
    </row>
  </sheetData>
  <mergeCells count="15">
    <mergeCell ref="A2:AD2"/>
    <mergeCell ref="A3:AD3"/>
    <mergeCell ref="K6:X6"/>
    <mergeCell ref="Y6:AA6"/>
    <mergeCell ref="A25:B25"/>
    <mergeCell ref="A6:A7"/>
    <mergeCell ref="B6:B7"/>
    <mergeCell ref="C6:C7"/>
    <mergeCell ref="D6:D7"/>
    <mergeCell ref="E6:E7"/>
    <mergeCell ref="F6:F7"/>
    <mergeCell ref="G6:G7"/>
    <mergeCell ref="AB6:AB7"/>
    <mergeCell ref="AC6:AC7"/>
    <mergeCell ref="AD6:AD7"/>
  </mergeCells>
  <phoneticPr fontId="48" type="noConversion"/>
  <hyperlinks>
    <hyperlink ref="A1" location="索引目录!A1" display="返回索引目录" xr:uid="{00000000-0004-0000-2300-000000000000}"/>
  </hyperlinks>
  <printOptions horizontalCentered="1"/>
  <pageMargins left="0.98402777777777795" right="0.98402777777777795" top="0.98402777777777795" bottom="0.98402777777777795" header="0.47152777777777799" footer="0.35416666666666702"/>
  <pageSetup paperSize="9" scale="4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drawing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1">
    <pageSetUpPr fitToPage="1"/>
  </sheetPr>
  <dimension ref="A1:N29"/>
  <sheetViews>
    <sheetView showGridLines="0" topLeftCell="A4" zoomScale="96" zoomScaleNormal="96" workbookViewId="0">
      <selection activeCell="S10" sqref="S10"/>
    </sheetView>
  </sheetViews>
  <sheetFormatPr defaultColWidth="9" defaultRowHeight="15.75" customHeight="1"/>
  <cols>
    <col min="1" max="1" width="5.125" style="25" customWidth="1"/>
    <col min="2" max="2" width="21.625" style="25" customWidth="1"/>
    <col min="3" max="4" width="8" style="25" customWidth="1"/>
    <col min="5" max="5" width="8" style="209" customWidth="1"/>
    <col min="6" max="6" width="9.625" style="25" customWidth="1"/>
    <col min="7" max="7" width="4.625" style="25" customWidth="1"/>
    <col min="8" max="8" width="11.125" style="25" customWidth="1"/>
    <col min="9" max="9" width="9.5" style="25" customWidth="1"/>
    <col min="10" max="10" width="8" style="25" customWidth="1"/>
    <col min="11" max="11" width="9.625" style="25" customWidth="1"/>
    <col min="12" max="12" width="7.625" style="25" customWidth="1"/>
    <col min="13" max="13" width="16.625" style="25" customWidth="1"/>
    <col min="14" max="14" width="8.5" style="24" customWidth="1"/>
    <col min="15" max="16" width="9" style="25" customWidth="1"/>
    <col min="17" max="16384" width="9" style="25"/>
  </cols>
  <sheetData>
    <row r="1" spans="1:14" ht="15.75" customHeight="1">
      <c r="A1" s="26" t="s">
        <v>0</v>
      </c>
    </row>
    <row r="2" spans="1:14" s="23" customFormat="1" ht="30" customHeight="1">
      <c r="A2" s="798" t="s">
        <v>1695</v>
      </c>
      <c r="B2" s="799"/>
      <c r="C2" s="799"/>
      <c r="D2" s="799"/>
      <c r="E2" s="799"/>
      <c r="F2" s="799"/>
      <c r="G2" s="799"/>
      <c r="H2" s="799"/>
      <c r="I2" s="799"/>
      <c r="J2" s="799"/>
      <c r="K2" s="799"/>
      <c r="L2" s="799"/>
      <c r="M2" s="799"/>
      <c r="N2" s="27"/>
    </row>
    <row r="3" spans="1:14" ht="15.75" customHeight="1">
      <c r="A3" s="800" t="e">
        <f>"评估基准日："&amp;TEXT(#REF!,"yyyy年mm月dd日")</f>
        <v>#REF!</v>
      </c>
      <c r="B3" s="801"/>
      <c r="C3" s="801"/>
      <c r="D3" s="801"/>
      <c r="E3" s="807"/>
      <c r="F3" s="801"/>
      <c r="G3" s="801"/>
      <c r="H3" s="801"/>
      <c r="I3" s="801"/>
      <c r="J3" s="801"/>
      <c r="K3" s="801"/>
      <c r="L3" s="801"/>
      <c r="M3" s="801"/>
    </row>
    <row r="4" spans="1:14" ht="14.25" customHeight="1">
      <c r="A4" s="24"/>
      <c r="B4" s="24"/>
      <c r="C4" s="24"/>
      <c r="D4" s="24"/>
      <c r="E4" s="269"/>
      <c r="F4" s="24"/>
      <c r="G4" s="24"/>
      <c r="H4" s="24"/>
      <c r="I4" s="24"/>
      <c r="J4" s="24"/>
      <c r="K4" s="24"/>
      <c r="L4" s="24"/>
      <c r="M4" s="28" t="s">
        <v>1696</v>
      </c>
    </row>
    <row r="5" spans="1:14" ht="15.75" customHeight="1">
      <c r="A5" s="25" t="e">
        <f>#REF!&amp;"："&amp;#REF!</f>
        <v>#REF!</v>
      </c>
      <c r="I5" s="86"/>
      <c r="J5" s="86"/>
      <c r="M5" s="194" t="s">
        <v>720</v>
      </c>
    </row>
    <row r="6" spans="1:14" s="24" customFormat="1" ht="15.75" customHeight="1">
      <c r="A6" s="821" t="s">
        <v>4</v>
      </c>
      <c r="B6" s="821" t="s">
        <v>965</v>
      </c>
      <c r="C6" s="821" t="s">
        <v>966</v>
      </c>
      <c r="D6" s="855" t="s">
        <v>1697</v>
      </c>
      <c r="E6" s="836" t="s">
        <v>967</v>
      </c>
      <c r="F6" s="821" t="s">
        <v>968</v>
      </c>
      <c r="G6" s="821" t="s">
        <v>722</v>
      </c>
      <c r="H6" s="844" t="s">
        <v>723</v>
      </c>
      <c r="I6" s="814" t="s">
        <v>653</v>
      </c>
      <c r="J6" s="810" t="s">
        <v>647</v>
      </c>
      <c r="K6" s="810" t="s">
        <v>7</v>
      </c>
      <c r="L6" s="821" t="s">
        <v>616</v>
      </c>
      <c r="M6" s="821" t="s">
        <v>176</v>
      </c>
    </row>
    <row r="7" spans="1:14" ht="15.75" customHeight="1">
      <c r="A7" s="831"/>
      <c r="B7" s="831"/>
      <c r="C7" s="831"/>
      <c r="D7" s="878"/>
      <c r="E7" s="831"/>
      <c r="F7" s="831"/>
      <c r="G7" s="831"/>
      <c r="H7" s="834"/>
      <c r="I7" s="834"/>
      <c r="J7" s="834"/>
      <c r="K7" s="834"/>
      <c r="L7" s="831"/>
      <c r="M7" s="831"/>
      <c r="N7" s="195" t="s">
        <v>725</v>
      </c>
    </row>
    <row r="8" spans="1:14" ht="12.75" customHeight="1">
      <c r="A8" s="32" t="str">
        <f t="shared" ref="A8" si="0">IF(B8="","",ROW()-7)</f>
        <v/>
      </c>
      <c r="B8" s="33"/>
      <c r="C8" s="33"/>
      <c r="D8" s="33"/>
      <c r="E8" s="34"/>
      <c r="F8" s="92"/>
      <c r="G8" s="33"/>
      <c r="H8" s="35"/>
      <c r="I8" s="273"/>
      <c r="J8" s="273"/>
      <c r="K8" s="273"/>
      <c r="L8" s="35" t="str">
        <f t="shared" ref="L8" si="1">IF(I8=0,"",(K8-I8)/(I8)*100)</f>
        <v/>
      </c>
      <c r="M8" s="33"/>
      <c r="N8" s="24" t="s">
        <v>1698</v>
      </c>
    </row>
    <row r="9" spans="1:14" ht="12.75" customHeight="1">
      <c r="A9" s="32" t="str">
        <f t="shared" ref="A9:A23" si="2">IF(B9="","",ROW()-7)</f>
        <v/>
      </c>
      <c r="B9" s="33"/>
      <c r="C9" s="33"/>
      <c r="D9" s="33"/>
      <c r="E9" s="34"/>
      <c r="F9" s="92"/>
      <c r="G9" s="33"/>
      <c r="H9" s="35"/>
      <c r="I9" s="273"/>
      <c r="J9" s="273"/>
      <c r="K9" s="273"/>
      <c r="L9" s="35" t="str">
        <f t="shared" ref="L9:L27" si="3">IF(I9=0,"",(K9-I9)/(I9)*100)</f>
        <v/>
      </c>
      <c r="M9" s="33"/>
      <c r="N9" s="24" t="s">
        <v>1699</v>
      </c>
    </row>
    <row r="10" spans="1:14" ht="12.75" customHeight="1">
      <c r="A10" s="32" t="str">
        <f t="shared" si="2"/>
        <v/>
      </c>
      <c r="B10" s="33"/>
      <c r="C10" s="33"/>
      <c r="D10" s="33"/>
      <c r="E10" s="34"/>
      <c r="F10" s="92"/>
      <c r="G10" s="33"/>
      <c r="H10" s="35"/>
      <c r="I10" s="273"/>
      <c r="J10" s="273"/>
      <c r="K10" s="273"/>
      <c r="L10" s="35" t="str">
        <f t="shared" si="3"/>
        <v/>
      </c>
      <c r="M10" s="33"/>
      <c r="N10" s="24" t="s">
        <v>1700</v>
      </c>
    </row>
    <row r="11" spans="1:14" ht="12.75" customHeight="1">
      <c r="A11" s="32" t="str">
        <f t="shared" si="2"/>
        <v/>
      </c>
      <c r="B11" s="33"/>
      <c r="C11" s="33"/>
      <c r="D11" s="33"/>
      <c r="E11" s="34"/>
      <c r="F11" s="92"/>
      <c r="G11" s="33"/>
      <c r="H11" s="35"/>
      <c r="I11" s="273"/>
      <c r="J11" s="273"/>
      <c r="K11" s="273"/>
      <c r="L11" s="35" t="str">
        <f t="shared" si="3"/>
        <v/>
      </c>
      <c r="M11" s="33"/>
      <c r="N11" s="24" t="s">
        <v>1701</v>
      </c>
    </row>
    <row r="12" spans="1:14" ht="12.75" customHeight="1">
      <c r="A12" s="32" t="str">
        <f t="shared" si="2"/>
        <v/>
      </c>
      <c r="B12" s="33"/>
      <c r="C12" s="33"/>
      <c r="D12" s="33"/>
      <c r="E12" s="34"/>
      <c r="F12" s="92"/>
      <c r="G12" s="33"/>
      <c r="H12" s="35"/>
      <c r="I12" s="273"/>
      <c r="J12" s="273"/>
      <c r="K12" s="273"/>
      <c r="L12" s="35" t="str">
        <f t="shared" si="3"/>
        <v/>
      </c>
      <c r="M12" s="33"/>
      <c r="N12" s="24" t="s">
        <v>1702</v>
      </c>
    </row>
    <row r="13" spans="1:14" ht="12.75" customHeight="1">
      <c r="A13" s="32" t="str">
        <f t="shared" si="2"/>
        <v/>
      </c>
      <c r="B13" s="33"/>
      <c r="C13" s="33"/>
      <c r="D13" s="33"/>
      <c r="E13" s="34"/>
      <c r="F13" s="92"/>
      <c r="G13" s="33"/>
      <c r="H13" s="35"/>
      <c r="I13" s="273"/>
      <c r="J13" s="273"/>
      <c r="K13" s="273"/>
      <c r="L13" s="35" t="str">
        <f t="shared" si="3"/>
        <v/>
      </c>
      <c r="M13" s="33"/>
      <c r="N13" s="24" t="s">
        <v>1703</v>
      </c>
    </row>
    <row r="14" spans="1:14" ht="12.75" customHeight="1">
      <c r="A14" s="32" t="str">
        <f t="shared" si="2"/>
        <v/>
      </c>
      <c r="B14" s="33"/>
      <c r="C14" s="33"/>
      <c r="D14" s="33"/>
      <c r="E14" s="34"/>
      <c r="F14" s="92"/>
      <c r="G14" s="33"/>
      <c r="H14" s="35"/>
      <c r="I14" s="273"/>
      <c r="J14" s="273"/>
      <c r="K14" s="273"/>
      <c r="L14" s="35" t="str">
        <f t="shared" si="3"/>
        <v/>
      </c>
      <c r="M14" s="33"/>
      <c r="N14" s="24" t="s">
        <v>1704</v>
      </c>
    </row>
    <row r="15" spans="1:14" ht="12.75" customHeight="1">
      <c r="A15" s="32" t="str">
        <f t="shared" si="2"/>
        <v/>
      </c>
      <c r="B15" s="33"/>
      <c r="C15" s="33"/>
      <c r="D15" s="33"/>
      <c r="E15" s="34"/>
      <c r="F15" s="92"/>
      <c r="G15" s="33"/>
      <c r="H15" s="35"/>
      <c r="I15" s="273"/>
      <c r="J15" s="273"/>
      <c r="K15" s="273"/>
      <c r="L15" s="35" t="str">
        <f t="shared" si="3"/>
        <v/>
      </c>
      <c r="M15" s="33"/>
      <c r="N15" s="24" t="s">
        <v>1705</v>
      </c>
    </row>
    <row r="16" spans="1:14" ht="12.75" customHeight="1">
      <c r="A16" s="32" t="str">
        <f t="shared" si="2"/>
        <v/>
      </c>
      <c r="B16" s="33"/>
      <c r="C16" s="33"/>
      <c r="D16" s="33"/>
      <c r="E16" s="34"/>
      <c r="F16" s="92"/>
      <c r="G16" s="33"/>
      <c r="H16" s="35"/>
      <c r="I16" s="273"/>
      <c r="J16" s="273"/>
      <c r="K16" s="273"/>
      <c r="L16" s="35" t="str">
        <f t="shared" si="3"/>
        <v/>
      </c>
      <c r="M16" s="33"/>
      <c r="N16" s="24" t="s">
        <v>1706</v>
      </c>
    </row>
    <row r="17" spans="1:14" ht="12.75" customHeight="1">
      <c r="A17" s="32" t="str">
        <f t="shared" si="2"/>
        <v/>
      </c>
      <c r="B17" s="33"/>
      <c r="C17" s="33"/>
      <c r="D17" s="33"/>
      <c r="E17" s="34"/>
      <c r="F17" s="92"/>
      <c r="G17" s="33"/>
      <c r="H17" s="35"/>
      <c r="I17" s="273"/>
      <c r="J17" s="273"/>
      <c r="K17" s="273"/>
      <c r="L17" s="35" t="str">
        <f t="shared" si="3"/>
        <v/>
      </c>
      <c r="M17" s="33"/>
      <c r="N17" s="24" t="s">
        <v>1707</v>
      </c>
    </row>
    <row r="18" spans="1:14" ht="12.75" customHeight="1">
      <c r="A18" s="32" t="str">
        <f t="shared" si="2"/>
        <v/>
      </c>
      <c r="B18" s="33"/>
      <c r="C18" s="33"/>
      <c r="D18" s="33"/>
      <c r="E18" s="34"/>
      <c r="F18" s="92"/>
      <c r="G18" s="33"/>
      <c r="H18" s="35"/>
      <c r="I18" s="273"/>
      <c r="J18" s="273"/>
      <c r="K18" s="273"/>
      <c r="L18" s="35" t="str">
        <f t="shared" si="3"/>
        <v/>
      </c>
      <c r="M18" s="33"/>
      <c r="N18" s="24" t="s">
        <v>1708</v>
      </c>
    </row>
    <row r="19" spans="1:14" ht="12.75" customHeight="1">
      <c r="A19" s="32" t="str">
        <f t="shared" si="2"/>
        <v/>
      </c>
      <c r="B19" s="33"/>
      <c r="C19" s="33"/>
      <c r="D19" s="33"/>
      <c r="E19" s="34"/>
      <c r="F19" s="92"/>
      <c r="G19" s="33"/>
      <c r="H19" s="35"/>
      <c r="I19" s="273"/>
      <c r="J19" s="273"/>
      <c r="K19" s="273"/>
      <c r="L19" s="35" t="str">
        <f t="shared" si="3"/>
        <v/>
      </c>
      <c r="M19" s="33"/>
      <c r="N19" s="24" t="s">
        <v>1709</v>
      </c>
    </row>
    <row r="20" spans="1:14" ht="12.75" customHeight="1">
      <c r="A20" s="32" t="str">
        <f t="shared" si="2"/>
        <v/>
      </c>
      <c r="B20" s="33"/>
      <c r="C20" s="33"/>
      <c r="D20" s="33"/>
      <c r="E20" s="34"/>
      <c r="F20" s="92"/>
      <c r="G20" s="33"/>
      <c r="H20" s="35"/>
      <c r="I20" s="273"/>
      <c r="J20" s="273"/>
      <c r="K20" s="273"/>
      <c r="L20" s="35" t="str">
        <f t="shared" si="3"/>
        <v/>
      </c>
      <c r="M20" s="33"/>
      <c r="N20" s="24" t="s">
        <v>1710</v>
      </c>
    </row>
    <row r="21" spans="1:14" ht="12.75" customHeight="1">
      <c r="A21" s="32" t="str">
        <f t="shared" si="2"/>
        <v/>
      </c>
      <c r="B21" s="33"/>
      <c r="C21" s="33"/>
      <c r="D21" s="33"/>
      <c r="E21" s="34"/>
      <c r="F21" s="92"/>
      <c r="G21" s="33"/>
      <c r="H21" s="35"/>
      <c r="I21" s="273"/>
      <c r="J21" s="273"/>
      <c r="K21" s="273"/>
      <c r="L21" s="35" t="str">
        <f t="shared" si="3"/>
        <v/>
      </c>
      <c r="M21" s="33"/>
      <c r="N21" s="24" t="s">
        <v>1711</v>
      </c>
    </row>
    <row r="22" spans="1:14" ht="12.75" customHeight="1">
      <c r="A22" s="32" t="str">
        <f t="shared" si="2"/>
        <v/>
      </c>
      <c r="B22" s="33"/>
      <c r="C22" s="33"/>
      <c r="D22" s="33"/>
      <c r="E22" s="34"/>
      <c r="F22" s="92"/>
      <c r="G22" s="33"/>
      <c r="H22" s="35"/>
      <c r="I22" s="273"/>
      <c r="J22" s="273"/>
      <c r="K22" s="273"/>
      <c r="L22" s="35" t="str">
        <f t="shared" si="3"/>
        <v/>
      </c>
      <c r="M22" s="33"/>
      <c r="N22" s="24" t="s">
        <v>1712</v>
      </c>
    </row>
    <row r="23" spans="1:14" ht="12.75" customHeight="1">
      <c r="A23" s="32" t="str">
        <f t="shared" si="2"/>
        <v/>
      </c>
      <c r="B23" s="33"/>
      <c r="C23" s="33"/>
      <c r="D23" s="33"/>
      <c r="E23" s="34"/>
      <c r="F23" s="92"/>
      <c r="G23" s="33"/>
      <c r="H23" s="35"/>
      <c r="I23" s="273"/>
      <c r="J23" s="273"/>
      <c r="K23" s="273"/>
      <c r="L23" s="35" t="str">
        <f t="shared" si="3"/>
        <v/>
      </c>
      <c r="M23" s="33"/>
      <c r="N23" s="24" t="s">
        <v>1713</v>
      </c>
    </row>
    <row r="24" spans="1:14" ht="12.75" customHeight="1">
      <c r="A24" s="830" t="s">
        <v>1714</v>
      </c>
      <c r="B24" s="832"/>
      <c r="C24" s="33"/>
      <c r="D24" s="33"/>
      <c r="E24" s="64"/>
      <c r="F24" s="92"/>
      <c r="G24" s="33"/>
      <c r="H24" s="35"/>
      <c r="I24" s="274">
        <f>SUM(I8:I23)</f>
        <v>0</v>
      </c>
      <c r="J24" s="274">
        <f>SUM(J8:J23)</f>
        <v>0</v>
      </c>
      <c r="K24" s="274">
        <f>SUM(K8:K23)</f>
        <v>0</v>
      </c>
      <c r="L24" s="35" t="str">
        <f t="shared" si="3"/>
        <v/>
      </c>
      <c r="M24" s="33"/>
    </row>
    <row r="25" spans="1:14" ht="12.75" customHeight="1">
      <c r="A25" s="830" t="s">
        <v>988</v>
      </c>
      <c r="B25" s="832"/>
      <c r="C25" s="33"/>
      <c r="D25" s="33"/>
      <c r="E25" s="64"/>
      <c r="F25" s="92"/>
      <c r="G25" s="33"/>
      <c r="H25" s="35"/>
      <c r="I25" s="274">
        <f>J24</f>
        <v>0</v>
      </c>
      <c r="J25" s="274"/>
      <c r="K25" s="274"/>
      <c r="L25" s="35"/>
      <c r="M25" s="33"/>
    </row>
    <row r="26" spans="1:14" ht="12.75" customHeight="1">
      <c r="A26" s="824" t="s">
        <v>989</v>
      </c>
      <c r="B26" s="832"/>
      <c r="C26" s="33"/>
      <c r="D26" s="33"/>
      <c r="E26" s="64"/>
      <c r="F26" s="92"/>
      <c r="G26" s="33"/>
      <c r="H26" s="35"/>
      <c r="I26" s="274"/>
      <c r="J26" s="274"/>
      <c r="K26" s="274">
        <f>I25</f>
        <v>0</v>
      </c>
      <c r="L26" s="35"/>
      <c r="M26" s="33"/>
    </row>
    <row r="27" spans="1:14" ht="15.75" customHeight="1">
      <c r="A27" s="877" t="s">
        <v>657</v>
      </c>
      <c r="B27" s="833"/>
      <c r="C27" s="38"/>
      <c r="D27" s="38"/>
      <c r="E27" s="272"/>
      <c r="F27" s="38"/>
      <c r="G27" s="38"/>
      <c r="H27" s="38"/>
      <c r="I27" s="275">
        <f>I24-I25</f>
        <v>0</v>
      </c>
      <c r="J27" s="275"/>
      <c r="K27" s="275">
        <f>K24-K26</f>
        <v>0</v>
      </c>
      <c r="L27" s="35" t="str">
        <f t="shared" si="3"/>
        <v/>
      </c>
      <c r="M27" s="38"/>
    </row>
    <row r="28" spans="1:14" ht="15.75" customHeight="1">
      <c r="A28" s="25" t="e">
        <f>#REF!&amp;"填表人："&amp;#REF!</f>
        <v>#REF!</v>
      </c>
      <c r="K28" s="25" t="e">
        <f>"评估人员："&amp;#REF!</f>
        <v>#REF!</v>
      </c>
      <c r="N28" s="195" t="s">
        <v>717</v>
      </c>
    </row>
    <row r="29" spans="1:14" ht="15.75" customHeight="1">
      <c r="A29" s="25" t="e">
        <f>"填表日期："&amp;YEAR(#REF!)&amp;"年"&amp;MONTH(#REF!)&amp;"月"&amp;DAY(#REF!)&amp;"日"</f>
        <v>#REF!</v>
      </c>
    </row>
  </sheetData>
  <mergeCells count="19">
    <mergeCell ref="A2:M2"/>
    <mergeCell ref="A3:M3"/>
    <mergeCell ref="A24:B24"/>
    <mergeCell ref="A25:B25"/>
    <mergeCell ref="A26:B26"/>
    <mergeCell ref="E6:E7"/>
    <mergeCell ref="F6:F7"/>
    <mergeCell ref="G6:G7"/>
    <mergeCell ref="H6:H7"/>
    <mergeCell ref="I6:I7"/>
    <mergeCell ref="J6:J7"/>
    <mergeCell ref="K6:K7"/>
    <mergeCell ref="L6:L7"/>
    <mergeCell ref="M6:M7"/>
    <mergeCell ref="A27:B27"/>
    <mergeCell ref="A6:A7"/>
    <mergeCell ref="B6:B7"/>
    <mergeCell ref="C6:C7"/>
    <mergeCell ref="D6:D7"/>
  </mergeCells>
  <phoneticPr fontId="48" type="noConversion"/>
  <hyperlinks>
    <hyperlink ref="A1" location="索引目录!A1" display="返回索引目录" xr:uid="{00000000-0004-0000-2400-000000000000}"/>
  </hyperlinks>
  <printOptions horizontalCentered="1"/>
  <pageMargins left="0.98402777777777795" right="0.98402777777777795" top="0.98402777777777795" bottom="0.98402777777777795" header="0.47152777777777799" footer="0.35416666666666702"/>
  <pageSetup paperSize="9" scale="9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2">
    <pageSetUpPr fitToPage="1"/>
  </sheetPr>
  <dimension ref="A1:N29"/>
  <sheetViews>
    <sheetView workbookViewId="0">
      <selection activeCell="S10" sqref="S10"/>
    </sheetView>
  </sheetViews>
  <sheetFormatPr defaultColWidth="8.625" defaultRowHeight="15.4"/>
  <cols>
    <col min="1" max="1" width="6.125" style="257" customWidth="1"/>
    <col min="2" max="2" width="11.125" style="257" customWidth="1"/>
    <col min="3" max="5" width="8.125" style="257" customWidth="1"/>
    <col min="6" max="6" width="17.5" style="257" customWidth="1"/>
    <col min="7" max="7" width="8.125" style="257" customWidth="1"/>
    <col min="8" max="9" width="11.625" style="257" customWidth="1"/>
    <col min="10" max="10" width="14.625" style="257" customWidth="1"/>
    <col min="11" max="11" width="16.125" style="257" customWidth="1"/>
    <col min="12" max="12" width="13.125" style="257" customWidth="1"/>
    <col min="13" max="13" width="10.625" style="257" customWidth="1"/>
    <col min="14" max="14" width="9.625" style="257" customWidth="1"/>
    <col min="15" max="16384" width="8.625" style="257"/>
  </cols>
  <sheetData>
    <row r="1" spans="1:14">
      <c r="A1" s="26" t="s">
        <v>0</v>
      </c>
      <c r="B1" s="25"/>
      <c r="C1" s="25"/>
      <c r="D1" s="25"/>
      <c r="E1" s="25"/>
      <c r="F1" s="25"/>
      <c r="G1" s="25"/>
      <c r="H1" s="25"/>
      <c r="I1" s="25"/>
      <c r="J1" s="25"/>
      <c r="K1" s="25"/>
      <c r="L1" s="25"/>
      <c r="M1" s="25"/>
      <c r="N1" s="25"/>
    </row>
    <row r="2" spans="1:14" ht="23.25">
      <c r="A2" s="798" t="s">
        <v>1715</v>
      </c>
      <c r="B2" s="799"/>
      <c r="C2" s="799"/>
      <c r="D2" s="799"/>
      <c r="E2" s="799"/>
      <c r="F2" s="799"/>
      <c r="G2" s="799"/>
      <c r="H2" s="799"/>
      <c r="I2" s="799"/>
      <c r="J2" s="799"/>
      <c r="K2" s="799"/>
      <c r="L2" s="799"/>
      <c r="M2" s="799"/>
      <c r="N2" s="25"/>
    </row>
    <row r="3" spans="1:14" s="151" customFormat="1" ht="13.15">
      <c r="A3" s="800" t="e">
        <f>"评估基准日："&amp;TEXT(#REF!,"yyyy年mm月dd日")</f>
        <v>#REF!</v>
      </c>
      <c r="B3" s="801"/>
      <c r="C3" s="801"/>
      <c r="D3" s="801"/>
      <c r="E3" s="801"/>
      <c r="F3" s="801"/>
      <c r="G3" s="801"/>
      <c r="H3" s="801"/>
      <c r="I3" s="801"/>
      <c r="J3" s="801"/>
      <c r="K3" s="801"/>
      <c r="L3" s="801"/>
      <c r="M3" s="801"/>
      <c r="N3" s="65"/>
    </row>
    <row r="4" spans="1:14" s="151" customFormat="1" ht="13.15">
      <c r="A4" s="24"/>
      <c r="B4" s="24"/>
      <c r="C4" s="24"/>
      <c r="D4" s="24"/>
      <c r="E4" s="24"/>
      <c r="F4" s="24"/>
      <c r="G4" s="24"/>
      <c r="H4" s="24"/>
      <c r="I4" s="24"/>
      <c r="J4" s="24"/>
      <c r="K4" s="24"/>
      <c r="L4" s="24"/>
      <c r="M4" s="28" t="s">
        <v>1716</v>
      </c>
      <c r="N4" s="25"/>
    </row>
    <row r="5" spans="1:14" s="151" customFormat="1" ht="13.15">
      <c r="A5" s="25" t="e">
        <f>#REF!&amp;"："&amp;#REF!</f>
        <v>#REF!</v>
      </c>
      <c r="B5" s="25"/>
      <c r="C5" s="25"/>
      <c r="D5" s="25"/>
      <c r="E5" s="25"/>
      <c r="F5" s="25"/>
      <c r="G5" s="25"/>
      <c r="H5" s="25"/>
      <c r="I5" s="25"/>
      <c r="J5" s="25"/>
      <c r="K5" s="25"/>
      <c r="L5" s="25"/>
      <c r="M5" s="194" t="s">
        <v>720</v>
      </c>
      <c r="N5" s="25"/>
    </row>
    <row r="6" spans="1:14" s="151" customFormat="1" ht="12.75" customHeight="1">
      <c r="A6" s="30" t="s">
        <v>4</v>
      </c>
      <c r="B6" s="266" t="s">
        <v>1717</v>
      </c>
      <c r="C6" s="266" t="s">
        <v>1718</v>
      </c>
      <c r="D6" s="266" t="s">
        <v>1021</v>
      </c>
      <c r="E6" s="266" t="s">
        <v>966</v>
      </c>
      <c r="F6" s="85" t="s">
        <v>6</v>
      </c>
      <c r="G6" s="192" t="s">
        <v>694</v>
      </c>
      <c r="H6" s="192" t="s">
        <v>1719</v>
      </c>
      <c r="I6" s="192" t="s">
        <v>1720</v>
      </c>
      <c r="J6" s="192" t="s">
        <v>1721</v>
      </c>
      <c r="K6" s="30" t="s">
        <v>7</v>
      </c>
      <c r="L6" s="30" t="s">
        <v>616</v>
      </c>
      <c r="M6" s="30" t="s">
        <v>176</v>
      </c>
      <c r="N6" s="195" t="s">
        <v>725</v>
      </c>
    </row>
    <row r="7" spans="1:14" s="151" customFormat="1" ht="12.75" customHeight="1">
      <c r="A7" s="32" t="str">
        <f t="shared" ref="A7" si="0">IF(B7="","",ROW()-6)</f>
        <v/>
      </c>
      <c r="B7" s="33"/>
      <c r="C7" s="64"/>
      <c r="D7" s="34"/>
      <c r="E7" s="64"/>
      <c r="F7" s="35"/>
      <c r="G7" s="35"/>
      <c r="H7" s="35"/>
      <c r="I7" s="267"/>
      <c r="J7" s="267"/>
      <c r="K7" s="35"/>
      <c r="L7" s="35" t="str">
        <f t="shared" ref="L7" si="1">IF(F7=0,"",(K7-F7)/F7*100)</f>
        <v/>
      </c>
      <c r="M7" s="33"/>
      <c r="N7" s="24" t="s">
        <v>1722</v>
      </c>
    </row>
    <row r="8" spans="1:14" s="151" customFormat="1" ht="12.75" customHeight="1">
      <c r="A8" s="32" t="str">
        <f t="shared" ref="A8:A26" si="2">IF(B8="","",ROW()-6)</f>
        <v/>
      </c>
      <c r="B8" s="33"/>
      <c r="C8" s="64"/>
      <c r="D8" s="34"/>
      <c r="E8" s="64"/>
      <c r="F8" s="35"/>
      <c r="G8" s="35"/>
      <c r="H8" s="35"/>
      <c r="I8" s="267"/>
      <c r="J8" s="267"/>
      <c r="K8" s="35"/>
      <c r="L8" s="35" t="str">
        <f t="shared" ref="L8:L27" si="3">IF(F8=0,"",(K8-F8)/F8*100)</f>
        <v/>
      </c>
      <c r="M8" s="33"/>
      <c r="N8" s="24" t="s">
        <v>1723</v>
      </c>
    </row>
    <row r="9" spans="1:14" s="151" customFormat="1" ht="12.75" customHeight="1">
      <c r="A9" s="32" t="str">
        <f t="shared" si="2"/>
        <v/>
      </c>
      <c r="B9" s="33"/>
      <c r="C9" s="64"/>
      <c r="D9" s="34"/>
      <c r="E9" s="64"/>
      <c r="F9" s="35"/>
      <c r="G9" s="35"/>
      <c r="H9" s="35"/>
      <c r="I9" s="267"/>
      <c r="J9" s="267"/>
      <c r="K9" s="35"/>
      <c r="L9" s="35" t="str">
        <f t="shared" si="3"/>
        <v/>
      </c>
      <c r="M9" s="33"/>
      <c r="N9" s="24" t="s">
        <v>1724</v>
      </c>
    </row>
    <row r="10" spans="1:14" s="151" customFormat="1" ht="12.75" customHeight="1">
      <c r="A10" s="32" t="str">
        <f t="shared" si="2"/>
        <v/>
      </c>
      <c r="B10" s="33"/>
      <c r="C10" s="64"/>
      <c r="D10" s="34"/>
      <c r="E10" s="64"/>
      <c r="F10" s="35"/>
      <c r="G10" s="35"/>
      <c r="H10" s="35"/>
      <c r="I10" s="267"/>
      <c r="J10" s="267"/>
      <c r="K10" s="35"/>
      <c r="L10" s="35" t="str">
        <f t="shared" si="3"/>
        <v/>
      </c>
      <c r="M10" s="33"/>
      <c r="N10" s="24" t="s">
        <v>1725</v>
      </c>
    </row>
    <row r="11" spans="1:14" s="151" customFormat="1" ht="12.75" customHeight="1">
      <c r="A11" s="32" t="str">
        <f t="shared" si="2"/>
        <v/>
      </c>
      <c r="B11" s="33"/>
      <c r="C11" s="64"/>
      <c r="D11" s="34"/>
      <c r="E11" s="64"/>
      <c r="F11" s="35"/>
      <c r="G11" s="35"/>
      <c r="H11" s="35"/>
      <c r="I11" s="267"/>
      <c r="J11" s="267"/>
      <c r="K11" s="35"/>
      <c r="L11" s="35" t="str">
        <f t="shared" si="3"/>
        <v/>
      </c>
      <c r="M11" s="33"/>
      <c r="N11" s="24" t="s">
        <v>1726</v>
      </c>
    </row>
    <row r="12" spans="1:14" s="151" customFormat="1" ht="12.75" customHeight="1">
      <c r="A12" s="32" t="str">
        <f t="shared" si="2"/>
        <v/>
      </c>
      <c r="B12" s="33"/>
      <c r="C12" s="64"/>
      <c r="D12" s="34"/>
      <c r="E12" s="64"/>
      <c r="F12" s="35"/>
      <c r="G12" s="35"/>
      <c r="H12" s="35"/>
      <c r="I12" s="267"/>
      <c r="J12" s="267"/>
      <c r="K12" s="35"/>
      <c r="L12" s="35" t="str">
        <f t="shared" si="3"/>
        <v/>
      </c>
      <c r="M12" s="33"/>
      <c r="N12" s="24" t="s">
        <v>1727</v>
      </c>
    </row>
    <row r="13" spans="1:14" s="151" customFormat="1" ht="12.75" customHeight="1">
      <c r="A13" s="32" t="str">
        <f t="shared" si="2"/>
        <v/>
      </c>
      <c r="B13" s="33"/>
      <c r="C13" s="64"/>
      <c r="D13" s="34"/>
      <c r="E13" s="64"/>
      <c r="F13" s="35"/>
      <c r="G13" s="35"/>
      <c r="H13" s="35"/>
      <c r="I13" s="267"/>
      <c r="J13" s="267"/>
      <c r="K13" s="35"/>
      <c r="L13" s="35" t="str">
        <f t="shared" si="3"/>
        <v/>
      </c>
      <c r="M13" s="33"/>
      <c r="N13" s="24" t="s">
        <v>1728</v>
      </c>
    </row>
    <row r="14" spans="1:14" s="151" customFormat="1" ht="12.75" customHeight="1">
      <c r="A14" s="32" t="str">
        <f t="shared" si="2"/>
        <v/>
      </c>
      <c r="B14" s="33"/>
      <c r="C14" s="64"/>
      <c r="D14" s="34"/>
      <c r="E14" s="64"/>
      <c r="F14" s="35"/>
      <c r="G14" s="35"/>
      <c r="H14" s="35"/>
      <c r="I14" s="267"/>
      <c r="J14" s="267"/>
      <c r="K14" s="35"/>
      <c r="L14" s="35" t="str">
        <f t="shared" si="3"/>
        <v/>
      </c>
      <c r="M14" s="33"/>
      <c r="N14" s="24" t="s">
        <v>1729</v>
      </c>
    </row>
    <row r="15" spans="1:14" s="151" customFormat="1" ht="12.75" customHeight="1">
      <c r="A15" s="32" t="str">
        <f t="shared" si="2"/>
        <v/>
      </c>
      <c r="B15" s="33"/>
      <c r="C15" s="64"/>
      <c r="D15" s="34"/>
      <c r="E15" s="64"/>
      <c r="F15" s="35"/>
      <c r="G15" s="35"/>
      <c r="H15" s="35"/>
      <c r="I15" s="267"/>
      <c r="J15" s="267"/>
      <c r="K15" s="35"/>
      <c r="L15" s="35" t="str">
        <f t="shared" si="3"/>
        <v/>
      </c>
      <c r="M15" s="33"/>
      <c r="N15" s="24" t="s">
        <v>1730</v>
      </c>
    </row>
    <row r="16" spans="1:14" s="151" customFormat="1" ht="12.75" customHeight="1">
      <c r="A16" s="32" t="str">
        <f t="shared" si="2"/>
        <v/>
      </c>
      <c r="B16" s="33"/>
      <c r="C16" s="64"/>
      <c r="D16" s="34"/>
      <c r="E16" s="64"/>
      <c r="F16" s="35"/>
      <c r="G16" s="35"/>
      <c r="H16" s="35"/>
      <c r="I16" s="267"/>
      <c r="J16" s="267"/>
      <c r="K16" s="35"/>
      <c r="L16" s="35" t="str">
        <f t="shared" si="3"/>
        <v/>
      </c>
      <c r="M16" s="33"/>
      <c r="N16" s="24" t="s">
        <v>1731</v>
      </c>
    </row>
    <row r="17" spans="1:14" s="151" customFormat="1" ht="12.75" customHeight="1">
      <c r="A17" s="32" t="str">
        <f t="shared" si="2"/>
        <v/>
      </c>
      <c r="B17" s="33"/>
      <c r="C17" s="64"/>
      <c r="D17" s="34"/>
      <c r="E17" s="64"/>
      <c r="F17" s="35"/>
      <c r="G17" s="35"/>
      <c r="H17" s="35"/>
      <c r="I17" s="267"/>
      <c r="J17" s="267"/>
      <c r="K17" s="35"/>
      <c r="L17" s="35" t="str">
        <f t="shared" si="3"/>
        <v/>
      </c>
      <c r="M17" s="33"/>
      <c r="N17" s="24" t="s">
        <v>1732</v>
      </c>
    </row>
    <row r="18" spans="1:14" s="151" customFormat="1" ht="12.75" customHeight="1">
      <c r="A18" s="32" t="str">
        <f t="shared" si="2"/>
        <v/>
      </c>
      <c r="B18" s="33"/>
      <c r="C18" s="64"/>
      <c r="D18" s="34"/>
      <c r="E18" s="64"/>
      <c r="F18" s="35"/>
      <c r="G18" s="35"/>
      <c r="H18" s="35"/>
      <c r="I18" s="267"/>
      <c r="J18" s="267"/>
      <c r="K18" s="35"/>
      <c r="L18" s="35" t="str">
        <f t="shared" si="3"/>
        <v/>
      </c>
      <c r="M18" s="33"/>
      <c r="N18" s="24" t="s">
        <v>1733</v>
      </c>
    </row>
    <row r="19" spans="1:14" s="151" customFormat="1" ht="12.75" customHeight="1">
      <c r="A19" s="32" t="str">
        <f t="shared" si="2"/>
        <v/>
      </c>
      <c r="B19" s="33"/>
      <c r="C19" s="64"/>
      <c r="D19" s="34"/>
      <c r="E19" s="64"/>
      <c r="F19" s="35"/>
      <c r="G19" s="35"/>
      <c r="H19" s="35"/>
      <c r="I19" s="267"/>
      <c r="J19" s="267"/>
      <c r="K19" s="35"/>
      <c r="L19" s="35" t="str">
        <f t="shared" si="3"/>
        <v/>
      </c>
      <c r="M19" s="33"/>
      <c r="N19" s="24" t="s">
        <v>1734</v>
      </c>
    </row>
    <row r="20" spans="1:14" s="151" customFormat="1" ht="12.75" customHeight="1">
      <c r="A20" s="32" t="str">
        <f t="shared" si="2"/>
        <v/>
      </c>
      <c r="B20" s="33"/>
      <c r="C20" s="64"/>
      <c r="D20" s="34"/>
      <c r="E20" s="64"/>
      <c r="F20" s="35"/>
      <c r="G20" s="35"/>
      <c r="H20" s="35"/>
      <c r="I20" s="267"/>
      <c r="J20" s="267"/>
      <c r="K20" s="35"/>
      <c r="L20" s="35" t="str">
        <f t="shared" si="3"/>
        <v/>
      </c>
      <c r="M20" s="33"/>
      <c r="N20" s="24" t="s">
        <v>1735</v>
      </c>
    </row>
    <row r="21" spans="1:14" s="151" customFormat="1" ht="12.75" customHeight="1">
      <c r="A21" s="32" t="str">
        <f t="shared" si="2"/>
        <v/>
      </c>
      <c r="B21" s="33"/>
      <c r="C21" s="64"/>
      <c r="D21" s="34"/>
      <c r="E21" s="64"/>
      <c r="F21" s="35"/>
      <c r="G21" s="35"/>
      <c r="H21" s="35"/>
      <c r="I21" s="267"/>
      <c r="J21" s="267"/>
      <c r="K21" s="35"/>
      <c r="L21" s="35" t="str">
        <f t="shared" si="3"/>
        <v/>
      </c>
      <c r="M21" s="33"/>
      <c r="N21" s="24" t="s">
        <v>1736</v>
      </c>
    </row>
    <row r="22" spans="1:14" s="151" customFormat="1" ht="12.75" customHeight="1">
      <c r="A22" s="32" t="str">
        <f t="shared" si="2"/>
        <v/>
      </c>
      <c r="B22" s="33"/>
      <c r="C22" s="64"/>
      <c r="D22" s="34"/>
      <c r="E22" s="64"/>
      <c r="F22" s="35"/>
      <c r="G22" s="35"/>
      <c r="H22" s="35"/>
      <c r="I22" s="267"/>
      <c r="J22" s="267"/>
      <c r="K22" s="35"/>
      <c r="L22" s="35" t="str">
        <f t="shared" si="3"/>
        <v/>
      </c>
      <c r="M22" s="33"/>
      <c r="N22" s="24" t="s">
        <v>1737</v>
      </c>
    </row>
    <row r="23" spans="1:14" s="151" customFormat="1" ht="12.75" customHeight="1">
      <c r="A23" s="32" t="str">
        <f t="shared" si="2"/>
        <v/>
      </c>
      <c r="B23" s="33"/>
      <c r="C23" s="64"/>
      <c r="D23" s="34"/>
      <c r="E23" s="64"/>
      <c r="F23" s="35"/>
      <c r="G23" s="35"/>
      <c r="H23" s="35"/>
      <c r="I23" s="267"/>
      <c r="J23" s="267"/>
      <c r="K23" s="35"/>
      <c r="L23" s="35" t="str">
        <f t="shared" si="3"/>
        <v/>
      </c>
      <c r="M23" s="33"/>
      <c r="N23" s="24" t="s">
        <v>1738</v>
      </c>
    </row>
    <row r="24" spans="1:14" s="151" customFormat="1" ht="12.75" customHeight="1">
      <c r="A24" s="32" t="str">
        <f t="shared" si="2"/>
        <v/>
      </c>
      <c r="B24" s="33"/>
      <c r="C24" s="64"/>
      <c r="D24" s="34"/>
      <c r="E24" s="64"/>
      <c r="F24" s="35"/>
      <c r="G24" s="35"/>
      <c r="H24" s="35"/>
      <c r="I24" s="267"/>
      <c r="J24" s="267"/>
      <c r="K24" s="35"/>
      <c r="L24" s="35" t="str">
        <f t="shared" si="3"/>
        <v/>
      </c>
      <c r="M24" s="33"/>
      <c r="N24" s="24" t="s">
        <v>1739</v>
      </c>
    </row>
    <row r="25" spans="1:14" s="151" customFormat="1" ht="12.75" customHeight="1">
      <c r="A25" s="32" t="str">
        <f t="shared" si="2"/>
        <v/>
      </c>
      <c r="B25" s="33"/>
      <c r="C25" s="64"/>
      <c r="D25" s="34"/>
      <c r="E25" s="64"/>
      <c r="F25" s="35"/>
      <c r="G25" s="35"/>
      <c r="H25" s="35"/>
      <c r="I25" s="267"/>
      <c r="J25" s="267"/>
      <c r="K25" s="35"/>
      <c r="L25" s="35" t="str">
        <f t="shared" si="3"/>
        <v/>
      </c>
      <c r="M25" s="33"/>
      <c r="N25" s="24" t="s">
        <v>1740</v>
      </c>
    </row>
    <row r="26" spans="1:14" s="151" customFormat="1" ht="12.75" customHeight="1">
      <c r="A26" s="32" t="str">
        <f t="shared" si="2"/>
        <v/>
      </c>
      <c r="B26" s="33"/>
      <c r="C26" s="64"/>
      <c r="D26" s="34"/>
      <c r="E26" s="64"/>
      <c r="F26" s="35"/>
      <c r="G26" s="35"/>
      <c r="H26" s="35"/>
      <c r="I26" s="267"/>
      <c r="J26" s="267"/>
      <c r="K26" s="35"/>
      <c r="L26" s="35" t="str">
        <f t="shared" si="3"/>
        <v/>
      </c>
      <c r="M26" s="33"/>
      <c r="N26" s="24" t="s">
        <v>1741</v>
      </c>
    </row>
    <row r="27" spans="1:14" s="151" customFormat="1" ht="12.75" customHeight="1">
      <c r="A27" s="803" t="s">
        <v>1694</v>
      </c>
      <c r="B27" s="833"/>
      <c r="C27" s="36"/>
      <c r="D27" s="36"/>
      <c r="E27" s="36"/>
      <c r="F27" s="42">
        <f>SUM(F7:F26)</f>
        <v>0</v>
      </c>
      <c r="G27" s="42"/>
      <c r="H27" s="42"/>
      <c r="I27" s="268"/>
      <c r="J27" s="268"/>
      <c r="K27" s="42">
        <f>SUM(K7:K26)</f>
        <v>0</v>
      </c>
      <c r="L27" s="35" t="str">
        <f t="shared" si="3"/>
        <v/>
      </c>
      <c r="M27" s="38"/>
      <c r="N27" s="25"/>
    </row>
    <row r="28" spans="1:14" s="151" customFormat="1" ht="13.15">
      <c r="A28" s="25" t="e">
        <f>#REF!&amp;"填表人："&amp;#REF!</f>
        <v>#REF!</v>
      </c>
      <c r="B28" s="25"/>
      <c r="C28" s="25"/>
      <c r="D28" s="25"/>
      <c r="E28" s="25"/>
      <c r="F28" s="25"/>
      <c r="G28" s="25"/>
      <c r="H28" s="25"/>
      <c r="I28" s="25"/>
      <c r="J28" s="25"/>
      <c r="K28" s="25" t="e">
        <f>"评估人员："&amp;#REF!</f>
        <v>#REF!</v>
      </c>
      <c r="L28" s="25"/>
      <c r="M28" s="25"/>
      <c r="N28" s="65" t="s">
        <v>717</v>
      </c>
    </row>
    <row r="29" spans="1:14" s="151" customFormat="1" ht="13.15">
      <c r="A29" s="25" t="e">
        <f>"填表日期："&amp;YEAR(#REF!)&amp;"年"&amp;MONTH(#REF!)&amp;"月"&amp;DAY(#REF!)&amp;"日"</f>
        <v>#REF!</v>
      </c>
      <c r="B29" s="25"/>
      <c r="C29" s="25"/>
      <c r="D29" s="25"/>
      <c r="E29" s="25"/>
      <c r="F29" s="25"/>
      <c r="G29" s="25"/>
      <c r="H29" s="25"/>
      <c r="I29" s="25"/>
      <c r="J29" s="25"/>
      <c r="K29" s="25"/>
      <c r="L29" s="25"/>
      <c r="M29" s="25"/>
      <c r="N29" s="25"/>
    </row>
  </sheetData>
  <mergeCells count="3">
    <mergeCell ref="A2:M2"/>
    <mergeCell ref="A3:M3"/>
    <mergeCell ref="A27:B27"/>
  </mergeCells>
  <phoneticPr fontId="48" type="noConversion"/>
  <hyperlinks>
    <hyperlink ref="A1" location="索引目录!A1" display="返回索引目录" xr:uid="{00000000-0004-0000-2500-000000000000}"/>
  </hyperlinks>
  <printOptions horizontalCentered="1"/>
  <pageMargins left="0.98402777777777795" right="0.98402777777777795" top="0.98402777777777795" bottom="0.98402777777777795" header="0.47152777777777799" footer="0.35416666666666702"/>
  <pageSetup paperSize="9" scale="7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3">
    <pageSetUpPr fitToPage="1"/>
  </sheetPr>
  <dimension ref="A1:I29"/>
  <sheetViews>
    <sheetView showGridLines="0" zoomScale="96" zoomScaleNormal="96" workbookViewId="0">
      <selection activeCell="S10" sqref="S10"/>
    </sheetView>
  </sheetViews>
  <sheetFormatPr defaultColWidth="9" defaultRowHeight="15.75" customHeight="1"/>
  <cols>
    <col min="1" max="1" width="5.625" style="25" customWidth="1"/>
    <col min="2" max="2" width="17.625" style="25" customWidth="1"/>
    <col min="3" max="3" width="12.125" style="25" customWidth="1"/>
    <col min="4" max="4" width="15.5" style="25" customWidth="1"/>
    <col min="5" max="5" width="15.625" style="25" customWidth="1"/>
    <col min="6" max="7" width="12.625" style="25" customWidth="1"/>
    <col min="8" max="8" width="15.625" style="25" customWidth="1"/>
    <col min="9" max="10" width="9" style="25" customWidth="1"/>
    <col min="11" max="16384" width="9" style="25"/>
  </cols>
  <sheetData>
    <row r="1" spans="1:9" ht="15.75" customHeight="1">
      <c r="A1" s="26" t="s">
        <v>0</v>
      </c>
    </row>
    <row r="2" spans="1:9" s="23" customFormat="1" ht="30" customHeight="1">
      <c r="A2" s="798" t="s">
        <v>1742</v>
      </c>
      <c r="B2" s="799"/>
      <c r="C2" s="799"/>
      <c r="D2" s="799"/>
      <c r="E2" s="799"/>
      <c r="F2" s="799"/>
      <c r="G2" s="799"/>
      <c r="H2" s="799"/>
      <c r="I2" s="25"/>
    </row>
    <row r="3" spans="1:9" ht="15.75" customHeight="1">
      <c r="A3" s="800" t="e">
        <f>"评估基准日："&amp;TEXT(#REF!,"yyyy年mm月dd日")</f>
        <v>#REF!</v>
      </c>
      <c r="B3" s="801"/>
      <c r="C3" s="801"/>
      <c r="D3" s="801"/>
      <c r="E3" s="801"/>
      <c r="F3" s="801"/>
      <c r="G3" s="801"/>
      <c r="H3" s="801"/>
      <c r="I3" s="65"/>
    </row>
    <row r="4" spans="1:9" ht="14.25" customHeight="1">
      <c r="A4" s="24"/>
      <c r="B4" s="24"/>
      <c r="C4" s="24"/>
      <c r="D4" s="24"/>
      <c r="E4" s="24"/>
      <c r="F4" s="24"/>
      <c r="G4" s="24"/>
      <c r="H4" s="28" t="s">
        <v>1743</v>
      </c>
    </row>
    <row r="5" spans="1:9" ht="15.75" customHeight="1">
      <c r="A5" s="25" t="e">
        <f>#REF!&amp;"："&amp;#REF!</f>
        <v>#REF!</v>
      </c>
      <c r="H5" s="194" t="s">
        <v>720</v>
      </c>
    </row>
    <row r="6" spans="1:9" s="24" customFormat="1" ht="15.75" customHeight="1">
      <c r="A6" s="30" t="s">
        <v>4</v>
      </c>
      <c r="B6" s="30" t="s">
        <v>1744</v>
      </c>
      <c r="C6" s="30" t="s">
        <v>1021</v>
      </c>
      <c r="D6" s="30" t="s">
        <v>1745</v>
      </c>
      <c r="E6" s="85" t="s">
        <v>6</v>
      </c>
      <c r="F6" s="30" t="s">
        <v>7</v>
      </c>
      <c r="G6" s="30" t="s">
        <v>616</v>
      </c>
      <c r="H6" s="30" t="s">
        <v>176</v>
      </c>
      <c r="I6" s="195" t="s">
        <v>725</v>
      </c>
    </row>
    <row r="7" spans="1:9" ht="12.75" customHeight="1">
      <c r="A7" s="32" t="str">
        <f t="shared" ref="A7" si="0">IF(B7="","",ROW()-6)</f>
        <v/>
      </c>
      <c r="B7" s="33"/>
      <c r="C7" s="34"/>
      <c r="D7" s="33"/>
      <c r="E7" s="35"/>
      <c r="F7" s="35"/>
      <c r="G7" s="35" t="str">
        <f t="shared" ref="G7" si="1">IF(E7=0,"",(F7-E7)/E7*100)</f>
        <v/>
      </c>
      <c r="H7" s="33"/>
      <c r="I7" s="24" t="s">
        <v>1746</v>
      </c>
    </row>
    <row r="8" spans="1:9" ht="12.75" customHeight="1">
      <c r="A8" s="32" t="str">
        <f t="shared" ref="A8:A26" si="2">IF(B8="","",ROW()-6)</f>
        <v/>
      </c>
      <c r="B8" s="33"/>
      <c r="C8" s="34"/>
      <c r="D8" s="33"/>
      <c r="E8" s="35"/>
      <c r="F8" s="35"/>
      <c r="G8" s="35" t="str">
        <f t="shared" ref="G8:G27" si="3">IF(E8=0,"",(F8-E8)/E8*100)</f>
        <v/>
      </c>
      <c r="H8" s="33"/>
      <c r="I8" s="24" t="s">
        <v>1747</v>
      </c>
    </row>
    <row r="9" spans="1:9" ht="12.75" customHeight="1">
      <c r="A9" s="32" t="str">
        <f t="shared" si="2"/>
        <v/>
      </c>
      <c r="B9" s="33"/>
      <c r="C9" s="34"/>
      <c r="D9" s="33"/>
      <c r="E9" s="35"/>
      <c r="F9" s="35"/>
      <c r="G9" s="35" t="str">
        <f t="shared" si="3"/>
        <v/>
      </c>
      <c r="H9" s="33"/>
      <c r="I9" s="24" t="s">
        <v>1748</v>
      </c>
    </row>
    <row r="10" spans="1:9" ht="12.75" customHeight="1">
      <c r="A10" s="32" t="str">
        <f t="shared" si="2"/>
        <v/>
      </c>
      <c r="B10" s="33"/>
      <c r="C10" s="34"/>
      <c r="D10" s="33"/>
      <c r="E10" s="35"/>
      <c r="F10" s="35"/>
      <c r="G10" s="35" t="str">
        <f t="shared" si="3"/>
        <v/>
      </c>
      <c r="H10" s="33"/>
      <c r="I10" s="24" t="s">
        <v>1749</v>
      </c>
    </row>
    <row r="11" spans="1:9" ht="12.75" customHeight="1">
      <c r="A11" s="32" t="str">
        <f t="shared" si="2"/>
        <v/>
      </c>
      <c r="B11" s="33"/>
      <c r="C11" s="34"/>
      <c r="D11" s="33"/>
      <c r="E11" s="35"/>
      <c r="F11" s="35"/>
      <c r="G11" s="35" t="str">
        <f t="shared" si="3"/>
        <v/>
      </c>
      <c r="H11" s="33"/>
      <c r="I11" s="24" t="s">
        <v>1750</v>
      </c>
    </row>
    <row r="12" spans="1:9" ht="12.75" customHeight="1">
      <c r="A12" s="32" t="str">
        <f t="shared" si="2"/>
        <v/>
      </c>
      <c r="B12" s="33"/>
      <c r="C12" s="34"/>
      <c r="D12" s="33"/>
      <c r="E12" s="35"/>
      <c r="F12" s="35"/>
      <c r="G12" s="35" t="str">
        <f t="shared" si="3"/>
        <v/>
      </c>
      <c r="H12" s="33"/>
      <c r="I12" s="24" t="s">
        <v>1751</v>
      </c>
    </row>
    <row r="13" spans="1:9" ht="12.75" customHeight="1">
      <c r="A13" s="32" t="str">
        <f t="shared" si="2"/>
        <v/>
      </c>
      <c r="B13" s="33"/>
      <c r="C13" s="34"/>
      <c r="D13" s="33"/>
      <c r="E13" s="35"/>
      <c r="F13" s="35"/>
      <c r="G13" s="35" t="str">
        <f t="shared" si="3"/>
        <v/>
      </c>
      <c r="H13" s="33"/>
      <c r="I13" s="24" t="s">
        <v>1752</v>
      </c>
    </row>
    <row r="14" spans="1:9" ht="12.75" customHeight="1">
      <c r="A14" s="32" t="str">
        <f t="shared" si="2"/>
        <v/>
      </c>
      <c r="B14" s="33"/>
      <c r="C14" s="34"/>
      <c r="D14" s="33"/>
      <c r="E14" s="35"/>
      <c r="F14" s="35"/>
      <c r="G14" s="35" t="str">
        <f t="shared" si="3"/>
        <v/>
      </c>
      <c r="H14" s="33"/>
      <c r="I14" s="24" t="s">
        <v>1753</v>
      </c>
    </row>
    <row r="15" spans="1:9" ht="12.75" customHeight="1">
      <c r="A15" s="32" t="str">
        <f t="shared" si="2"/>
        <v/>
      </c>
      <c r="B15" s="33"/>
      <c r="C15" s="34"/>
      <c r="D15" s="33"/>
      <c r="E15" s="35"/>
      <c r="F15" s="35"/>
      <c r="G15" s="35" t="str">
        <f t="shared" si="3"/>
        <v/>
      </c>
      <c r="H15" s="33"/>
      <c r="I15" s="24" t="s">
        <v>1754</v>
      </c>
    </row>
    <row r="16" spans="1:9" ht="12.75" customHeight="1">
      <c r="A16" s="32" t="str">
        <f t="shared" si="2"/>
        <v/>
      </c>
      <c r="B16" s="33"/>
      <c r="C16" s="34"/>
      <c r="D16" s="33"/>
      <c r="E16" s="35"/>
      <c r="F16" s="35"/>
      <c r="G16" s="35" t="str">
        <f t="shared" si="3"/>
        <v/>
      </c>
      <c r="H16" s="33"/>
      <c r="I16" s="24" t="s">
        <v>1755</v>
      </c>
    </row>
    <row r="17" spans="1:9" ht="12.75" customHeight="1">
      <c r="A17" s="32" t="str">
        <f t="shared" si="2"/>
        <v/>
      </c>
      <c r="B17" s="33"/>
      <c r="C17" s="34"/>
      <c r="D17" s="33"/>
      <c r="E17" s="35"/>
      <c r="F17" s="35"/>
      <c r="G17" s="35" t="str">
        <f t="shared" si="3"/>
        <v/>
      </c>
      <c r="H17" s="33"/>
      <c r="I17" s="24" t="s">
        <v>1756</v>
      </c>
    </row>
    <row r="18" spans="1:9" ht="12.75" customHeight="1">
      <c r="A18" s="32" t="str">
        <f t="shared" si="2"/>
        <v/>
      </c>
      <c r="B18" s="33"/>
      <c r="C18" s="34"/>
      <c r="D18" s="33"/>
      <c r="E18" s="35"/>
      <c r="F18" s="35"/>
      <c r="G18" s="35" t="str">
        <f t="shared" si="3"/>
        <v/>
      </c>
      <c r="H18" s="33"/>
      <c r="I18" s="24" t="s">
        <v>1757</v>
      </c>
    </row>
    <row r="19" spans="1:9" ht="12.75" customHeight="1">
      <c r="A19" s="32" t="str">
        <f t="shared" si="2"/>
        <v/>
      </c>
      <c r="B19" s="33"/>
      <c r="C19" s="34"/>
      <c r="D19" s="33"/>
      <c r="E19" s="35"/>
      <c r="F19" s="35"/>
      <c r="G19" s="35" t="str">
        <f t="shared" si="3"/>
        <v/>
      </c>
      <c r="H19" s="33"/>
      <c r="I19" s="24" t="s">
        <v>1758</v>
      </c>
    </row>
    <row r="20" spans="1:9" ht="12.75" customHeight="1">
      <c r="A20" s="32" t="str">
        <f t="shared" si="2"/>
        <v/>
      </c>
      <c r="B20" s="33"/>
      <c r="C20" s="34"/>
      <c r="D20" s="33"/>
      <c r="E20" s="35"/>
      <c r="F20" s="35"/>
      <c r="G20" s="35" t="str">
        <f t="shared" si="3"/>
        <v/>
      </c>
      <c r="H20" s="33"/>
      <c r="I20" s="24" t="s">
        <v>1759</v>
      </c>
    </row>
    <row r="21" spans="1:9" ht="12.75" customHeight="1">
      <c r="A21" s="32" t="str">
        <f t="shared" si="2"/>
        <v/>
      </c>
      <c r="B21" s="33"/>
      <c r="C21" s="34"/>
      <c r="D21" s="33"/>
      <c r="E21" s="35"/>
      <c r="F21" s="35"/>
      <c r="G21" s="35" t="str">
        <f t="shared" si="3"/>
        <v/>
      </c>
      <c r="H21" s="33"/>
      <c r="I21" s="24" t="s">
        <v>1760</v>
      </c>
    </row>
    <row r="22" spans="1:9" ht="12.75" customHeight="1">
      <c r="A22" s="32" t="str">
        <f t="shared" si="2"/>
        <v/>
      </c>
      <c r="B22" s="33"/>
      <c r="C22" s="34"/>
      <c r="D22" s="33"/>
      <c r="E22" s="35"/>
      <c r="F22" s="35"/>
      <c r="G22" s="35" t="str">
        <f t="shared" si="3"/>
        <v/>
      </c>
      <c r="H22" s="33"/>
      <c r="I22" s="24" t="s">
        <v>1761</v>
      </c>
    </row>
    <row r="23" spans="1:9" ht="12.75" customHeight="1">
      <c r="A23" s="32" t="str">
        <f t="shared" si="2"/>
        <v/>
      </c>
      <c r="B23" s="33"/>
      <c r="C23" s="34"/>
      <c r="D23" s="33"/>
      <c r="E23" s="35"/>
      <c r="F23" s="35"/>
      <c r="G23" s="35" t="str">
        <f t="shared" si="3"/>
        <v/>
      </c>
      <c r="H23" s="33"/>
      <c r="I23" s="24" t="s">
        <v>1762</v>
      </c>
    </row>
    <row r="24" spans="1:9" ht="12.75" customHeight="1">
      <c r="A24" s="32" t="str">
        <f t="shared" si="2"/>
        <v/>
      </c>
      <c r="B24" s="33"/>
      <c r="C24" s="34"/>
      <c r="D24" s="33"/>
      <c r="E24" s="35"/>
      <c r="F24" s="35"/>
      <c r="G24" s="35" t="str">
        <f t="shared" si="3"/>
        <v/>
      </c>
      <c r="H24" s="33"/>
      <c r="I24" s="24" t="s">
        <v>1763</v>
      </c>
    </row>
    <row r="25" spans="1:9" ht="12.75" customHeight="1">
      <c r="A25" s="32" t="str">
        <f t="shared" si="2"/>
        <v/>
      </c>
      <c r="B25" s="33"/>
      <c r="C25" s="34"/>
      <c r="D25" s="33"/>
      <c r="E25" s="35"/>
      <c r="F25" s="35"/>
      <c r="G25" s="35" t="str">
        <f t="shared" si="3"/>
        <v/>
      </c>
      <c r="H25" s="33"/>
      <c r="I25" s="24" t="s">
        <v>1764</v>
      </c>
    </row>
    <row r="26" spans="1:9" ht="12.75" customHeight="1">
      <c r="A26" s="32" t="str">
        <f t="shared" si="2"/>
        <v/>
      </c>
      <c r="B26" s="33"/>
      <c r="C26" s="34"/>
      <c r="D26" s="33"/>
      <c r="E26" s="35"/>
      <c r="F26" s="35"/>
      <c r="G26" s="35" t="str">
        <f t="shared" si="3"/>
        <v/>
      </c>
      <c r="H26" s="33"/>
      <c r="I26" s="24" t="s">
        <v>1765</v>
      </c>
    </row>
    <row r="27" spans="1:9" ht="15.75" customHeight="1">
      <c r="A27" s="803" t="s">
        <v>1694</v>
      </c>
      <c r="B27" s="833"/>
      <c r="C27" s="36"/>
      <c r="D27" s="36"/>
      <c r="E27" s="42">
        <f>SUM(E7:E26)</f>
        <v>0</v>
      </c>
      <c r="F27" s="42">
        <f>SUM(F7:F26)</f>
        <v>0</v>
      </c>
      <c r="G27" s="35" t="str">
        <f t="shared" si="3"/>
        <v/>
      </c>
      <c r="H27" s="38"/>
    </row>
    <row r="28" spans="1:9" ht="15.75" customHeight="1">
      <c r="A28" s="25" t="e">
        <f>#REF!&amp;"填表人："&amp;#REF!</f>
        <v>#REF!</v>
      </c>
      <c r="F28" s="25" t="e">
        <f>"评估人员："&amp;#REF!</f>
        <v>#REF!</v>
      </c>
      <c r="I28" s="65" t="s">
        <v>717</v>
      </c>
    </row>
    <row r="29" spans="1:9" ht="15.75" customHeight="1">
      <c r="A29" s="25" t="e">
        <f>"填表日期："&amp;YEAR(#REF!)&amp;"年"&amp;MONTH(#REF!)&amp;"月"&amp;DAY(#REF!)&amp;"日"</f>
        <v>#REF!</v>
      </c>
    </row>
  </sheetData>
  <mergeCells count="3">
    <mergeCell ref="A2:H2"/>
    <mergeCell ref="A3:H3"/>
    <mergeCell ref="A27:B27"/>
  </mergeCells>
  <phoneticPr fontId="48" type="noConversion"/>
  <hyperlinks>
    <hyperlink ref="A1" location="索引目录!A1" display="返回索引目录" xr:uid="{00000000-0004-0000-2600-000000000000}"/>
  </hyperlinks>
  <printOptions horizontalCentered="1"/>
  <pageMargins left="0.98402777777777795" right="0.98402777777777795" top="0.98402777777777795" bottom="0.98402777777777795" header="0.47152777777777799" footer="0.35416666666666702"/>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J68"/>
  <sheetViews>
    <sheetView showGridLines="0" workbookViewId="0">
      <selection activeCell="L27" sqref="L27"/>
    </sheetView>
  </sheetViews>
  <sheetFormatPr defaultColWidth="9" defaultRowHeight="13.15"/>
  <cols>
    <col min="1" max="1" width="1.5" style="608" customWidth="1"/>
    <col min="2" max="2" width="13.5" style="608" customWidth="1"/>
    <col min="3" max="3" width="15.625" style="608" customWidth="1"/>
    <col min="4" max="4" width="18.125" style="608" customWidth="1"/>
    <col min="5" max="5" width="17.125" style="608" customWidth="1"/>
    <col min="6" max="6" width="8.125" style="608" customWidth="1"/>
    <col min="7" max="7" width="4.625" style="608" customWidth="1"/>
    <col min="8" max="9" width="12.625" style="608" customWidth="1"/>
    <col min="10" max="11" width="9" style="608" customWidth="1"/>
    <col min="12" max="16384" width="9" style="608"/>
  </cols>
  <sheetData>
    <row r="1" spans="1:10" ht="38.1" customHeight="1">
      <c r="A1" s="748" t="s">
        <v>204</v>
      </c>
      <c r="B1" s="749"/>
      <c r="C1" s="749"/>
      <c r="D1" s="749"/>
      <c r="E1" s="749"/>
      <c r="F1" s="749"/>
      <c r="G1" s="749"/>
      <c r="H1" s="749"/>
      <c r="I1" s="749"/>
      <c r="J1" s="749"/>
    </row>
    <row r="2" spans="1:10" s="607" customFormat="1" ht="11.65">
      <c r="A2" s="609"/>
      <c r="B2" s="610" t="s">
        <v>205</v>
      </c>
      <c r="C2" s="611"/>
      <c r="D2" s="611"/>
      <c r="E2" s="611"/>
      <c r="F2" s="611"/>
      <c r="G2" s="612"/>
      <c r="H2" s="611"/>
      <c r="I2" s="611"/>
      <c r="J2" s="630"/>
    </row>
    <row r="3" spans="1:10" s="607" customFormat="1" ht="12">
      <c r="A3" s="613"/>
      <c r="B3" s="750" t="s">
        <v>206</v>
      </c>
      <c r="C3" s="750"/>
      <c r="D3" s="614"/>
      <c r="E3" s="615"/>
      <c r="F3" s="615"/>
      <c r="G3" s="616"/>
      <c r="H3" s="615"/>
      <c r="I3" s="615"/>
      <c r="J3" s="631"/>
    </row>
    <row r="4" spans="1:10" s="607" customFormat="1" ht="11.65">
      <c r="A4" s="617"/>
      <c r="B4" s="618" t="s">
        <v>207</v>
      </c>
      <c r="C4" s="619" t="s">
        <v>208</v>
      </c>
      <c r="D4" s="620" t="s">
        <v>209</v>
      </c>
      <c r="E4" s="621" t="s">
        <v>210</v>
      </c>
      <c r="F4" s="622"/>
      <c r="G4" s="622"/>
      <c r="H4" s="623"/>
      <c r="I4" s="623"/>
      <c r="J4" s="632"/>
    </row>
    <row r="5" spans="1:10" s="607" customFormat="1" ht="11.65">
      <c r="A5" s="624"/>
      <c r="B5" s="625"/>
      <c r="C5" s="625"/>
      <c r="D5" s="625"/>
      <c r="E5" s="625"/>
      <c r="F5" s="625"/>
      <c r="G5" s="625"/>
      <c r="H5" s="625"/>
      <c r="I5" s="625"/>
      <c r="J5" s="633"/>
    </row>
    <row r="6" spans="1:10" s="607" customFormat="1" ht="11.65">
      <c r="A6" s="624"/>
      <c r="B6" s="623"/>
      <c r="C6" s="623"/>
      <c r="D6" s="623"/>
      <c r="E6" s="619" t="s">
        <v>211</v>
      </c>
      <c r="F6" s="623"/>
      <c r="G6" s="623"/>
      <c r="H6" s="623"/>
      <c r="I6" s="623"/>
      <c r="J6" s="632"/>
    </row>
    <row r="7" spans="1:10" s="607" customFormat="1" ht="11.65">
      <c r="A7" s="624"/>
      <c r="B7" s="625"/>
      <c r="C7" s="621" t="s">
        <v>212</v>
      </c>
      <c r="D7" s="621" t="s">
        <v>213</v>
      </c>
      <c r="E7" s="621" t="s">
        <v>214</v>
      </c>
      <c r="F7" s="621"/>
      <c r="G7" s="621" t="s">
        <v>215</v>
      </c>
      <c r="H7" s="621"/>
      <c r="I7" s="621" t="s">
        <v>216</v>
      </c>
      <c r="J7" s="632"/>
    </row>
    <row r="8" spans="1:10" s="607" customFormat="1" ht="11.65">
      <c r="A8" s="624"/>
      <c r="B8" s="623"/>
      <c r="C8" s="623"/>
      <c r="D8" s="623"/>
      <c r="E8" s="621" t="s">
        <v>217</v>
      </c>
      <c r="F8" s="621"/>
      <c r="G8" s="621"/>
      <c r="H8" s="621"/>
      <c r="I8" s="621" t="s">
        <v>218</v>
      </c>
      <c r="J8" s="634"/>
    </row>
    <row r="9" spans="1:10" s="607" customFormat="1" ht="11.65">
      <c r="A9" s="624"/>
      <c r="B9" s="623"/>
      <c r="C9" s="623"/>
      <c r="D9" s="623"/>
      <c r="E9" s="621" t="s">
        <v>219</v>
      </c>
      <c r="F9" s="621"/>
      <c r="G9" s="625"/>
      <c r="H9" s="625"/>
      <c r="I9" s="619" t="s">
        <v>220</v>
      </c>
      <c r="J9" s="633"/>
    </row>
    <row r="10" spans="1:10" s="607" customFormat="1" ht="11.65">
      <c r="A10" s="624"/>
      <c r="B10" s="623"/>
      <c r="C10" s="623"/>
      <c r="D10" s="621" t="s">
        <v>221</v>
      </c>
      <c r="E10" s="621" t="s">
        <v>222</v>
      </c>
      <c r="F10" s="621"/>
      <c r="G10" s="621"/>
      <c r="H10" s="621"/>
      <c r="I10" s="619" t="s">
        <v>223</v>
      </c>
      <c r="J10" s="634"/>
    </row>
    <row r="11" spans="1:10" s="607" customFormat="1" ht="11.65">
      <c r="A11" s="624"/>
      <c r="B11" s="623"/>
      <c r="C11" s="623"/>
      <c r="D11" s="625"/>
      <c r="E11" s="621" t="s">
        <v>224</v>
      </c>
      <c r="F11" s="621"/>
      <c r="G11" s="621"/>
      <c r="H11" s="621"/>
      <c r="I11" s="619" t="s">
        <v>225</v>
      </c>
      <c r="J11" s="634"/>
    </row>
    <row r="12" spans="1:10" s="607" customFormat="1" ht="11.65">
      <c r="A12" s="624"/>
      <c r="B12" s="623"/>
      <c r="C12" s="623"/>
      <c r="D12" s="625"/>
      <c r="E12" s="621" t="s">
        <v>226</v>
      </c>
      <c r="F12" s="623"/>
      <c r="G12" s="621"/>
      <c r="H12" s="621"/>
      <c r="I12" s="619" t="s">
        <v>227</v>
      </c>
      <c r="J12" s="634"/>
    </row>
    <row r="13" spans="1:10" s="607" customFormat="1" ht="11.65">
      <c r="A13" s="624"/>
      <c r="B13" s="623"/>
      <c r="C13" s="625"/>
      <c r="D13" s="625"/>
      <c r="E13" s="619" t="s">
        <v>228</v>
      </c>
      <c r="F13" s="625"/>
      <c r="G13" s="625"/>
      <c r="H13" s="625"/>
      <c r="I13" s="619" t="s">
        <v>229</v>
      </c>
      <c r="J13" s="633"/>
    </row>
    <row r="14" spans="1:10" s="607" customFormat="1" ht="11.65">
      <c r="A14" s="624"/>
      <c r="B14" s="625"/>
      <c r="C14" s="625"/>
      <c r="D14" s="619" t="s">
        <v>230</v>
      </c>
      <c r="E14" s="625"/>
      <c r="F14" s="625"/>
      <c r="G14" s="621"/>
      <c r="H14" s="621"/>
      <c r="I14" s="619" t="s">
        <v>231</v>
      </c>
      <c r="J14" s="632"/>
    </row>
    <row r="15" spans="1:10" s="607" customFormat="1" ht="11.65">
      <c r="A15" s="624"/>
      <c r="B15" s="623"/>
      <c r="C15" s="623"/>
      <c r="D15" s="619" t="s">
        <v>232</v>
      </c>
      <c r="E15" s="625"/>
      <c r="F15" s="623"/>
      <c r="G15" s="621"/>
      <c r="H15" s="621"/>
      <c r="I15" s="619" t="s">
        <v>233</v>
      </c>
      <c r="J15" s="632"/>
    </row>
    <row r="16" spans="1:10" s="607" customFormat="1" ht="11.65">
      <c r="A16" s="624"/>
      <c r="B16" s="623"/>
      <c r="C16" s="623"/>
      <c r="D16" s="619" t="s">
        <v>234</v>
      </c>
      <c r="E16" s="625"/>
      <c r="F16" s="623"/>
      <c r="G16" s="621"/>
      <c r="H16" s="625"/>
      <c r="I16" s="619" t="s">
        <v>235</v>
      </c>
      <c r="J16" s="632"/>
    </row>
    <row r="17" spans="1:10" s="607" customFormat="1" ht="11.65">
      <c r="A17" s="624"/>
      <c r="B17" s="623"/>
      <c r="C17" s="625"/>
      <c r="D17" s="619" t="s">
        <v>236</v>
      </c>
      <c r="E17" s="625"/>
      <c r="F17" s="623"/>
      <c r="G17" s="621"/>
      <c r="H17" s="621"/>
      <c r="I17" s="619" t="s">
        <v>237</v>
      </c>
      <c r="J17" s="632"/>
    </row>
    <row r="18" spans="1:10" s="607" customFormat="1" ht="11.65">
      <c r="A18" s="624"/>
      <c r="B18" s="623"/>
      <c r="C18" s="623"/>
      <c r="D18" s="619" t="s">
        <v>238</v>
      </c>
      <c r="E18" s="625"/>
      <c r="F18" s="623"/>
      <c r="G18" s="621"/>
      <c r="H18" s="621"/>
      <c r="I18" s="619" t="s">
        <v>239</v>
      </c>
      <c r="J18" s="635"/>
    </row>
    <row r="19" spans="1:10" s="607" customFormat="1" ht="11.65">
      <c r="A19" s="624"/>
      <c r="B19" s="623"/>
      <c r="C19" s="623"/>
      <c r="D19" s="619" t="s">
        <v>240</v>
      </c>
      <c r="E19" s="625"/>
      <c r="F19" s="623"/>
      <c r="G19" s="621"/>
      <c r="H19" s="625"/>
      <c r="I19" s="619" t="s">
        <v>241</v>
      </c>
      <c r="J19" s="633"/>
    </row>
    <row r="20" spans="1:10" s="607" customFormat="1" ht="11.65">
      <c r="A20" s="624"/>
      <c r="B20" s="623"/>
      <c r="C20" s="623"/>
      <c r="D20" s="619" t="s">
        <v>242</v>
      </c>
      <c r="E20" s="621" t="s">
        <v>243</v>
      </c>
      <c r="F20" s="623"/>
      <c r="G20" s="621"/>
      <c r="H20" s="621"/>
      <c r="I20" s="625"/>
      <c r="J20" s="632"/>
    </row>
    <row r="21" spans="1:10" s="607" customFormat="1" ht="11.65">
      <c r="A21" s="624"/>
      <c r="B21" s="623"/>
      <c r="C21" s="623"/>
      <c r="D21" s="621"/>
      <c r="E21" s="621" t="s">
        <v>244</v>
      </c>
      <c r="F21" s="621"/>
      <c r="G21" s="621"/>
      <c r="H21" s="621"/>
      <c r="I21" s="621"/>
      <c r="J21" s="632"/>
    </row>
    <row r="22" spans="1:10" s="607" customFormat="1" ht="11.65">
      <c r="A22" s="624"/>
      <c r="B22" s="623"/>
      <c r="C22" s="623"/>
      <c r="D22" s="621"/>
      <c r="E22" s="621" t="s">
        <v>245</v>
      </c>
      <c r="F22" s="621"/>
      <c r="G22" s="621" t="s">
        <v>246</v>
      </c>
      <c r="H22" s="621"/>
      <c r="I22" s="621" t="s">
        <v>247</v>
      </c>
      <c r="J22" s="632"/>
    </row>
    <row r="23" spans="1:10" s="607" customFormat="1" ht="11.65">
      <c r="A23" s="624"/>
      <c r="B23" s="623"/>
      <c r="C23" s="623"/>
      <c r="D23" s="625"/>
      <c r="E23" s="621" t="s">
        <v>248</v>
      </c>
      <c r="F23" s="621"/>
      <c r="G23" s="621"/>
      <c r="H23" s="621"/>
      <c r="I23" s="621" t="s">
        <v>249</v>
      </c>
      <c r="J23" s="632"/>
    </row>
    <row r="24" spans="1:10" s="607" customFormat="1" ht="11.65">
      <c r="A24" s="624"/>
      <c r="B24" s="623"/>
      <c r="C24" s="623"/>
      <c r="D24" s="625"/>
      <c r="E24" s="621" t="s">
        <v>250</v>
      </c>
      <c r="F24" s="621"/>
      <c r="G24" s="621"/>
      <c r="H24" s="621"/>
      <c r="I24" s="619" t="s">
        <v>251</v>
      </c>
      <c r="J24" s="633"/>
    </row>
    <row r="25" spans="1:10" s="607" customFormat="1" ht="11.65">
      <c r="A25" s="624"/>
      <c r="B25" s="625"/>
      <c r="C25" s="623"/>
      <c r="D25" s="625"/>
      <c r="E25" s="621" t="s">
        <v>252</v>
      </c>
      <c r="F25" s="621"/>
      <c r="G25" s="621"/>
      <c r="H25" s="621"/>
      <c r="I25" s="619" t="s">
        <v>253</v>
      </c>
      <c r="J25" s="632"/>
    </row>
    <row r="26" spans="1:10" s="607" customFormat="1" ht="11.65">
      <c r="A26" s="624"/>
      <c r="B26" s="625"/>
      <c r="C26" s="625"/>
      <c r="D26" s="619" t="s">
        <v>254</v>
      </c>
      <c r="E26" s="621" t="s">
        <v>255</v>
      </c>
      <c r="F26" s="621"/>
      <c r="G26" s="621"/>
      <c r="H26" s="621"/>
      <c r="I26" s="621" t="s">
        <v>256</v>
      </c>
      <c r="J26" s="632"/>
    </row>
    <row r="27" spans="1:10" s="607" customFormat="1" ht="11.65">
      <c r="A27" s="624"/>
      <c r="B27" s="625"/>
      <c r="C27" s="625"/>
      <c r="D27" s="619" t="s">
        <v>257</v>
      </c>
      <c r="E27" s="621" t="s">
        <v>258</v>
      </c>
      <c r="F27" s="625"/>
      <c r="G27" s="621"/>
      <c r="H27" s="621"/>
      <c r="I27" s="619" t="s">
        <v>259</v>
      </c>
      <c r="J27" s="633"/>
    </row>
    <row r="28" spans="1:10" s="607" customFormat="1" ht="11.65">
      <c r="A28" s="624"/>
      <c r="B28" s="625"/>
      <c r="C28" s="625"/>
      <c r="D28" s="619" t="s">
        <v>260</v>
      </c>
      <c r="E28" s="626" t="s">
        <v>261</v>
      </c>
      <c r="F28" s="625"/>
      <c r="G28" s="621"/>
      <c r="H28" s="621"/>
      <c r="I28" s="619" t="s">
        <v>262</v>
      </c>
      <c r="J28" s="632"/>
    </row>
    <row r="29" spans="1:10" s="607" customFormat="1" ht="11.65">
      <c r="A29" s="624"/>
      <c r="B29" s="625"/>
      <c r="C29" s="625"/>
      <c r="D29" s="619" t="s">
        <v>263</v>
      </c>
      <c r="E29" s="626" t="s">
        <v>264</v>
      </c>
      <c r="F29" s="625"/>
      <c r="G29" s="623"/>
      <c r="H29" s="623"/>
      <c r="I29" s="619" t="s">
        <v>265</v>
      </c>
      <c r="J29" s="632"/>
    </row>
    <row r="30" spans="1:10" s="607" customFormat="1" ht="11.65">
      <c r="A30" s="624"/>
      <c r="B30" s="625"/>
      <c r="C30" s="625"/>
      <c r="D30" s="621"/>
      <c r="E30" s="626" t="s">
        <v>266</v>
      </c>
      <c r="F30" s="625"/>
      <c r="G30" s="625"/>
      <c r="H30" s="625"/>
      <c r="I30" s="625"/>
      <c r="J30" s="632"/>
    </row>
    <row r="31" spans="1:10" s="607" customFormat="1" ht="11.65">
      <c r="A31" s="624"/>
      <c r="B31" s="623"/>
      <c r="C31" s="625"/>
      <c r="D31" s="621"/>
      <c r="E31" s="627" t="s">
        <v>267</v>
      </c>
      <c r="F31" s="625"/>
      <c r="G31" s="623"/>
      <c r="H31" s="623"/>
      <c r="I31" s="623"/>
      <c r="J31" s="632"/>
    </row>
    <row r="32" spans="1:10" s="607" customFormat="1" ht="11.65">
      <c r="A32" s="624"/>
      <c r="B32" s="625"/>
      <c r="C32" s="628"/>
      <c r="D32" s="621"/>
      <c r="E32" s="621"/>
      <c r="F32" s="621"/>
      <c r="G32" s="623"/>
      <c r="H32" s="623"/>
      <c r="I32" s="623"/>
      <c r="J32" s="632"/>
    </row>
    <row r="33" spans="1:10" s="607" customFormat="1" ht="11.65">
      <c r="A33" s="624"/>
      <c r="B33" s="623"/>
      <c r="C33" s="625"/>
      <c r="D33" s="621"/>
      <c r="E33" s="621"/>
      <c r="F33" s="621"/>
      <c r="G33" s="623"/>
      <c r="H33" s="623"/>
      <c r="I33" s="623"/>
      <c r="J33" s="632"/>
    </row>
    <row r="34" spans="1:10" s="607" customFormat="1" ht="14.25" customHeight="1">
      <c r="A34" s="624"/>
      <c r="B34" s="623"/>
      <c r="C34" s="623"/>
      <c r="D34" s="619" t="s">
        <v>268</v>
      </c>
      <c r="E34" s="621"/>
      <c r="F34" s="621"/>
      <c r="G34" s="623"/>
      <c r="H34" s="623"/>
      <c r="I34" s="623"/>
      <c r="J34" s="632"/>
    </row>
    <row r="35" spans="1:10" s="607" customFormat="1" ht="14.25" customHeight="1">
      <c r="A35" s="624"/>
      <c r="B35" s="623"/>
      <c r="C35" s="625"/>
      <c r="D35" s="619" t="s">
        <v>269</v>
      </c>
      <c r="E35" s="625"/>
      <c r="F35" s="625"/>
      <c r="G35" s="623"/>
      <c r="H35" s="623"/>
      <c r="I35" s="623"/>
      <c r="J35" s="632"/>
    </row>
    <row r="36" spans="1:10" s="607" customFormat="1" ht="14.25" customHeight="1">
      <c r="A36" s="624"/>
      <c r="B36" s="623"/>
      <c r="C36" s="623"/>
      <c r="D36" s="621" t="s">
        <v>270</v>
      </c>
      <c r="E36" s="621"/>
      <c r="F36" s="621"/>
      <c r="G36" s="623"/>
      <c r="H36" s="623"/>
      <c r="I36" s="623"/>
      <c r="J36" s="632"/>
    </row>
    <row r="37" spans="1:10" s="607" customFormat="1" ht="14.25" customHeight="1">
      <c r="A37" s="624"/>
      <c r="B37" s="623"/>
      <c r="C37" s="623"/>
      <c r="D37" s="619" t="s">
        <v>271</v>
      </c>
      <c r="E37" s="621"/>
      <c r="F37" s="621"/>
      <c r="G37" s="623"/>
      <c r="H37" s="623"/>
      <c r="I37" s="623"/>
      <c r="J37" s="632"/>
    </row>
    <row r="38" spans="1:10" s="607" customFormat="1" ht="14.25" customHeight="1">
      <c r="A38" s="624"/>
      <c r="B38" s="625"/>
      <c r="C38" s="625"/>
      <c r="D38" s="619" t="s">
        <v>272</v>
      </c>
      <c r="E38" s="625"/>
      <c r="F38" s="625"/>
      <c r="G38" s="623"/>
      <c r="H38" s="623"/>
      <c r="I38" s="623"/>
      <c r="J38" s="632"/>
    </row>
    <row r="39" spans="1:10" s="607" customFormat="1" ht="14.25" customHeight="1">
      <c r="A39" s="624"/>
      <c r="B39" s="625"/>
      <c r="C39" s="625"/>
      <c r="D39" s="619" t="s">
        <v>273</v>
      </c>
      <c r="E39" s="625"/>
      <c r="F39" s="625"/>
      <c r="G39" s="623"/>
      <c r="H39" s="623"/>
      <c r="I39" s="623"/>
      <c r="J39" s="632"/>
    </row>
    <row r="40" spans="1:10" s="607" customFormat="1" ht="14.25" customHeight="1">
      <c r="A40" s="624"/>
      <c r="B40" s="623"/>
      <c r="C40" s="623"/>
      <c r="D40" s="619" t="s">
        <v>274</v>
      </c>
      <c r="E40" s="723" t="s">
        <v>275</v>
      </c>
      <c r="F40" s="619"/>
      <c r="G40" s="623"/>
      <c r="H40" s="623"/>
      <c r="I40" s="623"/>
      <c r="J40" s="632"/>
    </row>
    <row r="41" spans="1:10" s="607" customFormat="1" ht="14.25" customHeight="1">
      <c r="A41" s="624"/>
      <c r="B41" s="623"/>
      <c r="C41" s="623"/>
      <c r="D41" s="621"/>
      <c r="E41" s="723" t="s">
        <v>276</v>
      </c>
      <c r="F41" s="619"/>
      <c r="G41" s="623"/>
      <c r="H41" s="623"/>
      <c r="I41" s="623"/>
      <c r="J41" s="632"/>
    </row>
    <row r="42" spans="1:10" s="607" customFormat="1" ht="11.65">
      <c r="A42" s="624"/>
      <c r="B42" s="623"/>
      <c r="C42" s="623"/>
      <c r="D42" s="621"/>
      <c r="E42" s="723" t="s">
        <v>277</v>
      </c>
      <c r="F42" s="619"/>
      <c r="G42" s="623"/>
      <c r="H42" s="623"/>
      <c r="I42" s="623"/>
      <c r="J42" s="632"/>
    </row>
    <row r="43" spans="1:10" s="607" customFormat="1" ht="11.65">
      <c r="A43" s="624"/>
      <c r="B43" s="623"/>
      <c r="C43" s="623"/>
      <c r="D43" s="621"/>
      <c r="E43" s="723" t="s">
        <v>278</v>
      </c>
      <c r="F43" s="619"/>
      <c r="G43" s="623"/>
      <c r="H43" s="623"/>
      <c r="I43" s="623"/>
      <c r="J43" s="632"/>
    </row>
    <row r="44" spans="1:10" s="607" customFormat="1" ht="11.65">
      <c r="A44" s="624"/>
      <c r="B44" s="623"/>
      <c r="C44" s="623"/>
      <c r="D44" s="621"/>
      <c r="E44" s="621"/>
      <c r="F44" s="621"/>
      <c r="G44" s="623"/>
      <c r="H44" s="623"/>
      <c r="I44" s="623"/>
      <c r="J44" s="632"/>
    </row>
    <row r="45" spans="1:10" s="607" customFormat="1" ht="11.65">
      <c r="A45" s="624"/>
      <c r="B45" s="623"/>
      <c r="C45" s="619"/>
      <c r="D45" s="619" t="s">
        <v>279</v>
      </c>
      <c r="E45" s="619" t="s">
        <v>280</v>
      </c>
      <c r="F45" s="623"/>
      <c r="G45" s="623"/>
      <c r="H45" s="623"/>
      <c r="I45" s="623"/>
      <c r="J45" s="632"/>
    </row>
    <row r="46" spans="1:10" s="607" customFormat="1" ht="11.65">
      <c r="A46" s="624"/>
      <c r="B46" s="623"/>
      <c r="C46" s="625"/>
      <c r="D46" s="621"/>
      <c r="E46" s="619" t="s">
        <v>281</v>
      </c>
      <c r="F46" s="623"/>
      <c r="G46" s="623"/>
      <c r="H46" s="623"/>
      <c r="I46" s="623"/>
      <c r="J46" s="632"/>
    </row>
    <row r="47" spans="1:10" s="607" customFormat="1" ht="11.65">
      <c r="A47" s="624"/>
      <c r="B47" s="623"/>
      <c r="C47" s="625"/>
      <c r="D47" s="621"/>
      <c r="E47" s="619" t="s">
        <v>282</v>
      </c>
      <c r="F47" s="623"/>
      <c r="G47" s="623"/>
      <c r="H47" s="623"/>
      <c r="I47" s="623"/>
      <c r="J47" s="632"/>
    </row>
    <row r="48" spans="1:10" s="607" customFormat="1" ht="11.65">
      <c r="A48" s="624"/>
      <c r="B48" s="623"/>
      <c r="C48" s="625"/>
      <c r="D48" s="621"/>
      <c r="E48" s="619" t="s">
        <v>283</v>
      </c>
      <c r="F48" s="623"/>
      <c r="G48" s="623"/>
      <c r="H48" s="623"/>
      <c r="I48" s="623"/>
      <c r="J48" s="632"/>
    </row>
    <row r="49" spans="1:10" s="607" customFormat="1" ht="11.65">
      <c r="A49" s="624"/>
      <c r="B49" s="623"/>
      <c r="C49" s="625"/>
      <c r="D49" s="621"/>
      <c r="E49" s="619" t="s">
        <v>284</v>
      </c>
      <c r="F49" s="623"/>
      <c r="G49" s="623"/>
      <c r="H49" s="623"/>
      <c r="I49" s="623"/>
      <c r="J49" s="632"/>
    </row>
    <row r="50" spans="1:10" s="607" customFormat="1" ht="11.65">
      <c r="A50" s="624"/>
      <c r="B50" s="623"/>
      <c r="C50" s="625"/>
      <c r="D50" s="621"/>
      <c r="E50" s="619" t="s">
        <v>285</v>
      </c>
      <c r="F50" s="623"/>
      <c r="G50" s="623"/>
      <c r="H50" s="623"/>
      <c r="I50" s="623"/>
      <c r="J50" s="632"/>
    </row>
    <row r="51" spans="1:10" s="607" customFormat="1" ht="11.65">
      <c r="A51" s="624"/>
      <c r="B51" s="623"/>
      <c r="C51" s="625"/>
      <c r="D51" s="621"/>
      <c r="E51" s="619" t="s">
        <v>286</v>
      </c>
      <c r="F51" s="623"/>
      <c r="G51" s="623"/>
      <c r="H51" s="623"/>
      <c r="I51" s="623"/>
      <c r="J51" s="632"/>
    </row>
    <row r="52" spans="1:10" s="607" customFormat="1" ht="11.65">
      <c r="A52" s="624"/>
      <c r="B52" s="623"/>
      <c r="C52" s="625"/>
      <c r="D52" s="621"/>
      <c r="E52" s="619" t="s">
        <v>287</v>
      </c>
      <c r="F52" s="623"/>
      <c r="G52" s="623"/>
      <c r="H52" s="623"/>
      <c r="I52" s="623"/>
      <c r="J52" s="633"/>
    </row>
    <row r="53" spans="1:10" s="607" customFormat="1" ht="11.65">
      <c r="A53" s="629"/>
      <c r="B53" s="623"/>
      <c r="C53" s="625"/>
      <c r="D53" s="621"/>
      <c r="E53" s="619" t="s">
        <v>288</v>
      </c>
      <c r="F53" s="623"/>
      <c r="G53" s="623"/>
      <c r="H53" s="625"/>
      <c r="I53" s="625"/>
      <c r="J53" s="633"/>
    </row>
    <row r="54" spans="1:10" s="607" customFormat="1" ht="11.65">
      <c r="A54" s="629"/>
      <c r="B54" s="623"/>
      <c r="C54" s="623"/>
      <c r="D54" s="619" t="s">
        <v>289</v>
      </c>
      <c r="E54" s="619" t="s">
        <v>290</v>
      </c>
      <c r="F54" s="625"/>
      <c r="G54" s="623"/>
      <c r="H54" s="625"/>
      <c r="I54" s="625"/>
      <c r="J54" s="633"/>
    </row>
    <row r="55" spans="1:10" s="607" customFormat="1" ht="11.65">
      <c r="A55" s="629"/>
      <c r="B55" s="623"/>
      <c r="C55" s="623"/>
      <c r="D55" s="621"/>
      <c r="E55" s="619" t="s">
        <v>291</v>
      </c>
      <c r="F55" s="625"/>
      <c r="G55" s="623"/>
      <c r="H55" s="625"/>
      <c r="I55" s="625"/>
      <c r="J55" s="633"/>
    </row>
    <row r="56" spans="1:10" s="607" customFormat="1" ht="11.65">
      <c r="A56" s="629"/>
      <c r="B56" s="623"/>
      <c r="C56" s="625"/>
      <c r="D56" s="625"/>
      <c r="E56" s="619" t="s">
        <v>292</v>
      </c>
      <c r="F56" s="625"/>
      <c r="G56" s="623"/>
      <c r="H56" s="625"/>
      <c r="I56" s="625"/>
      <c r="J56" s="632"/>
    </row>
    <row r="57" spans="1:10" s="607" customFormat="1" ht="11.65">
      <c r="A57" s="624"/>
      <c r="B57" s="623"/>
      <c r="C57" s="621"/>
      <c r="D57" s="619" t="s">
        <v>293</v>
      </c>
      <c r="E57" s="621"/>
      <c r="F57" s="625"/>
      <c r="G57" s="623"/>
      <c r="H57" s="623"/>
      <c r="I57" s="623"/>
      <c r="J57" s="632"/>
    </row>
    <row r="58" spans="1:10" s="607" customFormat="1" ht="11.65">
      <c r="A58" s="624"/>
      <c r="B58" s="623"/>
      <c r="C58" s="621"/>
      <c r="D58" s="621" t="s">
        <v>294</v>
      </c>
      <c r="E58" s="621"/>
      <c r="F58" s="623"/>
      <c r="G58" s="623"/>
      <c r="H58" s="623"/>
      <c r="I58" s="623"/>
      <c r="J58" s="633"/>
    </row>
    <row r="59" spans="1:10" s="607" customFormat="1" ht="11.65">
      <c r="A59" s="624"/>
      <c r="B59" s="623"/>
      <c r="C59" s="621"/>
      <c r="D59" s="621" t="s">
        <v>295</v>
      </c>
      <c r="E59" s="621"/>
      <c r="F59" s="623"/>
      <c r="G59" s="623"/>
      <c r="H59" s="623"/>
      <c r="I59" s="623"/>
      <c r="J59" s="633"/>
    </row>
    <row r="60" spans="1:10" s="607" customFormat="1" ht="11.65">
      <c r="A60" s="629"/>
      <c r="B60" s="623"/>
      <c r="C60" s="621"/>
      <c r="D60" s="619" t="s">
        <v>296</v>
      </c>
      <c r="E60" s="621"/>
      <c r="F60" s="623"/>
      <c r="G60" s="623"/>
      <c r="H60" s="625"/>
      <c r="I60" s="625"/>
      <c r="J60" s="633"/>
    </row>
    <row r="61" spans="1:10" s="607" customFormat="1" ht="11.65">
      <c r="A61" s="629"/>
      <c r="B61" s="623"/>
      <c r="C61" s="621"/>
      <c r="D61" s="619" t="s">
        <v>297</v>
      </c>
      <c r="E61" s="619" t="s">
        <v>298</v>
      </c>
      <c r="F61" s="623"/>
      <c r="G61" s="623"/>
      <c r="H61" s="625"/>
      <c r="I61" s="625"/>
      <c r="J61" s="633"/>
    </row>
    <row r="62" spans="1:10" s="607" customFormat="1" ht="11.65">
      <c r="A62" s="629"/>
      <c r="B62" s="623"/>
      <c r="C62" s="621"/>
      <c r="D62" s="625"/>
      <c r="E62" s="723" t="s">
        <v>299</v>
      </c>
      <c r="F62" s="625"/>
      <c r="G62" s="623"/>
      <c r="H62" s="625"/>
      <c r="I62" s="625"/>
      <c r="J62" s="633"/>
    </row>
    <row r="63" spans="1:10" s="607" customFormat="1" ht="11.65">
      <c r="A63" s="629"/>
      <c r="B63" s="625"/>
      <c r="C63" s="621"/>
      <c r="D63" s="621"/>
      <c r="E63" s="619" t="s">
        <v>300</v>
      </c>
      <c r="F63" s="625"/>
      <c r="G63" s="623"/>
      <c r="H63" s="625"/>
      <c r="I63" s="625"/>
      <c r="J63" s="633"/>
    </row>
    <row r="64" spans="1:10" s="607" customFormat="1" ht="11.65">
      <c r="A64" s="629"/>
      <c r="B64" s="625"/>
      <c r="C64" s="619" t="s">
        <v>301</v>
      </c>
      <c r="D64" s="619" t="s">
        <v>302</v>
      </c>
      <c r="E64" s="621"/>
      <c r="F64" s="625"/>
      <c r="G64" s="625"/>
      <c r="H64" s="625"/>
      <c r="I64" s="625"/>
      <c r="J64" s="633"/>
    </row>
    <row r="65" spans="1:10" s="607" customFormat="1" ht="11.65">
      <c r="A65" s="629"/>
      <c r="B65" s="625"/>
      <c r="C65" s="621"/>
      <c r="D65" s="619" t="s">
        <v>303</v>
      </c>
      <c r="E65" s="621"/>
      <c r="F65" s="623"/>
      <c r="G65" s="625"/>
      <c r="H65" s="625"/>
      <c r="I65" s="625"/>
      <c r="J65" s="633"/>
    </row>
    <row r="66" spans="1:10" s="607" customFormat="1" ht="11.65">
      <c r="A66" s="629"/>
      <c r="B66" s="625"/>
      <c r="C66" s="625"/>
      <c r="D66" s="619" t="s">
        <v>304</v>
      </c>
      <c r="E66" s="621"/>
      <c r="F66" s="625"/>
      <c r="G66" s="625"/>
      <c r="H66" s="625"/>
      <c r="I66" s="625"/>
      <c r="J66" s="633"/>
    </row>
    <row r="67" spans="1:10" s="607" customFormat="1" ht="11.65">
      <c r="A67" s="629"/>
      <c r="B67" s="625"/>
      <c r="C67" s="621"/>
      <c r="D67" s="619" t="s">
        <v>305</v>
      </c>
      <c r="E67" s="625"/>
      <c r="F67" s="625"/>
      <c r="G67" s="625"/>
      <c r="H67" s="625"/>
      <c r="I67" s="625"/>
      <c r="J67" s="633"/>
    </row>
    <row r="68" spans="1:10" s="607" customFormat="1" ht="11.65">
      <c r="A68" s="636"/>
      <c r="B68" s="637"/>
      <c r="C68" s="638"/>
      <c r="D68" s="639" t="s">
        <v>306</v>
      </c>
      <c r="E68" s="638"/>
      <c r="F68" s="637"/>
      <c r="G68" s="637"/>
      <c r="H68" s="637"/>
      <c r="I68" s="637"/>
      <c r="J68" s="640"/>
    </row>
  </sheetData>
  <mergeCells count="2">
    <mergeCell ref="A1:J1"/>
    <mergeCell ref="B3:C3"/>
  </mergeCells>
  <phoneticPr fontId="48" type="noConversion"/>
  <hyperlinks>
    <hyperlink ref="B2" location="基本信息输入表!A1" display="基本信息输入表" xr:uid="{00000000-0004-0000-0300-000000000000}"/>
    <hyperlink ref="B3" location="填表说明!B2" display="填表说明（填表前请先阅读）" xr:uid="{00000000-0004-0000-0300-000001000000}"/>
    <hyperlink ref="B4" location="企业基本情况表!A1" display=" " xr:uid="{00000000-0004-0000-0300-000002000000}"/>
    <hyperlink ref="C4" location="资产负债表!A1" display="资产负债表" xr:uid="{00000000-0004-0000-0300-000003000000}"/>
    <hyperlink ref="D4" location="'1-汇总表'!A1" display="汇总表" xr:uid="{00000000-0004-0000-0300-000004000000}"/>
    <hyperlink ref="E4" location="'2-分类汇总'!A1" display="分类汇总表" xr:uid="{00000000-0004-0000-0300-000005000000}"/>
    <hyperlink ref="C7" location="'3-流动汇总'!A1" display="流动资产" xr:uid="{00000000-0004-0000-0300-000006000000}"/>
    <hyperlink ref="D7" location="'表3-1货币汇总表'!A1" display="货币资金" xr:uid="{00000000-0004-0000-0300-000007000000}"/>
    <hyperlink ref="E7" location="'3-1-1现金'!A1" display="现金" xr:uid="{00000000-0004-0000-0300-000008000000}"/>
    <hyperlink ref="G7" location="'5-流动负债汇总'!A1" display="流动负债" xr:uid="{00000000-0004-0000-0300-000009000000}"/>
    <hyperlink ref="I7" location="'5-1短期借款'!A1" display="短期借款" xr:uid="{00000000-0004-0000-0300-00000A000000}"/>
    <hyperlink ref="E8" location="'3-1-2银行存款'!A1" display="银行存款" xr:uid="{00000000-0004-0000-0300-00000B000000}"/>
    <hyperlink ref="I8" location="'5-2交易性金融负债'!A1" display="交易性金融负债" xr:uid="{00000000-0004-0000-0300-00000C000000}"/>
    <hyperlink ref="E9" location="'3-1-3其他货币资金'!A1" display="其他货币资金" xr:uid="{00000000-0004-0000-0300-00000D000000}"/>
    <hyperlink ref="I10" location="'5-4应付票据'!A1" display="应付票据" xr:uid="{00000000-0004-0000-0300-00000E000000}"/>
    <hyperlink ref="D10" location="'3-2交易性金融资产汇总'!A1" display="交易性金融资产" xr:uid="{00000000-0004-0000-0300-00000F000000}"/>
    <hyperlink ref="E10" location="'3-2-1交易性-股票'!A1" display="股票投资" xr:uid="{00000000-0004-0000-0300-000010000000}"/>
    <hyperlink ref="I11" location="'5-5应付账款'!A1" display="应付账款" xr:uid="{00000000-0004-0000-0300-000011000000}"/>
    <hyperlink ref="E11" location="'3-2-2交易性-债券'!A1" display="债券投资" xr:uid="{00000000-0004-0000-0300-000012000000}"/>
    <hyperlink ref="I12" location="'5-6预收款项'!A1" display="预收款项" xr:uid="{00000000-0004-0000-0300-000013000000}"/>
    <hyperlink ref="E12" location="'3-2-3交易性-基金'!A1" display="基金投资" xr:uid="{00000000-0004-0000-0300-000014000000}"/>
    <hyperlink ref="I14" location="'5-8应付职工薪酬'!A1" display="应付职工薪酬" xr:uid="{00000000-0004-0000-0300-000015000000}"/>
    <hyperlink ref="D15" location="'3-4应收票据'!A1" display="应收票据" xr:uid="{00000000-0004-0000-0300-000016000000}"/>
    <hyperlink ref="I15" location="'5-9应交税费'!A1" display="应交税费" xr:uid="{00000000-0004-0000-0300-000017000000}"/>
    <hyperlink ref="D16" location="'3-5应收账款'!A1" display="应收账款" xr:uid="{00000000-0004-0000-0300-000018000000}"/>
    <hyperlink ref="D18" location="'3-7预付款项'!A1" display="预付款项" xr:uid="{00000000-0004-0000-0300-000019000000}"/>
    <hyperlink ref="I17" location="'5-11持有待售负债'!A1" display="持有待售负债" xr:uid="{00000000-0004-0000-0300-00001A000000}"/>
    <hyperlink ref="D17" location="'3-6应收账款融资'!A1" display="应收账款融资" xr:uid="{00000000-0004-0000-0300-00001B000000}"/>
    <hyperlink ref="I16" location="'5-10其他应付款'!A1" display="其他应付款" xr:uid="{00000000-0004-0000-0300-00001C000000}"/>
    <hyperlink ref="I18" location="'5-11一年到期非流动负债'!A1" display="一年内到期的非流动负债" xr:uid="{00000000-0004-0000-0300-00001D000000}"/>
    <hyperlink ref="D19" location="'3-8其他应收款'!A1" display="其他应收款" xr:uid="{00000000-0004-0000-0300-00001E000000}"/>
    <hyperlink ref="I19" location="'5-13其他流动负债'!A1" display="其他流动负债" xr:uid="{00000000-0004-0000-0300-00001F000000}"/>
    <hyperlink ref="E20" location="'3-9-1材料采购（在途物资）'!A1" display="材料采购（在途物资）" xr:uid="{00000000-0004-0000-0300-000020000000}"/>
    <hyperlink ref="E21" location="'3-9-2原材料'!A1" display="原材料" xr:uid="{00000000-0004-0000-0300-000021000000}"/>
    <hyperlink ref="E22" location="'3-9-3在库周转材料'!A1" display="在库周转材料" xr:uid="{00000000-0004-0000-0300-000022000000}"/>
    <hyperlink ref="G22" location="'6-非流动负债汇总 '!A1" display="非流动负债" xr:uid="{00000000-0004-0000-0300-000023000000}"/>
    <hyperlink ref="I22" location="'6-1长期借款'!A1" display="长期借款" xr:uid="{00000000-0004-0000-0300-000024000000}"/>
    <hyperlink ref="E23" location="'3-9-4委托加工物资'!A1" display="委托加工物资" xr:uid="{00000000-0004-0000-0300-000025000000}"/>
    <hyperlink ref="I23" location="'6-2应付债券'!A1" display="应付债券" xr:uid="{00000000-0004-0000-0300-000026000000}"/>
    <hyperlink ref="E24" location="'3-9-5产成品（库存商品）'!A1" display="产成品（库存商品）" xr:uid="{00000000-0004-0000-0300-000027000000}"/>
    <hyperlink ref="I25" location="'6-4长期应付款'!A1" display="长期应付款" xr:uid="{00000000-0004-0000-0300-000028000000}"/>
    <hyperlink ref="E25" location="'3-9-6在产品（自制半成品）'!A1" display="在产品（自制半成品）" xr:uid="{00000000-0004-0000-0300-000029000000}"/>
    <hyperlink ref="E26" location="'3-9-7发出商品'!A1" display="发出商品" xr:uid="{00000000-0004-0000-0300-00002A000000}"/>
    <hyperlink ref="I26" location="'6-5预计负债'!A1" display="预计负债" xr:uid="{00000000-0004-0000-0300-00002B000000}"/>
    <hyperlink ref="E27" location="'3-9-8在用周转材料'!A1" display="在用周转材料" xr:uid="{00000000-0004-0000-0300-00002C000000}"/>
    <hyperlink ref="I28" location="'6-7递延所得税负债'!A1" display="递延所得税负债" xr:uid="{00000000-0004-0000-0300-00002D000000}"/>
    <hyperlink ref="D28" location="'3-12一年到期非流动资产'!A1" display="一年到期非流动资产" xr:uid="{00000000-0004-0000-0300-00002E000000}"/>
    <hyperlink ref="E28" location="'3-9-9开发产品'!A1" display="开发产品" xr:uid="{00000000-0004-0000-0300-00002F000000}"/>
    <hyperlink ref="I29" location="'6-8其他非流动负债'!A1" display="其他非流动负债" xr:uid="{00000000-0004-0000-0300-000030000000}"/>
    <hyperlink ref="D29" location="'3-13其他流动资产'!A1" display="其他流动资产" xr:uid="{00000000-0004-0000-0300-000031000000}"/>
    <hyperlink ref="E29" location="'3-9-10开发成本'!A1" display="开发成本" xr:uid="{00000000-0004-0000-0300-000032000000}"/>
    <hyperlink ref="E30" location="'3-9-11消耗性生物资产'!A1" display="消耗性生物资产" xr:uid="{00000000-0004-0000-0300-000033000000}"/>
    <hyperlink ref="E31" location="'3-9-12工程施工'!A1" display="工程施工" xr:uid="{00000000-0004-0000-0300-000034000000}"/>
    <hyperlink ref="D34" location="'4-1债权投资'!A1" display="债权投资" xr:uid="{00000000-0004-0000-0300-000035000000}"/>
    <hyperlink ref="D36" location="'4-3长期应收'!A1" display="长期应收" xr:uid="{00000000-0004-0000-0300-000036000000}"/>
    <hyperlink ref="D37" location="'4-4长期股权投资'!A1" display="长期股权投资" xr:uid="{00000000-0004-0000-0300-000037000000}"/>
    <hyperlink ref="D40" location="'4-7投资性房地产汇总'!A1" display="投资性房地产" xr:uid="{00000000-0004-0000-0300-000038000000}"/>
    <hyperlink ref="E40" location="'4-5-1投资性房地产（成本计量）'!A1" display="投资性房地产（成本计量）" xr:uid="{00000000-0004-0000-0300-000039000000}"/>
    <hyperlink ref="E41" location="'4-5-2投资性房地产（公允计量）'!A1" display="投资性房地产（公允计量）" xr:uid="{00000000-0004-0000-0300-00003A000000}"/>
    <hyperlink ref="E42" location="'4-5-3投资性地产（成本计量）'!A1" display="投资性地产（成本计量）" xr:uid="{00000000-0004-0000-0300-00003B000000}"/>
    <hyperlink ref="E43" location="'4-5-4投资性地产(公允计量）'!A1" display="投资性地产(公允计量）" xr:uid="{00000000-0004-0000-0300-00003C000000}"/>
    <hyperlink ref="D45" location="'4-8固定资产汇总'!A1" display="固定资产" xr:uid="{00000000-0004-0000-0300-00003D000000}"/>
    <hyperlink ref="E45" location="'4-8-1房屋建筑物'!A1" display="房屋建筑物" xr:uid="{00000000-0004-0000-0300-00003E000000}"/>
    <hyperlink ref="E46" location="'4-8-2构筑物'!A1" display="构筑物及其他辅助设施" xr:uid="{00000000-0004-0000-0300-00003F000000}"/>
    <hyperlink ref="E47" location="'4-8-3管道沟槽'!A1" display="管道及沟槽" xr:uid="{00000000-0004-0000-0300-000040000000}"/>
    <hyperlink ref="E48" location="'4-8-4井巷工程'!A1" display="井巷工程" xr:uid="{00000000-0004-0000-0300-000041000000}"/>
    <hyperlink ref="E49" location="'4-8-5机器设备'!A1" display="机器设备" xr:uid="{00000000-0004-0000-0300-000042000000}"/>
    <hyperlink ref="E50" location="'4-8-6车辆'!A1" display="车辆" xr:uid="{00000000-0004-0000-0300-000043000000}"/>
    <hyperlink ref="E51" location="'4-8-7电子设备'!A1" display="电子设备" xr:uid="{00000000-0004-0000-0300-000044000000}"/>
    <hyperlink ref="E52" location="'4-8-8土地'!A1" display="土地" xr:uid="{00000000-0004-0000-0300-000045000000}"/>
    <hyperlink ref="E53" location="'4-8-9船舶'!A1" display="船舶" xr:uid="{00000000-0004-0000-0300-000046000000}"/>
    <hyperlink ref="D54" location="'4-9在建工程汇总'!A1" display="在建工程" xr:uid="{00000000-0004-0000-0300-000047000000}"/>
    <hyperlink ref="E54" location="'4-9-1在建（土建）'!A1" display="在建工程-土建工程" xr:uid="{00000000-0004-0000-0300-000048000000}"/>
    <hyperlink ref="E55" location="'4-9-2在建（设备）'!A1" display="在建工程-设备安装工程" xr:uid="{00000000-0004-0000-0300-000049000000}"/>
    <hyperlink ref="D57" location="'4-9-4工程物资'!A1" display="工程物资" xr:uid="{00000000-0004-0000-0300-00004A000000}"/>
    <hyperlink ref="D58" location="'4-10生产性生物资产'!A1" display="生产性生物资产" xr:uid="{00000000-0004-0000-0300-00004B000000}"/>
    <hyperlink ref="D59" location="'4-11油气资产'!A1" display="油气资产" xr:uid="{00000000-0004-0000-0300-00004C000000}"/>
    <hyperlink ref="D61" location="'4-13无形资产汇总'!A1" display="无形资产" xr:uid="{00000000-0004-0000-0300-00004D000000}"/>
    <hyperlink ref="E61" location="'4-13-1无形-土地'!A1" display="无形－土地" xr:uid="{00000000-0004-0000-0300-00004E000000}"/>
    <hyperlink ref="E62" location="'4-13-2无形-矿业权'!A1" display="无形-矿业权" xr:uid="{00000000-0004-0000-0300-00004F000000}"/>
    <hyperlink ref="E63" location="'4-13-3无形-其他'!A1" display="无形－其他" xr:uid="{00000000-0004-0000-0300-000050000000}"/>
    <hyperlink ref="D64" location="'4-14开发支出'!A1" display="开发支出" xr:uid="{00000000-0004-0000-0300-000051000000}"/>
    <hyperlink ref="D65" location="'4-15商誉'!A1" display="商誉" xr:uid="{00000000-0004-0000-0300-000052000000}"/>
    <hyperlink ref="D66" location="'4-16长期待摊费用'!A1" display="长期待摊费用" xr:uid="{00000000-0004-0000-0300-000053000000}"/>
    <hyperlink ref="D67" location="'4-17递延所得税资产'!A1" display="递延所得税资产" xr:uid="{00000000-0004-0000-0300-000054000000}"/>
    <hyperlink ref="D68" location="'4-18其他非流动资产'!A1" display="其他非流动资产" xr:uid="{00000000-0004-0000-0300-000055000000}"/>
    <hyperlink ref="E6" location="'表3-1货币汇总表'!A1" display="货币汇总表" xr:uid="{00000000-0004-0000-0300-000056000000}"/>
    <hyperlink ref="E13" location="'3-2-4交易性-其他'!A1" display="其他投资" xr:uid="{00000000-0004-0000-0300-000057000000}"/>
    <hyperlink ref="D14" location="'3-3衍生金融资产'!A1" display="衍生金融资产" xr:uid="{00000000-0004-0000-0300-000058000000}"/>
    <hyperlink ref="D20" location="'3-9存货汇总'!A1" display="存货汇总" xr:uid="{00000000-0004-0000-0300-000059000000}"/>
    <hyperlink ref="D26" location="'3-10合同资产'!A1" display="合同资产" xr:uid="{00000000-0004-0000-0300-00005A000000}"/>
    <hyperlink ref="D27" location="'3-11持有待售资产'!A1" display="持有待售资产" xr:uid="{00000000-0004-0000-0300-00005B000000}"/>
    <hyperlink ref="D35" location="'4-2其他债权投资'!A1" display="其他债权投资" xr:uid="{00000000-0004-0000-0300-00005C000000}"/>
    <hyperlink ref="D38" location="'4-5其他权益工具投资'!A1" display="其他权益工具投资" xr:uid="{00000000-0004-0000-0300-00005D000000}"/>
    <hyperlink ref="D39" location="'4-6其他非流动金融资产'!A1" display="其他非流动金融资产" xr:uid="{00000000-0004-0000-0300-00005E000000}"/>
    <hyperlink ref="E56" location="'4-9-3在建（待摊投资）'!A1" display="在建工程－待摊投资" xr:uid="{00000000-0004-0000-0300-00005F000000}"/>
    <hyperlink ref="D60" location="'4-12使用权资产'!A1" display="使用权资产" xr:uid="{00000000-0004-0000-0300-000060000000}"/>
    <hyperlink ref="C64" location="'4-非流动资产汇总'!A1" display="非流动资产" xr:uid="{00000000-0004-0000-0300-000061000000}"/>
    <hyperlink ref="I9" location="'5-3衍生金融负债'!A1" display="衍生金融负债" xr:uid="{00000000-0004-0000-0300-000062000000}"/>
    <hyperlink ref="I13" location="'5-7合同负债'!A1" display="合同负债" xr:uid="{00000000-0004-0000-0300-000063000000}"/>
    <hyperlink ref="I18:J18" location="'5-12一年内到期非流动负债'!A1" display="一年内到期的非流动负债" xr:uid="{00000000-0004-0000-0300-000064000000}"/>
    <hyperlink ref="I24" location="'6-3租赁负债'!A1" display="租赁负债" xr:uid="{00000000-0004-0000-0300-000065000000}"/>
    <hyperlink ref="I27" location="'6-6递延收益'!A1" display="递延收益" xr:uid="{00000000-0004-0000-0300-000066000000}"/>
    <hyperlink ref="E40:F40" location="'4-7-1投资性房地产（成本计量）'!A1" display="投资性房地产（成本计量）" xr:uid="{00000000-0004-0000-0300-000067000000}"/>
    <hyperlink ref="E41:F41" location="'4-7-2投资性房地产（公允计量）'!A1" display="投资性房地产（公允计量）" xr:uid="{00000000-0004-0000-0300-000068000000}"/>
    <hyperlink ref="E42:F42" location="'4-7-3投资性地产（成本计量）'!A1" display="投资性地产（成本计量）" xr:uid="{00000000-0004-0000-0300-000069000000}"/>
    <hyperlink ref="E43:F43" location="'4-7-4投资性地产（公允计量）'!A1" display="投资性地产(公允计量）" xr:uid="{00000000-0004-0000-0300-00006A000000}"/>
  </hyperlinks>
  <pageMargins left="0.74791666666666701" right="0.74791666666666701" top="0.78680555555555598" bottom="0.196527777777778" header="0" footer="0"/>
  <pageSetup paperSize="9" scale="71" orientation="portrai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4">
    <pageSetUpPr fitToPage="1"/>
  </sheetPr>
  <dimension ref="A1:J30"/>
  <sheetViews>
    <sheetView showGridLines="0" topLeftCell="A4" zoomScale="96" zoomScaleNormal="96" workbookViewId="0">
      <selection activeCell="S10" sqref="S10"/>
    </sheetView>
  </sheetViews>
  <sheetFormatPr defaultColWidth="9" defaultRowHeight="15.75" customHeight="1"/>
  <cols>
    <col min="1" max="1" width="5.5" style="25" customWidth="1"/>
    <col min="2" max="2" width="18.125" style="25" customWidth="1"/>
    <col min="3" max="3" width="8.125" style="25" customWidth="1"/>
    <col min="4" max="7" width="12.625" style="25" customWidth="1"/>
    <col min="8" max="8" width="9.625" style="25" customWidth="1"/>
    <col min="9" max="9" width="13.125" style="25" customWidth="1"/>
    <col min="10" max="10" width="9" style="24" customWidth="1"/>
    <col min="11" max="12" width="9" style="25" customWidth="1"/>
    <col min="13" max="16384" width="9" style="25"/>
  </cols>
  <sheetData>
    <row r="1" spans="1:10" ht="15.75" customHeight="1">
      <c r="A1" s="26" t="s">
        <v>0</v>
      </c>
    </row>
    <row r="2" spans="1:10" s="23" customFormat="1" ht="30" customHeight="1">
      <c r="A2" s="798" t="s">
        <v>1766</v>
      </c>
      <c r="B2" s="799"/>
      <c r="C2" s="799"/>
      <c r="D2" s="799"/>
      <c r="E2" s="799"/>
      <c r="F2" s="799"/>
      <c r="G2" s="799"/>
      <c r="H2" s="799"/>
      <c r="I2" s="799"/>
      <c r="J2" s="27"/>
    </row>
    <row r="3" spans="1:10" ht="15.75" customHeight="1">
      <c r="A3" s="800" t="e">
        <f>"评估基准日："&amp;TEXT(#REF!,"yyyy年mm月dd日")</f>
        <v>#REF!</v>
      </c>
      <c r="B3" s="801"/>
      <c r="C3" s="801"/>
      <c r="D3" s="801"/>
      <c r="E3" s="801"/>
      <c r="F3" s="801"/>
      <c r="G3" s="801"/>
      <c r="H3" s="801"/>
      <c r="I3" s="801"/>
    </row>
    <row r="4" spans="1:10" ht="14.25" customHeight="1">
      <c r="A4" s="24"/>
      <c r="B4" s="24"/>
      <c r="C4" s="24"/>
      <c r="D4" s="24"/>
      <c r="E4" s="24"/>
      <c r="F4" s="24"/>
      <c r="G4" s="24"/>
      <c r="H4" s="24"/>
      <c r="I4" s="28" t="s">
        <v>1767</v>
      </c>
    </row>
    <row r="5" spans="1:10" ht="15.75" customHeight="1">
      <c r="A5" s="25" t="e">
        <f>#REF!&amp;"："&amp;#REF!</f>
        <v>#REF!</v>
      </c>
      <c r="I5" s="28" t="s">
        <v>1614</v>
      </c>
    </row>
    <row r="6" spans="1:10" s="24" customFormat="1" ht="15.75" customHeight="1">
      <c r="A6" s="30" t="s">
        <v>4</v>
      </c>
      <c r="B6" s="30" t="s">
        <v>1744</v>
      </c>
      <c r="C6" s="30" t="s">
        <v>1021</v>
      </c>
      <c r="D6" s="30" t="s">
        <v>1745</v>
      </c>
      <c r="E6" s="30" t="s">
        <v>836</v>
      </c>
      <c r="F6" s="85" t="s">
        <v>6</v>
      </c>
      <c r="G6" s="30" t="s">
        <v>7</v>
      </c>
      <c r="H6" s="30" t="s">
        <v>616</v>
      </c>
      <c r="I6" s="30" t="s">
        <v>176</v>
      </c>
      <c r="J6" s="24" t="s">
        <v>1631</v>
      </c>
    </row>
    <row r="7" spans="1:10" ht="12.75" customHeight="1">
      <c r="A7" s="32" t="str">
        <f t="shared" ref="A7" si="0">IF(B7="","",ROW()-6)</f>
        <v/>
      </c>
      <c r="B7" s="33"/>
      <c r="C7" s="34"/>
      <c r="D7" s="33"/>
      <c r="E7" s="35"/>
      <c r="F7" s="35"/>
      <c r="G7" s="35"/>
      <c r="H7" s="35" t="str">
        <f t="shared" ref="H7" si="1">IF(F7=0,"",(G7-F7)/F7*100)</f>
        <v/>
      </c>
      <c r="I7" s="33"/>
      <c r="J7" s="24" t="s">
        <v>1768</v>
      </c>
    </row>
    <row r="8" spans="1:10" ht="12.75" customHeight="1">
      <c r="A8" s="32" t="str">
        <f t="shared" ref="A8:A27" si="2">IF(B8="","",ROW()-6)</f>
        <v/>
      </c>
      <c r="B8" s="33"/>
      <c r="C8" s="34"/>
      <c r="D8" s="33"/>
      <c r="E8" s="35"/>
      <c r="F8" s="35"/>
      <c r="G8" s="35"/>
      <c r="H8" s="35" t="str">
        <f t="shared" ref="H8:H28" si="3">IF(F8=0,"",(G8-F8)/F8*100)</f>
        <v/>
      </c>
      <c r="I8" s="33"/>
      <c r="J8" s="24" t="s">
        <v>1769</v>
      </c>
    </row>
    <row r="9" spans="1:10" ht="12.75" customHeight="1">
      <c r="A9" s="32" t="str">
        <f t="shared" si="2"/>
        <v/>
      </c>
      <c r="B9" s="33"/>
      <c r="C9" s="34"/>
      <c r="D9" s="33"/>
      <c r="E9" s="35"/>
      <c r="F9" s="35"/>
      <c r="G9" s="35"/>
      <c r="H9" s="35" t="str">
        <f t="shared" si="3"/>
        <v/>
      </c>
      <c r="I9" s="33"/>
      <c r="J9" s="24" t="s">
        <v>1770</v>
      </c>
    </row>
    <row r="10" spans="1:10" ht="12.75" customHeight="1">
      <c r="A10" s="32" t="str">
        <f t="shared" si="2"/>
        <v/>
      </c>
      <c r="B10" s="33"/>
      <c r="C10" s="34"/>
      <c r="D10" s="33"/>
      <c r="E10" s="35"/>
      <c r="F10" s="35"/>
      <c r="G10" s="35"/>
      <c r="H10" s="35" t="str">
        <f t="shared" si="3"/>
        <v/>
      </c>
      <c r="I10" s="33"/>
      <c r="J10" s="24" t="s">
        <v>1771</v>
      </c>
    </row>
    <row r="11" spans="1:10" ht="12.75" customHeight="1">
      <c r="A11" s="32" t="str">
        <f t="shared" si="2"/>
        <v/>
      </c>
      <c r="B11" s="33"/>
      <c r="C11" s="34"/>
      <c r="D11" s="33"/>
      <c r="E11" s="35"/>
      <c r="F11" s="35"/>
      <c r="G11" s="35"/>
      <c r="H11" s="35" t="str">
        <f t="shared" si="3"/>
        <v/>
      </c>
      <c r="I11" s="33"/>
      <c r="J11" s="24" t="s">
        <v>1772</v>
      </c>
    </row>
    <row r="12" spans="1:10" ht="12.75" customHeight="1">
      <c r="A12" s="32" t="str">
        <f t="shared" si="2"/>
        <v/>
      </c>
      <c r="B12" s="33"/>
      <c r="C12" s="34"/>
      <c r="D12" s="33"/>
      <c r="E12" s="35"/>
      <c r="F12" s="35"/>
      <c r="G12" s="35"/>
      <c r="H12" s="35" t="str">
        <f t="shared" si="3"/>
        <v/>
      </c>
      <c r="I12" s="33"/>
      <c r="J12" s="24" t="s">
        <v>1773</v>
      </c>
    </row>
    <row r="13" spans="1:10" ht="12.75" customHeight="1">
      <c r="A13" s="32" t="str">
        <f t="shared" si="2"/>
        <v/>
      </c>
      <c r="B13" s="33"/>
      <c r="C13" s="34"/>
      <c r="D13" s="33"/>
      <c r="E13" s="35"/>
      <c r="F13" s="35"/>
      <c r="G13" s="35"/>
      <c r="H13" s="35" t="str">
        <f t="shared" si="3"/>
        <v/>
      </c>
      <c r="I13" s="33"/>
      <c r="J13" s="24" t="s">
        <v>1774</v>
      </c>
    </row>
    <row r="14" spans="1:10" ht="12.75" customHeight="1">
      <c r="A14" s="32" t="str">
        <f t="shared" si="2"/>
        <v/>
      </c>
      <c r="B14" s="33"/>
      <c r="C14" s="34"/>
      <c r="D14" s="33"/>
      <c r="E14" s="35"/>
      <c r="F14" s="35"/>
      <c r="G14" s="35"/>
      <c r="H14" s="35" t="str">
        <f t="shared" si="3"/>
        <v/>
      </c>
      <c r="I14" s="33"/>
      <c r="J14" s="24" t="s">
        <v>1775</v>
      </c>
    </row>
    <row r="15" spans="1:10" ht="12.75" customHeight="1">
      <c r="A15" s="32" t="str">
        <f t="shared" si="2"/>
        <v/>
      </c>
      <c r="B15" s="33"/>
      <c r="C15" s="34"/>
      <c r="D15" s="33"/>
      <c r="E15" s="35"/>
      <c r="F15" s="35"/>
      <c r="G15" s="35"/>
      <c r="H15" s="35" t="str">
        <f t="shared" si="3"/>
        <v/>
      </c>
      <c r="I15" s="33"/>
      <c r="J15" s="24" t="s">
        <v>1776</v>
      </c>
    </row>
    <row r="16" spans="1:10" ht="12.75" customHeight="1">
      <c r="A16" s="32" t="str">
        <f t="shared" si="2"/>
        <v/>
      </c>
      <c r="B16" s="33"/>
      <c r="C16" s="34"/>
      <c r="D16" s="33"/>
      <c r="E16" s="35"/>
      <c r="F16" s="35"/>
      <c r="G16" s="35"/>
      <c r="H16" s="35" t="str">
        <f t="shared" si="3"/>
        <v/>
      </c>
      <c r="I16" s="33"/>
      <c r="J16" s="24" t="s">
        <v>1777</v>
      </c>
    </row>
    <row r="17" spans="1:10" ht="12.75" customHeight="1">
      <c r="A17" s="32" t="str">
        <f t="shared" si="2"/>
        <v/>
      </c>
      <c r="B17" s="33"/>
      <c r="C17" s="34"/>
      <c r="D17" s="33"/>
      <c r="E17" s="35"/>
      <c r="F17" s="35"/>
      <c r="G17" s="35"/>
      <c r="H17" s="35" t="str">
        <f t="shared" si="3"/>
        <v/>
      </c>
      <c r="I17" s="33"/>
      <c r="J17" s="24" t="s">
        <v>1778</v>
      </c>
    </row>
    <row r="18" spans="1:10" ht="12.75" customHeight="1">
      <c r="A18" s="32" t="str">
        <f t="shared" si="2"/>
        <v/>
      </c>
      <c r="B18" s="33"/>
      <c r="C18" s="34"/>
      <c r="D18" s="33"/>
      <c r="E18" s="35"/>
      <c r="F18" s="35"/>
      <c r="G18" s="35"/>
      <c r="H18" s="35" t="str">
        <f t="shared" si="3"/>
        <v/>
      </c>
      <c r="I18" s="33"/>
      <c r="J18" s="24" t="s">
        <v>1779</v>
      </c>
    </row>
    <row r="19" spans="1:10" ht="12.75" customHeight="1">
      <c r="A19" s="32" t="str">
        <f t="shared" si="2"/>
        <v/>
      </c>
      <c r="B19" s="33"/>
      <c r="C19" s="34"/>
      <c r="D19" s="33"/>
      <c r="E19" s="35"/>
      <c r="F19" s="35"/>
      <c r="G19" s="35"/>
      <c r="H19" s="35" t="str">
        <f t="shared" si="3"/>
        <v/>
      </c>
      <c r="I19" s="33"/>
      <c r="J19" s="24" t="s">
        <v>1780</v>
      </c>
    </row>
    <row r="20" spans="1:10" ht="12.75" customHeight="1">
      <c r="A20" s="32" t="str">
        <f t="shared" si="2"/>
        <v/>
      </c>
      <c r="B20" s="33"/>
      <c r="C20" s="34"/>
      <c r="D20" s="33"/>
      <c r="E20" s="35"/>
      <c r="F20" s="35"/>
      <c r="G20" s="35"/>
      <c r="H20" s="35" t="str">
        <f t="shared" si="3"/>
        <v/>
      </c>
      <c r="I20" s="33"/>
      <c r="J20" s="24" t="s">
        <v>1781</v>
      </c>
    </row>
    <row r="21" spans="1:10" ht="12.75" customHeight="1">
      <c r="A21" s="32" t="str">
        <f t="shared" si="2"/>
        <v/>
      </c>
      <c r="B21" s="33"/>
      <c r="C21" s="34"/>
      <c r="D21" s="33"/>
      <c r="E21" s="35"/>
      <c r="F21" s="35"/>
      <c r="G21" s="35"/>
      <c r="H21" s="35" t="str">
        <f t="shared" si="3"/>
        <v/>
      </c>
      <c r="I21" s="33"/>
      <c r="J21" s="24" t="s">
        <v>1782</v>
      </c>
    </row>
    <row r="22" spans="1:10" ht="12.75" customHeight="1">
      <c r="A22" s="32" t="str">
        <f t="shared" si="2"/>
        <v/>
      </c>
      <c r="B22" s="33"/>
      <c r="C22" s="34"/>
      <c r="D22" s="33"/>
      <c r="E22" s="35"/>
      <c r="F22" s="35"/>
      <c r="G22" s="35"/>
      <c r="H22" s="35" t="str">
        <f t="shared" si="3"/>
        <v/>
      </c>
      <c r="I22" s="33"/>
      <c r="J22" s="24" t="s">
        <v>1783</v>
      </c>
    </row>
    <row r="23" spans="1:10" ht="12.75" customHeight="1">
      <c r="A23" s="32" t="str">
        <f t="shared" si="2"/>
        <v/>
      </c>
      <c r="B23" s="33"/>
      <c r="C23" s="34"/>
      <c r="D23" s="33"/>
      <c r="E23" s="35"/>
      <c r="F23" s="35"/>
      <c r="G23" s="35"/>
      <c r="H23" s="35" t="str">
        <f t="shared" si="3"/>
        <v/>
      </c>
      <c r="I23" s="33"/>
      <c r="J23" s="24" t="s">
        <v>1784</v>
      </c>
    </row>
    <row r="24" spans="1:10" ht="12.75" customHeight="1">
      <c r="A24" s="32" t="str">
        <f t="shared" si="2"/>
        <v/>
      </c>
      <c r="B24" s="33"/>
      <c r="C24" s="34"/>
      <c r="D24" s="33"/>
      <c r="E24" s="35"/>
      <c r="F24" s="35"/>
      <c r="G24" s="35"/>
      <c r="H24" s="35" t="str">
        <f t="shared" si="3"/>
        <v/>
      </c>
      <c r="I24" s="33"/>
      <c r="J24" s="24" t="s">
        <v>1785</v>
      </c>
    </row>
    <row r="25" spans="1:10" ht="12.75" customHeight="1">
      <c r="A25" s="32" t="str">
        <f t="shared" si="2"/>
        <v/>
      </c>
      <c r="B25" s="33"/>
      <c r="C25" s="34"/>
      <c r="D25" s="33"/>
      <c r="E25" s="35"/>
      <c r="F25" s="35"/>
      <c r="G25" s="35"/>
      <c r="H25" s="35" t="str">
        <f t="shared" si="3"/>
        <v/>
      </c>
      <c r="I25" s="33"/>
      <c r="J25" s="24" t="s">
        <v>1786</v>
      </c>
    </row>
    <row r="26" spans="1:10" ht="12.75" customHeight="1">
      <c r="A26" s="32" t="str">
        <f t="shared" si="2"/>
        <v/>
      </c>
      <c r="B26" s="33"/>
      <c r="C26" s="34"/>
      <c r="D26" s="33"/>
      <c r="E26" s="35"/>
      <c r="F26" s="35"/>
      <c r="G26" s="35"/>
      <c r="H26" s="35" t="str">
        <f t="shared" si="3"/>
        <v/>
      </c>
      <c r="I26" s="33"/>
      <c r="J26" s="24" t="s">
        <v>1787</v>
      </c>
    </row>
    <row r="27" spans="1:10" ht="12.75" customHeight="1">
      <c r="A27" s="32" t="str">
        <f t="shared" si="2"/>
        <v/>
      </c>
      <c r="B27" s="33"/>
      <c r="C27" s="34"/>
      <c r="D27" s="33"/>
      <c r="E27" s="35"/>
      <c r="F27" s="35"/>
      <c r="G27" s="35"/>
      <c r="H27" s="35" t="str">
        <f t="shared" si="3"/>
        <v/>
      </c>
      <c r="I27" s="33"/>
      <c r="J27" s="24" t="s">
        <v>1788</v>
      </c>
    </row>
    <row r="28" spans="1:10" ht="15.75" customHeight="1">
      <c r="A28" s="803" t="s">
        <v>1694</v>
      </c>
      <c r="B28" s="804"/>
      <c r="C28" s="36"/>
      <c r="D28" s="36"/>
      <c r="E28" s="42">
        <f>SUM(E7:E27)</f>
        <v>0</v>
      </c>
      <c r="F28" s="42">
        <f>SUM(F7:F27)</f>
        <v>0</v>
      </c>
      <c r="G28" s="42">
        <f>SUM(G7:G27)</f>
        <v>0</v>
      </c>
      <c r="H28" s="35" t="str">
        <f t="shared" si="3"/>
        <v/>
      </c>
      <c r="I28" s="38"/>
    </row>
    <row r="29" spans="1:10" ht="15.75" customHeight="1">
      <c r="A29" s="25" t="e">
        <f>#REF!&amp;"填表人："&amp;#REF!</f>
        <v>#REF!</v>
      </c>
      <c r="G29" s="25" t="e">
        <f>"评估人员："&amp;#REF!</f>
        <v>#REF!</v>
      </c>
      <c r="J29" s="24" t="s">
        <v>1653</v>
      </c>
    </row>
    <row r="30" spans="1:10" ht="15.75" customHeight="1">
      <c r="A30" s="25" t="e">
        <f>"填表日期："&amp;YEAR(#REF!)&amp;"年"&amp;MONTH(#REF!)&amp;"月"&amp;DAY(#REF!)&amp;"日"</f>
        <v>#REF!</v>
      </c>
    </row>
  </sheetData>
  <mergeCells count="3">
    <mergeCell ref="A2:I2"/>
    <mergeCell ref="A3:I3"/>
    <mergeCell ref="A28:B28"/>
  </mergeCells>
  <phoneticPr fontId="48" type="noConversion"/>
  <hyperlinks>
    <hyperlink ref="A1" location="索引目录!A1" display="返回索引目录" xr:uid="{00000000-0004-0000-2700-000000000000}"/>
  </hyperlinks>
  <printOptions horizontalCentered="1"/>
  <pageMargins left="0.98402777777777795" right="0.98402777777777795" top="0.98402777777777795" bottom="0.98402777777777795" header="0.47152777777777799" footer="0.35416666666666702"/>
  <pageSetup paperSize="9" scale="9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5">
    <pageSetUpPr fitToPage="1"/>
  </sheetPr>
  <dimension ref="A1:G41"/>
  <sheetViews>
    <sheetView showGridLines="0" topLeftCell="A6" zoomScale="89" zoomScaleNormal="89" workbookViewId="0">
      <selection activeCell="S10" sqref="S10"/>
    </sheetView>
  </sheetViews>
  <sheetFormatPr defaultColWidth="9" defaultRowHeight="15.75" customHeight="1"/>
  <cols>
    <col min="1" max="1" width="5.125" style="52" customWidth="1"/>
    <col min="2" max="2" width="28" style="52" customWidth="1"/>
    <col min="3" max="5" width="18.625" style="52" customWidth="1"/>
    <col min="6" max="6" width="14.5" style="52" customWidth="1"/>
    <col min="7" max="8" width="9" style="52" customWidth="1"/>
    <col min="9" max="16384" width="9" style="52"/>
  </cols>
  <sheetData>
    <row r="1" spans="1:6" ht="15.75" customHeight="1">
      <c r="A1" s="53" t="s">
        <v>0</v>
      </c>
    </row>
    <row r="2" spans="1:6" s="50" customFormat="1" ht="30" customHeight="1">
      <c r="A2" s="733" t="s">
        <v>1789</v>
      </c>
      <c r="B2" s="734"/>
      <c r="C2" s="734"/>
      <c r="D2" s="734"/>
      <c r="E2" s="734"/>
      <c r="F2" s="734"/>
    </row>
    <row r="3" spans="1:6" ht="15.75" customHeight="1">
      <c r="A3" s="735" t="e">
        <f>"评估基准日："&amp;TEXT(#REF!,"yyyy年mm月dd日")</f>
        <v>#REF!</v>
      </c>
      <c r="B3" s="736"/>
      <c r="C3" s="736"/>
      <c r="D3" s="736"/>
      <c r="E3" s="736"/>
      <c r="F3" s="736"/>
    </row>
    <row r="4" spans="1:6" ht="14.25" customHeight="1">
      <c r="A4" s="51"/>
      <c r="B4" s="51"/>
      <c r="C4" s="51"/>
      <c r="D4" s="51"/>
      <c r="E4" s="51"/>
      <c r="F4" s="54" t="s">
        <v>1790</v>
      </c>
    </row>
    <row r="5" spans="1:6" ht="15.75" customHeight="1">
      <c r="A5" s="52" t="e">
        <f>#REF!&amp;"："&amp;#REF!</f>
        <v>#REF!</v>
      </c>
      <c r="F5" s="54" t="s">
        <v>710</v>
      </c>
    </row>
    <row r="6" spans="1:6" s="51" customFormat="1" ht="15.75" customHeight="1">
      <c r="A6" s="56" t="s">
        <v>711</v>
      </c>
      <c r="B6" s="56" t="s">
        <v>5</v>
      </c>
      <c r="C6" s="56" t="s">
        <v>6</v>
      </c>
      <c r="D6" s="56" t="s">
        <v>7</v>
      </c>
      <c r="E6" s="80" t="s">
        <v>712</v>
      </c>
      <c r="F6" s="56" t="s">
        <v>616</v>
      </c>
    </row>
    <row r="7" spans="1:6" ht="15.75" customHeight="1">
      <c r="A7" s="56" t="s">
        <v>1791</v>
      </c>
      <c r="B7" s="261" t="s">
        <v>268</v>
      </c>
      <c r="C7" s="76">
        <f>'4-1债权投资'!F27</f>
        <v>0</v>
      </c>
      <c r="D7" s="76">
        <f>'4-1债权投资'!H27</f>
        <v>0</v>
      </c>
      <c r="E7" s="76">
        <f t="shared" ref="E7:E35" si="0">D7-C7</f>
        <v>0</v>
      </c>
      <c r="F7" s="252" t="str">
        <f t="shared" ref="F7:F35" si="1">IF(C7=0,"",E7/C7*100)</f>
        <v/>
      </c>
    </row>
    <row r="8" spans="1:6" ht="15.75" customHeight="1">
      <c r="A8" s="56" t="s">
        <v>1792</v>
      </c>
      <c r="B8" s="261" t="s">
        <v>269</v>
      </c>
      <c r="C8" s="82">
        <f>'4-2其他债权投资'!F27</f>
        <v>0</v>
      </c>
      <c r="D8" s="82">
        <f>'4-2其他债权投资'!G27</f>
        <v>0</v>
      </c>
      <c r="E8" s="58">
        <f t="shared" si="0"/>
        <v>0</v>
      </c>
      <c r="F8" s="252" t="str">
        <f t="shared" si="1"/>
        <v/>
      </c>
    </row>
    <row r="9" spans="1:6" ht="15.75" customHeight="1">
      <c r="A9" s="56" t="s">
        <v>1793</v>
      </c>
      <c r="B9" s="261" t="s">
        <v>659</v>
      </c>
      <c r="C9" s="82">
        <f>'4-3长期应收'!E27</f>
        <v>0</v>
      </c>
      <c r="D9" s="82">
        <f>'4-3长期应收'!G27</f>
        <v>0</v>
      </c>
      <c r="E9" s="58">
        <f t="shared" si="0"/>
        <v>0</v>
      </c>
      <c r="F9" s="252" t="str">
        <f t="shared" si="1"/>
        <v/>
      </c>
    </row>
    <row r="10" spans="1:6" ht="15.75" customHeight="1">
      <c r="A10" s="56" t="s">
        <v>1794</v>
      </c>
      <c r="B10" s="262" t="s">
        <v>271</v>
      </c>
      <c r="C10" s="82">
        <f>'4-4长期股权投资'!I27</f>
        <v>0</v>
      </c>
      <c r="D10" s="82">
        <f>'4-4长期股权投资'!K27</f>
        <v>0</v>
      </c>
      <c r="E10" s="58">
        <f t="shared" si="0"/>
        <v>0</v>
      </c>
      <c r="F10" s="252" t="str">
        <f t="shared" si="1"/>
        <v/>
      </c>
    </row>
    <row r="11" spans="1:6" ht="15.75" customHeight="1">
      <c r="A11" s="56" t="s">
        <v>1795</v>
      </c>
      <c r="B11" s="261" t="s">
        <v>272</v>
      </c>
      <c r="C11" s="82">
        <f>'4-5其他权益工具投资'!J27</f>
        <v>0</v>
      </c>
      <c r="D11" s="82">
        <f>'4-5其他权益工具投资'!L27</f>
        <v>0</v>
      </c>
      <c r="E11" s="58">
        <f t="shared" si="0"/>
        <v>0</v>
      </c>
      <c r="F11" s="252" t="str">
        <f t="shared" si="1"/>
        <v/>
      </c>
    </row>
    <row r="12" spans="1:6" ht="15.75" customHeight="1">
      <c r="A12" s="56" t="s">
        <v>1796</v>
      </c>
      <c r="B12" s="261" t="s">
        <v>273</v>
      </c>
      <c r="C12" s="82">
        <f>'4-6其他非流动金融资产'!J27</f>
        <v>0</v>
      </c>
      <c r="D12" s="82">
        <f>'4-6其他非流动金融资产'!L27</f>
        <v>0</v>
      </c>
      <c r="E12" s="58">
        <f t="shared" si="0"/>
        <v>0</v>
      </c>
      <c r="F12" s="252" t="str">
        <f t="shared" si="1"/>
        <v/>
      </c>
    </row>
    <row r="13" spans="1:6" ht="15.75" customHeight="1">
      <c r="A13" s="56" t="s">
        <v>1797</v>
      </c>
      <c r="B13" s="262" t="s">
        <v>274</v>
      </c>
      <c r="C13" s="82">
        <f>'4-7投资性房地产汇总'!C27</f>
        <v>0</v>
      </c>
      <c r="D13" s="58">
        <f>'4-7投资性房地产汇总'!E27</f>
        <v>0</v>
      </c>
      <c r="E13" s="58">
        <f t="shared" si="0"/>
        <v>0</v>
      </c>
      <c r="F13" s="252" t="str">
        <f t="shared" si="1"/>
        <v/>
      </c>
    </row>
    <row r="14" spans="1:6" ht="15.75" customHeight="1">
      <c r="A14" s="56" t="s">
        <v>1798</v>
      </c>
      <c r="B14" s="262" t="s">
        <v>1799</v>
      </c>
      <c r="C14" s="82">
        <f>'4-8固定资产汇总'!C22</f>
        <v>0</v>
      </c>
      <c r="D14" s="82">
        <f>'4-8固定资产汇总'!F22</f>
        <v>0</v>
      </c>
      <c r="E14" s="58">
        <f t="shared" si="0"/>
        <v>0</v>
      </c>
      <c r="F14" s="252" t="str">
        <f t="shared" si="1"/>
        <v/>
      </c>
    </row>
    <row r="15" spans="1:6" ht="15.75" customHeight="1">
      <c r="A15" s="56"/>
      <c r="B15" s="263" t="s">
        <v>1800</v>
      </c>
      <c r="C15" s="82">
        <f>'4-8固定资产汇总'!C8</f>
        <v>0</v>
      </c>
      <c r="D15" s="82">
        <f>'4-8固定资产汇总'!F8</f>
        <v>0</v>
      </c>
      <c r="E15" s="58">
        <f t="shared" si="0"/>
        <v>0</v>
      </c>
      <c r="F15" s="252" t="str">
        <f t="shared" si="1"/>
        <v/>
      </c>
    </row>
    <row r="16" spans="1:6" ht="15.75" customHeight="1">
      <c r="A16" s="56"/>
      <c r="B16" s="264" t="s">
        <v>1801</v>
      </c>
      <c r="C16" s="82">
        <f>'4-8固定资产汇总'!C14</f>
        <v>0</v>
      </c>
      <c r="D16" s="82">
        <f>'4-8固定资产汇总'!F14</f>
        <v>0</v>
      </c>
      <c r="E16" s="58">
        <f t="shared" si="0"/>
        <v>0</v>
      </c>
      <c r="F16" s="252" t="str">
        <f t="shared" si="1"/>
        <v/>
      </c>
    </row>
    <row r="17" spans="1:6" ht="15.75" customHeight="1">
      <c r="A17" s="56"/>
      <c r="B17" s="264" t="s">
        <v>1802</v>
      </c>
      <c r="C17" s="82">
        <f>'4-8固定资产汇总'!C19</f>
        <v>0</v>
      </c>
      <c r="D17" s="82">
        <f>'4-8固定资产汇总'!F19</f>
        <v>0</v>
      </c>
      <c r="E17" s="58">
        <f t="shared" si="0"/>
        <v>0</v>
      </c>
      <c r="F17" s="252" t="str">
        <f t="shared" si="1"/>
        <v/>
      </c>
    </row>
    <row r="18" spans="1:6" ht="15.75" customHeight="1">
      <c r="A18" s="56"/>
      <c r="B18" s="265" t="s">
        <v>1803</v>
      </c>
      <c r="C18" s="82">
        <f>C14-C19</f>
        <v>0</v>
      </c>
      <c r="D18" s="82">
        <f>D14-D19</f>
        <v>0</v>
      </c>
      <c r="E18" s="58">
        <f t="shared" si="0"/>
        <v>0</v>
      </c>
      <c r="F18" s="252" t="str">
        <f t="shared" si="1"/>
        <v/>
      </c>
    </row>
    <row r="19" spans="1:6" ht="15.75" customHeight="1">
      <c r="A19" s="56"/>
      <c r="B19" s="263" t="s">
        <v>1804</v>
      </c>
      <c r="C19" s="82">
        <f>'4-8固定资产汇总'!D22</f>
        <v>0</v>
      </c>
      <c r="D19" s="58">
        <f>'4-8固定资产汇总'!G24</f>
        <v>0</v>
      </c>
      <c r="E19" s="58">
        <f t="shared" si="0"/>
        <v>0</v>
      </c>
      <c r="F19" s="252" t="str">
        <f t="shared" si="1"/>
        <v/>
      </c>
    </row>
    <row r="20" spans="1:6" ht="15.75" customHeight="1">
      <c r="A20" s="56"/>
      <c r="B20" s="263" t="s">
        <v>1800</v>
      </c>
      <c r="C20" s="82">
        <f>'4-8固定资产汇总'!D8</f>
        <v>0</v>
      </c>
      <c r="D20" s="58">
        <f>'4-8固定资产汇总'!G8</f>
        <v>0</v>
      </c>
      <c r="E20" s="58">
        <f t="shared" si="0"/>
        <v>0</v>
      </c>
      <c r="F20" s="252" t="str">
        <f t="shared" si="1"/>
        <v/>
      </c>
    </row>
    <row r="21" spans="1:6" ht="15.75" customHeight="1">
      <c r="A21" s="56"/>
      <c r="B21" s="264" t="s">
        <v>1801</v>
      </c>
      <c r="C21" s="82">
        <f>'4-8固定资产汇总'!D14</f>
        <v>0</v>
      </c>
      <c r="D21" s="58">
        <f>'4-8固定资产汇总'!G14</f>
        <v>0</v>
      </c>
      <c r="E21" s="58">
        <f t="shared" si="0"/>
        <v>0</v>
      </c>
      <c r="F21" s="252" t="str">
        <f t="shared" si="1"/>
        <v/>
      </c>
    </row>
    <row r="22" spans="1:6" ht="15.75" customHeight="1">
      <c r="A22" s="56"/>
      <c r="B22" s="264" t="s">
        <v>1802</v>
      </c>
      <c r="C22" s="82">
        <f>'4-8固定资产汇总'!D19</f>
        <v>0</v>
      </c>
      <c r="D22" s="58">
        <f>'4-8固定资产汇总'!G19</f>
        <v>0</v>
      </c>
      <c r="E22" s="58">
        <f t="shared" si="0"/>
        <v>0</v>
      </c>
      <c r="F22" s="252" t="str">
        <f t="shared" si="1"/>
        <v/>
      </c>
    </row>
    <row r="23" spans="1:6" ht="15.75" customHeight="1">
      <c r="A23" s="56"/>
      <c r="B23" s="265" t="s">
        <v>1805</v>
      </c>
      <c r="C23" s="82">
        <f>'4-8固定资产汇总'!D23</f>
        <v>0</v>
      </c>
      <c r="D23" s="58"/>
      <c r="E23" s="58">
        <f t="shared" si="0"/>
        <v>0</v>
      </c>
      <c r="F23" s="252" t="str">
        <f t="shared" si="1"/>
        <v/>
      </c>
    </row>
    <row r="24" spans="1:6" ht="15.75" customHeight="1">
      <c r="A24" s="56"/>
      <c r="B24" s="263" t="s">
        <v>553</v>
      </c>
      <c r="C24" s="82">
        <f>C19-C23</f>
        <v>0</v>
      </c>
      <c r="D24" s="58">
        <f>D19</f>
        <v>0</v>
      </c>
      <c r="E24" s="58">
        <f t="shared" si="0"/>
        <v>0</v>
      </c>
      <c r="F24" s="252" t="str">
        <f t="shared" si="1"/>
        <v/>
      </c>
    </row>
    <row r="25" spans="1:6" ht="15.75" customHeight="1">
      <c r="A25" s="56" t="s">
        <v>1806</v>
      </c>
      <c r="B25" s="261" t="s">
        <v>289</v>
      </c>
      <c r="C25" s="82">
        <f>'4-9在建工程汇总'!C27</f>
        <v>0</v>
      </c>
      <c r="D25" s="58">
        <f>'4-9在建工程汇总'!D27</f>
        <v>0</v>
      </c>
      <c r="E25" s="58">
        <f t="shared" si="0"/>
        <v>0</v>
      </c>
      <c r="F25" s="252" t="str">
        <f t="shared" si="1"/>
        <v/>
      </c>
    </row>
    <row r="26" spans="1:6" ht="15.75" customHeight="1">
      <c r="A26" s="56" t="s">
        <v>1807</v>
      </c>
      <c r="B26" s="262" t="s">
        <v>294</v>
      </c>
      <c r="C26" s="82">
        <f>'4-10生产性生物资产'!H27</f>
        <v>0</v>
      </c>
      <c r="D26" s="58">
        <f>'4-10生产性生物资产'!L27</f>
        <v>0</v>
      </c>
      <c r="E26" s="58">
        <f t="shared" si="0"/>
        <v>0</v>
      </c>
      <c r="F26" s="252" t="str">
        <f t="shared" si="1"/>
        <v/>
      </c>
    </row>
    <row r="27" spans="1:6" ht="15.75" customHeight="1">
      <c r="A27" s="56" t="s">
        <v>1808</v>
      </c>
      <c r="B27" s="262" t="s">
        <v>295</v>
      </c>
      <c r="C27" s="82">
        <f>'4-11油气资产'!J27</f>
        <v>0</v>
      </c>
      <c r="D27" s="58">
        <f>'4-11油气资产'!N27</f>
        <v>0</v>
      </c>
      <c r="E27" s="58">
        <f t="shared" si="0"/>
        <v>0</v>
      </c>
      <c r="F27" s="252" t="str">
        <f t="shared" si="1"/>
        <v/>
      </c>
    </row>
    <row r="28" spans="1:6" ht="15.75" customHeight="1">
      <c r="A28" s="56" t="s">
        <v>1809</v>
      </c>
      <c r="B28" s="262" t="s">
        <v>296</v>
      </c>
      <c r="C28" s="82">
        <f>'4-12使用权资产'!G27</f>
        <v>0</v>
      </c>
      <c r="D28" s="82">
        <f>'4-12使用权资产'!I27</f>
        <v>0</v>
      </c>
      <c r="E28" s="58">
        <f t="shared" si="0"/>
        <v>0</v>
      </c>
      <c r="F28" s="252" t="str">
        <f t="shared" si="1"/>
        <v/>
      </c>
    </row>
    <row r="29" spans="1:6" ht="15.75" customHeight="1">
      <c r="A29" s="56" t="s">
        <v>1810</v>
      </c>
      <c r="B29" s="262" t="s">
        <v>297</v>
      </c>
      <c r="C29" s="82">
        <f>'4-13无形资产汇总'!C27</f>
        <v>0</v>
      </c>
      <c r="D29" s="82">
        <f>'4-13无形资产汇总'!E27</f>
        <v>0</v>
      </c>
      <c r="E29" s="58">
        <f t="shared" si="0"/>
        <v>0</v>
      </c>
      <c r="F29" s="252" t="str">
        <f t="shared" si="1"/>
        <v/>
      </c>
    </row>
    <row r="30" spans="1:6" ht="15.75" customHeight="1">
      <c r="A30" s="56"/>
      <c r="B30" s="261" t="s">
        <v>1811</v>
      </c>
      <c r="C30" s="82">
        <f>'4-13无形资产汇总'!C7-'4-13无形资产汇总'!D7</f>
        <v>0</v>
      </c>
      <c r="D30" s="82">
        <f>'4-13无形资产汇总'!E7</f>
        <v>0</v>
      </c>
      <c r="E30" s="58">
        <f t="shared" si="0"/>
        <v>0</v>
      </c>
      <c r="F30" s="252" t="str">
        <f t="shared" si="1"/>
        <v/>
      </c>
    </row>
    <row r="31" spans="1:6" ht="15.75" customHeight="1">
      <c r="A31" s="56" t="s">
        <v>1812</v>
      </c>
      <c r="B31" s="262" t="s">
        <v>302</v>
      </c>
      <c r="C31" s="82">
        <f>'4-14开发支出'!I27</f>
        <v>0</v>
      </c>
      <c r="D31" s="82">
        <f>'4-14开发支出'!J27</f>
        <v>0</v>
      </c>
      <c r="E31" s="58">
        <f t="shared" si="0"/>
        <v>0</v>
      </c>
      <c r="F31" s="252" t="str">
        <f t="shared" si="1"/>
        <v/>
      </c>
    </row>
    <row r="32" spans="1:6" ht="15.75" customHeight="1">
      <c r="A32" s="56" t="s">
        <v>1813</v>
      </c>
      <c r="B32" s="262" t="s">
        <v>303</v>
      </c>
      <c r="C32" s="82">
        <f>'4-15商誉'!D27</f>
        <v>0</v>
      </c>
      <c r="D32" s="82">
        <f>'4-15商誉'!E27</f>
        <v>0</v>
      </c>
      <c r="E32" s="58">
        <f t="shared" si="0"/>
        <v>0</v>
      </c>
      <c r="F32" s="252" t="str">
        <f t="shared" si="1"/>
        <v/>
      </c>
    </row>
    <row r="33" spans="1:7" ht="15.75" customHeight="1">
      <c r="A33" s="56" t="s">
        <v>1814</v>
      </c>
      <c r="B33" s="262" t="s">
        <v>304</v>
      </c>
      <c r="C33" s="82">
        <f>'4-16长期待摊费用'!G27</f>
        <v>0</v>
      </c>
      <c r="D33" s="82">
        <f>'4-16长期待摊费用'!H27</f>
        <v>0</v>
      </c>
      <c r="E33" s="58">
        <f t="shared" si="0"/>
        <v>0</v>
      </c>
      <c r="F33" s="252" t="str">
        <f t="shared" si="1"/>
        <v/>
      </c>
    </row>
    <row r="34" spans="1:7" ht="15.75" customHeight="1">
      <c r="A34" s="56" t="s">
        <v>1815</v>
      </c>
      <c r="B34" s="262" t="s">
        <v>305</v>
      </c>
      <c r="C34" s="82">
        <f>'4-17递延所得税资产'!D27</f>
        <v>0</v>
      </c>
      <c r="D34" s="82">
        <f>'4-17递延所得税资产'!E27</f>
        <v>0</v>
      </c>
      <c r="E34" s="58">
        <f t="shared" si="0"/>
        <v>0</v>
      </c>
      <c r="F34" s="252" t="str">
        <f t="shared" si="1"/>
        <v/>
      </c>
    </row>
    <row r="35" spans="1:7" ht="15.75" customHeight="1">
      <c r="A35" s="56" t="s">
        <v>1816</v>
      </c>
      <c r="B35" s="262" t="s">
        <v>306</v>
      </c>
      <c r="C35" s="82">
        <f>'4-18其他非流动资产'!D27</f>
        <v>0</v>
      </c>
      <c r="D35" s="82">
        <f>'4-18其他非流动资产'!E27</f>
        <v>0</v>
      </c>
      <c r="E35" s="58">
        <f t="shared" si="0"/>
        <v>0</v>
      </c>
      <c r="F35" s="252" t="str">
        <f t="shared" si="1"/>
        <v/>
      </c>
    </row>
    <row r="36" spans="1:7" ht="15.75" customHeight="1">
      <c r="A36" s="56"/>
      <c r="B36" s="81"/>
      <c r="C36" s="82"/>
      <c r="D36" s="58"/>
      <c r="E36" s="58"/>
      <c r="F36" s="253"/>
    </row>
    <row r="37" spans="1:7" ht="15.75" customHeight="1">
      <c r="A37" s="56"/>
      <c r="B37" s="243"/>
      <c r="C37" s="82"/>
      <c r="D37" s="58"/>
      <c r="E37" s="58"/>
      <c r="F37" s="253"/>
    </row>
    <row r="38" spans="1:7" ht="15.75" customHeight="1">
      <c r="A38" s="56"/>
      <c r="B38" s="243"/>
      <c r="C38" s="82"/>
      <c r="D38" s="58"/>
      <c r="E38" s="58"/>
      <c r="F38" s="253"/>
    </row>
    <row r="39" spans="1:7" ht="15.75" customHeight="1">
      <c r="A39" s="741" t="s">
        <v>1694</v>
      </c>
      <c r="B39" s="753"/>
      <c r="C39" s="82">
        <f>SUM(C7:C13,C24:C38)-C30</f>
        <v>0</v>
      </c>
      <c r="D39" s="82">
        <f>SUM(D7:D13,D24:D38)-D30</f>
        <v>0</v>
      </c>
      <c r="E39" s="58">
        <f>D39-C39</f>
        <v>0</v>
      </c>
      <c r="F39" s="253" t="str">
        <f>IF(C39=0,"",E39/C39*100)</f>
        <v/>
      </c>
    </row>
    <row r="40" spans="1:7" ht="15.75" customHeight="1">
      <c r="E40" s="52" t="e">
        <f>"评估人员："&amp;#REF!</f>
        <v>#REF!</v>
      </c>
      <c r="G40" s="246" t="s">
        <v>159</v>
      </c>
    </row>
    <row r="41" spans="1:7" ht="15.75" customHeight="1">
      <c r="G41" s="59" t="s">
        <v>717</v>
      </c>
    </row>
  </sheetData>
  <mergeCells count="3">
    <mergeCell ref="A2:F2"/>
    <mergeCell ref="A3:F3"/>
    <mergeCell ref="A39:B39"/>
  </mergeCells>
  <phoneticPr fontId="48" type="noConversion"/>
  <hyperlinks>
    <hyperlink ref="A1" location="索引目录!A1" display="返回索引目录" xr:uid="{00000000-0004-0000-2800-000000000000}"/>
  </hyperlinks>
  <printOptions horizontalCentered="1"/>
  <pageMargins left="0.98402777777777795" right="0.98402777777777795" top="0.98402777777777795" bottom="0.98402777777777795" header="0.47152777777777799" footer="0.35416666666666702"/>
  <pageSetup paperSize="9" scale="6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6">
    <pageSetUpPr fitToPage="1"/>
  </sheetPr>
  <dimension ref="A1:K29"/>
  <sheetViews>
    <sheetView showGridLines="0" zoomScale="96" zoomScaleNormal="96" workbookViewId="0">
      <selection activeCell="S10" sqref="S10"/>
    </sheetView>
  </sheetViews>
  <sheetFormatPr defaultColWidth="9" defaultRowHeight="15.75" customHeight="1"/>
  <cols>
    <col min="1" max="1" width="4.125" style="25" customWidth="1"/>
    <col min="2" max="2" width="17.125" style="25" customWidth="1"/>
    <col min="3" max="3" width="8.125" style="25" customWidth="1"/>
    <col min="4" max="4" width="9.125" style="25" customWidth="1"/>
    <col min="5" max="5" width="11.125" style="25" customWidth="1"/>
    <col min="6" max="6" width="11.5" style="25" customWidth="1"/>
    <col min="7" max="7" width="15" style="25" customWidth="1"/>
    <col min="8" max="8" width="11.125" style="25" customWidth="1"/>
    <col min="9" max="9" width="7.625" style="25" customWidth="1"/>
    <col min="10" max="10" width="9.625" style="25" customWidth="1"/>
    <col min="11" max="11" width="9" style="24" customWidth="1"/>
    <col min="12" max="13" width="9" style="25" customWidth="1"/>
    <col min="14" max="16384" width="9" style="25"/>
  </cols>
  <sheetData>
    <row r="1" spans="1:11" ht="15.75" customHeight="1">
      <c r="A1" s="26" t="s">
        <v>0</v>
      </c>
    </row>
    <row r="2" spans="1:11" s="23" customFormat="1" ht="30" customHeight="1">
      <c r="A2" s="798" t="s">
        <v>1817</v>
      </c>
      <c r="B2" s="799"/>
      <c r="C2" s="799"/>
      <c r="D2" s="799"/>
      <c r="E2" s="799"/>
      <c r="F2" s="799"/>
      <c r="G2" s="799"/>
      <c r="H2" s="799"/>
      <c r="I2" s="799"/>
      <c r="J2" s="799"/>
      <c r="K2" s="27"/>
    </row>
    <row r="3" spans="1:11" ht="15.75" customHeight="1">
      <c r="A3" s="800" t="e">
        <f>"评估基准日："&amp;TEXT(#REF!,"yyyy年mm月dd日")</f>
        <v>#REF!</v>
      </c>
      <c r="B3" s="801"/>
      <c r="C3" s="801"/>
      <c r="D3" s="801"/>
      <c r="E3" s="801"/>
      <c r="F3" s="801"/>
      <c r="G3" s="801"/>
      <c r="H3" s="801"/>
      <c r="I3" s="801"/>
      <c r="J3" s="801"/>
    </row>
    <row r="4" spans="1:11" ht="14.25" customHeight="1">
      <c r="A4" s="24"/>
      <c r="B4" s="24"/>
      <c r="C4" s="24"/>
      <c r="D4" s="24"/>
      <c r="E4" s="24"/>
      <c r="F4" s="24"/>
      <c r="G4" s="24"/>
      <c r="H4" s="24"/>
      <c r="I4" s="24"/>
      <c r="J4" s="28" t="s">
        <v>1818</v>
      </c>
    </row>
    <row r="5" spans="1:11" ht="15.75" customHeight="1">
      <c r="A5" s="25" t="e">
        <f>#REF!&amp;"："&amp;#REF!</f>
        <v>#REF!</v>
      </c>
      <c r="J5" s="28" t="s">
        <v>1614</v>
      </c>
    </row>
    <row r="6" spans="1:11" s="24" customFormat="1" ht="15.75" customHeight="1">
      <c r="A6" s="821" t="s">
        <v>4</v>
      </c>
      <c r="B6" s="821" t="s">
        <v>1819</v>
      </c>
      <c r="C6" s="821" t="s">
        <v>1820</v>
      </c>
      <c r="D6" s="821" t="s">
        <v>1821</v>
      </c>
      <c r="E6" s="821" t="s">
        <v>1822</v>
      </c>
      <c r="F6" s="837" t="s">
        <v>6</v>
      </c>
      <c r="G6" s="837" t="s">
        <v>1066</v>
      </c>
      <c r="H6" s="821" t="s">
        <v>7</v>
      </c>
      <c r="I6" s="821" t="s">
        <v>616</v>
      </c>
      <c r="J6" s="821" t="s">
        <v>176</v>
      </c>
    </row>
    <row r="7" spans="1:11" ht="12.75" customHeight="1">
      <c r="A7" s="822"/>
      <c r="B7" s="822"/>
      <c r="C7" s="822"/>
      <c r="D7" s="822"/>
      <c r="E7" s="822"/>
      <c r="F7" s="822"/>
      <c r="G7" s="822"/>
      <c r="H7" s="822"/>
      <c r="I7" s="822"/>
      <c r="J7" s="822"/>
      <c r="K7" s="24" t="s">
        <v>1631</v>
      </c>
    </row>
    <row r="8" spans="1:11" ht="12.75" customHeight="1">
      <c r="A8" s="32" t="str">
        <f t="shared" ref="A8" si="0">IF(B8="","",ROW()-7)</f>
        <v/>
      </c>
      <c r="B8" s="33"/>
      <c r="C8" s="34"/>
      <c r="D8" s="254"/>
      <c r="E8" s="35"/>
      <c r="F8" s="35"/>
      <c r="G8" s="35"/>
      <c r="H8" s="35"/>
      <c r="I8" s="35" t="str">
        <f t="shared" ref="I8" si="1">IF(F8-G8=0,"",(H8-F8+G8)/(F8-G8)*100)</f>
        <v/>
      </c>
      <c r="J8" s="33"/>
      <c r="K8" s="24" t="s">
        <v>1823</v>
      </c>
    </row>
    <row r="9" spans="1:11" ht="12.75" customHeight="1">
      <c r="A9" s="32" t="str">
        <f t="shared" ref="A9:A24" si="2">IF(B9="","",ROW()-7)</f>
        <v/>
      </c>
      <c r="B9" s="33"/>
      <c r="C9" s="34"/>
      <c r="D9" s="254"/>
      <c r="E9" s="35"/>
      <c r="F9" s="35"/>
      <c r="G9" s="35"/>
      <c r="H9" s="35"/>
      <c r="I9" s="35" t="str">
        <f t="shared" ref="I9:I27" si="3">IF(F9-G9=0,"",(H9-F9+G9)/(F9-G9)*100)</f>
        <v/>
      </c>
      <c r="J9" s="33"/>
      <c r="K9" s="24" t="s">
        <v>1824</v>
      </c>
    </row>
    <row r="10" spans="1:11" ht="12.75" customHeight="1">
      <c r="A10" s="32" t="str">
        <f t="shared" si="2"/>
        <v/>
      </c>
      <c r="B10" s="33"/>
      <c r="C10" s="34"/>
      <c r="D10" s="254"/>
      <c r="E10" s="35"/>
      <c r="F10" s="35"/>
      <c r="G10" s="35"/>
      <c r="H10" s="35"/>
      <c r="I10" s="35" t="str">
        <f t="shared" si="3"/>
        <v/>
      </c>
      <c r="J10" s="33"/>
      <c r="K10" s="24" t="s">
        <v>1825</v>
      </c>
    </row>
    <row r="11" spans="1:11" ht="12.75" customHeight="1">
      <c r="A11" s="32" t="str">
        <f t="shared" si="2"/>
        <v/>
      </c>
      <c r="B11" s="33"/>
      <c r="C11" s="34"/>
      <c r="D11" s="254"/>
      <c r="E11" s="35"/>
      <c r="F11" s="35"/>
      <c r="G11" s="35"/>
      <c r="H11" s="35"/>
      <c r="I11" s="35" t="str">
        <f t="shared" si="3"/>
        <v/>
      </c>
      <c r="J11" s="33"/>
      <c r="K11" s="24" t="s">
        <v>1826</v>
      </c>
    </row>
    <row r="12" spans="1:11" ht="12.75" customHeight="1">
      <c r="A12" s="32" t="str">
        <f t="shared" si="2"/>
        <v/>
      </c>
      <c r="B12" s="33"/>
      <c r="C12" s="34"/>
      <c r="D12" s="254"/>
      <c r="E12" s="35"/>
      <c r="F12" s="35"/>
      <c r="G12" s="35"/>
      <c r="H12" s="35"/>
      <c r="I12" s="35" t="str">
        <f t="shared" si="3"/>
        <v/>
      </c>
      <c r="J12" s="33"/>
      <c r="K12" s="24" t="s">
        <v>1827</v>
      </c>
    </row>
    <row r="13" spans="1:11" ht="12.75" customHeight="1">
      <c r="A13" s="32" t="str">
        <f t="shared" si="2"/>
        <v/>
      </c>
      <c r="B13" s="33"/>
      <c r="C13" s="34"/>
      <c r="D13" s="254"/>
      <c r="E13" s="35"/>
      <c r="F13" s="35"/>
      <c r="G13" s="35"/>
      <c r="H13" s="35"/>
      <c r="I13" s="35" t="str">
        <f t="shared" si="3"/>
        <v/>
      </c>
      <c r="J13" s="33"/>
      <c r="K13" s="24" t="s">
        <v>1828</v>
      </c>
    </row>
    <row r="14" spans="1:11" ht="12.75" customHeight="1">
      <c r="A14" s="32" t="str">
        <f t="shared" si="2"/>
        <v/>
      </c>
      <c r="B14" s="33"/>
      <c r="C14" s="34"/>
      <c r="D14" s="254"/>
      <c r="E14" s="35"/>
      <c r="F14" s="35"/>
      <c r="G14" s="35"/>
      <c r="H14" s="35"/>
      <c r="I14" s="35" t="str">
        <f t="shared" si="3"/>
        <v/>
      </c>
      <c r="J14" s="33"/>
      <c r="K14" s="24" t="s">
        <v>1829</v>
      </c>
    </row>
    <row r="15" spans="1:11" ht="12.75" customHeight="1">
      <c r="A15" s="32" t="str">
        <f t="shared" si="2"/>
        <v/>
      </c>
      <c r="B15" s="33"/>
      <c r="C15" s="34"/>
      <c r="D15" s="254"/>
      <c r="E15" s="35"/>
      <c r="F15" s="35"/>
      <c r="G15" s="35"/>
      <c r="H15" s="35"/>
      <c r="I15" s="35" t="str">
        <f t="shared" si="3"/>
        <v/>
      </c>
      <c r="J15" s="33"/>
      <c r="K15" s="24" t="s">
        <v>1830</v>
      </c>
    </row>
    <row r="16" spans="1:11" ht="12.75" customHeight="1">
      <c r="A16" s="32" t="str">
        <f t="shared" si="2"/>
        <v/>
      </c>
      <c r="B16" s="33"/>
      <c r="C16" s="34"/>
      <c r="D16" s="254"/>
      <c r="E16" s="35"/>
      <c r="F16" s="35"/>
      <c r="G16" s="35"/>
      <c r="H16" s="35"/>
      <c r="I16" s="35" t="str">
        <f t="shared" si="3"/>
        <v/>
      </c>
      <c r="J16" s="33"/>
      <c r="K16" s="24" t="s">
        <v>1831</v>
      </c>
    </row>
    <row r="17" spans="1:11" ht="12.75" customHeight="1">
      <c r="A17" s="32" t="str">
        <f t="shared" si="2"/>
        <v/>
      </c>
      <c r="B17" s="33"/>
      <c r="C17" s="34"/>
      <c r="D17" s="254"/>
      <c r="E17" s="35"/>
      <c r="F17" s="35"/>
      <c r="G17" s="35"/>
      <c r="H17" s="35"/>
      <c r="I17" s="35" t="str">
        <f t="shared" si="3"/>
        <v/>
      </c>
      <c r="J17" s="33"/>
      <c r="K17" s="24" t="s">
        <v>1832</v>
      </c>
    </row>
    <row r="18" spans="1:11" ht="12.75" customHeight="1">
      <c r="A18" s="32" t="str">
        <f t="shared" si="2"/>
        <v/>
      </c>
      <c r="B18" s="33"/>
      <c r="C18" s="34"/>
      <c r="D18" s="254"/>
      <c r="E18" s="35"/>
      <c r="F18" s="35"/>
      <c r="G18" s="35"/>
      <c r="H18" s="35"/>
      <c r="I18" s="35" t="str">
        <f t="shared" si="3"/>
        <v/>
      </c>
      <c r="J18" s="33"/>
      <c r="K18" s="24" t="s">
        <v>1833</v>
      </c>
    </row>
    <row r="19" spans="1:11" ht="12.75" customHeight="1">
      <c r="A19" s="32" t="str">
        <f t="shared" si="2"/>
        <v/>
      </c>
      <c r="B19" s="33"/>
      <c r="C19" s="34"/>
      <c r="D19" s="254"/>
      <c r="E19" s="35"/>
      <c r="F19" s="35"/>
      <c r="G19" s="35"/>
      <c r="H19" s="35"/>
      <c r="I19" s="35" t="str">
        <f t="shared" si="3"/>
        <v/>
      </c>
      <c r="J19" s="33"/>
      <c r="K19" s="24" t="s">
        <v>1834</v>
      </c>
    </row>
    <row r="20" spans="1:11" ht="12.75" customHeight="1">
      <c r="A20" s="32" t="str">
        <f t="shared" si="2"/>
        <v/>
      </c>
      <c r="B20" s="33"/>
      <c r="C20" s="34"/>
      <c r="D20" s="254"/>
      <c r="E20" s="35"/>
      <c r="F20" s="35"/>
      <c r="G20" s="35"/>
      <c r="H20" s="35"/>
      <c r="I20" s="35" t="str">
        <f t="shared" si="3"/>
        <v/>
      </c>
      <c r="J20" s="33"/>
      <c r="K20" s="24" t="s">
        <v>1835</v>
      </c>
    </row>
    <row r="21" spans="1:11" ht="12.75" customHeight="1">
      <c r="A21" s="32" t="str">
        <f t="shared" si="2"/>
        <v/>
      </c>
      <c r="B21" s="33"/>
      <c r="C21" s="34"/>
      <c r="D21" s="254"/>
      <c r="E21" s="35"/>
      <c r="F21" s="35"/>
      <c r="G21" s="35"/>
      <c r="H21" s="35"/>
      <c r="I21" s="35" t="str">
        <f t="shared" si="3"/>
        <v/>
      </c>
      <c r="J21" s="33"/>
      <c r="K21" s="24" t="s">
        <v>1836</v>
      </c>
    </row>
    <row r="22" spans="1:11" ht="12.75" customHeight="1">
      <c r="A22" s="32" t="str">
        <f t="shared" si="2"/>
        <v/>
      </c>
      <c r="B22" s="33"/>
      <c r="C22" s="34"/>
      <c r="D22" s="254"/>
      <c r="E22" s="35"/>
      <c r="F22" s="35"/>
      <c r="G22" s="35"/>
      <c r="H22" s="35"/>
      <c r="I22" s="35" t="str">
        <f t="shared" si="3"/>
        <v/>
      </c>
      <c r="J22" s="33"/>
      <c r="K22" s="24" t="s">
        <v>1837</v>
      </c>
    </row>
    <row r="23" spans="1:11" ht="12.75" customHeight="1">
      <c r="A23" s="32" t="str">
        <f t="shared" si="2"/>
        <v/>
      </c>
      <c r="B23" s="33"/>
      <c r="C23" s="34"/>
      <c r="D23" s="254"/>
      <c r="E23" s="35"/>
      <c r="F23" s="35"/>
      <c r="G23" s="35"/>
      <c r="H23" s="35"/>
      <c r="I23" s="35" t="str">
        <f t="shared" si="3"/>
        <v/>
      </c>
      <c r="J23" s="33"/>
      <c r="K23" s="24" t="s">
        <v>1838</v>
      </c>
    </row>
    <row r="24" spans="1:11" ht="12.75" customHeight="1">
      <c r="A24" s="32" t="str">
        <f t="shared" si="2"/>
        <v/>
      </c>
      <c r="B24" s="33"/>
      <c r="C24" s="34"/>
      <c r="D24" s="254"/>
      <c r="E24" s="35"/>
      <c r="F24" s="35"/>
      <c r="G24" s="35"/>
      <c r="H24" s="35"/>
      <c r="I24" s="35" t="str">
        <f t="shared" si="3"/>
        <v/>
      </c>
      <c r="J24" s="33"/>
      <c r="K24" s="24" t="s">
        <v>1839</v>
      </c>
    </row>
    <row r="25" spans="1:11" ht="12.75" customHeight="1">
      <c r="A25" s="824" t="s">
        <v>1840</v>
      </c>
      <c r="B25" s="811"/>
      <c r="C25" s="64"/>
      <c r="D25" s="66"/>
      <c r="E25" s="35"/>
      <c r="F25" s="35">
        <f>SUM(F8:F24)</f>
        <v>0</v>
      </c>
      <c r="G25" s="35">
        <f>SUM(G8:G24)</f>
        <v>0</v>
      </c>
      <c r="H25" s="35">
        <f>SUM(H8:H24)</f>
        <v>0</v>
      </c>
      <c r="I25" s="35" t="str">
        <f t="shared" si="3"/>
        <v/>
      </c>
      <c r="J25" s="33"/>
    </row>
    <row r="26" spans="1:11" ht="12.75" customHeight="1">
      <c r="A26" s="824" t="s">
        <v>1841</v>
      </c>
      <c r="B26" s="811"/>
      <c r="C26" s="64"/>
      <c r="D26" s="66"/>
      <c r="E26" s="35"/>
      <c r="F26" s="35">
        <f>G25</f>
        <v>0</v>
      </c>
      <c r="G26" s="35"/>
      <c r="H26" s="35"/>
      <c r="I26" s="35"/>
      <c r="J26" s="33"/>
    </row>
    <row r="27" spans="1:11" ht="15.75" customHeight="1">
      <c r="A27" s="803" t="s">
        <v>1842</v>
      </c>
      <c r="B27" s="804"/>
      <c r="C27" s="42"/>
      <c r="D27" s="42"/>
      <c r="E27" s="38"/>
      <c r="F27" s="37">
        <f>F25-F26</f>
        <v>0</v>
      </c>
      <c r="G27" s="37"/>
      <c r="H27" s="42">
        <f>H25</f>
        <v>0</v>
      </c>
      <c r="I27" s="35" t="str">
        <f t="shared" si="3"/>
        <v/>
      </c>
      <c r="J27" s="38"/>
    </row>
    <row r="28" spans="1:11" ht="15.75" customHeight="1">
      <c r="A28" s="25" t="e">
        <f>#REF!&amp;"填表人："&amp;#REF!</f>
        <v>#REF!</v>
      </c>
      <c r="H28" s="25" t="e">
        <f>"评估人员："&amp;#REF!</f>
        <v>#REF!</v>
      </c>
      <c r="K28" s="24" t="s">
        <v>1653</v>
      </c>
    </row>
    <row r="29" spans="1:11" ht="15.75" customHeight="1">
      <c r="A29" s="25" t="e">
        <f>"填表日期："&amp;YEAR(#REF!)&amp;"年"&amp;MONTH(#REF!)&amp;"月"&amp;DAY(#REF!)&amp;"日"</f>
        <v>#REF!</v>
      </c>
    </row>
  </sheetData>
  <mergeCells count="15">
    <mergeCell ref="A2:J2"/>
    <mergeCell ref="A3:J3"/>
    <mergeCell ref="A25:B25"/>
    <mergeCell ref="A26:B26"/>
    <mergeCell ref="A27:B27"/>
    <mergeCell ref="A6:A7"/>
    <mergeCell ref="B6:B7"/>
    <mergeCell ref="C6:C7"/>
    <mergeCell ref="D6:D7"/>
    <mergeCell ref="E6:E7"/>
    <mergeCell ref="F6:F7"/>
    <mergeCell ref="G6:G7"/>
    <mergeCell ref="H6:H7"/>
    <mergeCell ref="I6:I7"/>
    <mergeCell ref="J6:J7"/>
  </mergeCells>
  <phoneticPr fontId="48" type="noConversion"/>
  <hyperlinks>
    <hyperlink ref="A1" location="索引目录!A1" display="返回索引目录" xr:uid="{00000000-0004-0000-2900-000000000000}"/>
  </hyperlinks>
  <printOptions horizontalCentered="1"/>
  <pageMargins left="0.98402777777777795" right="0.98402777777777795" top="0.98402777777777795" bottom="0.98402777777777795" header="0.47152777777777799" footer="0.35416666666666702"/>
  <pageSetup paperSize="9" scale="9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7">
    <pageSetUpPr fitToPage="1"/>
  </sheetPr>
  <dimension ref="A1:J31"/>
  <sheetViews>
    <sheetView workbookViewId="0">
      <selection activeCell="S10" sqref="S10"/>
    </sheetView>
  </sheetViews>
  <sheetFormatPr defaultColWidth="8.625" defaultRowHeight="15.4"/>
  <cols>
    <col min="1" max="1" width="8.625" style="257"/>
    <col min="2" max="2" width="18.5" style="257" customWidth="1"/>
    <col min="3" max="3" width="14.625" style="257" customWidth="1"/>
    <col min="4" max="4" width="10.625" style="257" customWidth="1"/>
    <col min="5" max="5" width="8.625" style="257"/>
    <col min="6" max="6" width="11.1875" style="257" customWidth="1"/>
    <col min="7" max="7" width="13.625" style="257" customWidth="1"/>
    <col min="8" max="8" width="7.625" style="257" customWidth="1"/>
    <col min="9" max="16384" width="8.625" style="257"/>
  </cols>
  <sheetData>
    <row r="1" spans="1:10">
      <c r="A1" s="26" t="s">
        <v>0</v>
      </c>
      <c r="B1" s="25"/>
      <c r="C1" s="25"/>
      <c r="D1" s="25"/>
      <c r="E1" s="25"/>
      <c r="F1" s="25"/>
      <c r="G1" s="25"/>
      <c r="H1" s="25"/>
      <c r="I1" s="25"/>
      <c r="J1" s="24"/>
    </row>
    <row r="2" spans="1:10" ht="23.25">
      <c r="A2" s="798" t="s">
        <v>1843</v>
      </c>
      <c r="B2" s="799"/>
      <c r="C2" s="799"/>
      <c r="D2" s="799"/>
      <c r="E2" s="799"/>
      <c r="F2" s="799"/>
      <c r="G2" s="799"/>
      <c r="H2" s="799"/>
      <c r="I2" s="23"/>
      <c r="J2" s="27"/>
    </row>
    <row r="3" spans="1:10">
      <c r="A3" s="800" t="e">
        <f>"评估基准日："&amp;TEXT(#REF!,"yyyy年mm月dd日")</f>
        <v>#REF!</v>
      </c>
      <c r="B3" s="801"/>
      <c r="C3" s="801"/>
      <c r="D3" s="801"/>
      <c r="E3" s="801"/>
      <c r="F3" s="801"/>
      <c r="G3" s="801"/>
      <c r="H3" s="801"/>
      <c r="I3" s="25"/>
      <c r="J3" s="24"/>
    </row>
    <row r="4" spans="1:10">
      <c r="A4" s="24"/>
      <c r="B4" s="24"/>
      <c r="C4" s="24"/>
      <c r="D4" s="24"/>
      <c r="E4" s="24"/>
      <c r="F4" s="24"/>
      <c r="G4" s="24"/>
      <c r="H4" s="802" t="s">
        <v>1844</v>
      </c>
      <c r="I4" s="801"/>
      <c r="J4" s="24"/>
    </row>
    <row r="5" spans="1:10">
      <c r="A5" s="25" t="e">
        <f>#REF!&amp;"："&amp;#REF!</f>
        <v>#REF!</v>
      </c>
      <c r="B5" s="25"/>
      <c r="C5" s="25"/>
      <c r="D5" s="25"/>
      <c r="E5" s="25"/>
      <c r="F5" s="25"/>
      <c r="G5" s="25"/>
      <c r="H5" s="808" t="s">
        <v>720</v>
      </c>
      <c r="I5" s="809"/>
      <c r="J5" s="24"/>
    </row>
    <row r="6" spans="1:10" ht="12.75" customHeight="1">
      <c r="A6" s="30" t="s">
        <v>4</v>
      </c>
      <c r="B6" s="30" t="s">
        <v>1845</v>
      </c>
      <c r="C6" s="30" t="s">
        <v>1846</v>
      </c>
      <c r="D6" s="30" t="s">
        <v>1847</v>
      </c>
      <c r="E6" s="258" t="s">
        <v>1848</v>
      </c>
      <c r="F6" s="30" t="s">
        <v>6</v>
      </c>
      <c r="G6" s="30" t="s">
        <v>7</v>
      </c>
      <c r="H6" s="30" t="s">
        <v>616</v>
      </c>
      <c r="I6" s="30" t="s">
        <v>176</v>
      </c>
      <c r="J6" s="24" t="s">
        <v>1631</v>
      </c>
    </row>
    <row r="7" spans="1:10" ht="12.75" customHeight="1">
      <c r="A7" s="30" t="str">
        <f t="shared" ref="A7" si="0">IF(C7="","",ROW()-6)</f>
        <v/>
      </c>
      <c r="B7" s="30"/>
      <c r="C7" s="34"/>
      <c r="D7" s="259"/>
      <c r="E7" s="30"/>
      <c r="F7" s="30"/>
      <c r="G7" s="35"/>
      <c r="H7" s="30" t="str">
        <f t="shared" ref="H7" si="1">IF(F7=0,"",(G7-F7)/F7*100)</f>
        <v/>
      </c>
      <c r="I7" s="30"/>
      <c r="J7" s="24" t="s">
        <v>1849</v>
      </c>
    </row>
    <row r="8" spans="1:10" ht="12.75" customHeight="1">
      <c r="A8" s="30" t="str">
        <f t="shared" ref="A8:A26" si="2">IF(C8="","",ROW()-6)</f>
        <v/>
      </c>
      <c r="B8" s="30"/>
      <c r="C8" s="34"/>
      <c r="D8" s="259"/>
      <c r="E8" s="30"/>
      <c r="F8" s="30"/>
      <c r="G8" s="35"/>
      <c r="H8" s="30" t="str">
        <f t="shared" ref="H8:H27" si="3">IF(F8=0,"",(G8-F8)/F8*100)</f>
        <v/>
      </c>
      <c r="I8" s="30"/>
      <c r="J8" s="24" t="s">
        <v>1850</v>
      </c>
    </row>
    <row r="9" spans="1:10" ht="12.75" customHeight="1">
      <c r="A9" s="30" t="str">
        <f t="shared" si="2"/>
        <v/>
      </c>
      <c r="B9" s="30"/>
      <c r="C9" s="34"/>
      <c r="D9" s="259"/>
      <c r="E9" s="30"/>
      <c r="F9" s="30"/>
      <c r="G9" s="35"/>
      <c r="H9" s="30" t="str">
        <f t="shared" si="3"/>
        <v/>
      </c>
      <c r="I9" s="30"/>
      <c r="J9" s="24" t="s">
        <v>1851</v>
      </c>
    </row>
    <row r="10" spans="1:10" ht="12.75" customHeight="1">
      <c r="A10" s="30" t="str">
        <f t="shared" si="2"/>
        <v/>
      </c>
      <c r="B10" s="30"/>
      <c r="C10" s="34"/>
      <c r="D10" s="259"/>
      <c r="E10" s="30"/>
      <c r="F10" s="30"/>
      <c r="G10" s="35"/>
      <c r="H10" s="30" t="str">
        <f t="shared" si="3"/>
        <v/>
      </c>
      <c r="I10" s="30"/>
      <c r="J10" s="24" t="s">
        <v>1852</v>
      </c>
    </row>
    <row r="11" spans="1:10" ht="12.75" customHeight="1">
      <c r="A11" s="30" t="str">
        <f t="shared" si="2"/>
        <v/>
      </c>
      <c r="B11" s="30"/>
      <c r="C11" s="34"/>
      <c r="D11" s="259"/>
      <c r="E11" s="30"/>
      <c r="F11" s="30"/>
      <c r="G11" s="35"/>
      <c r="H11" s="30" t="str">
        <f t="shared" si="3"/>
        <v/>
      </c>
      <c r="I11" s="30"/>
      <c r="J11" s="24" t="s">
        <v>1853</v>
      </c>
    </row>
    <row r="12" spans="1:10" ht="12.75" customHeight="1">
      <c r="A12" s="30" t="str">
        <f t="shared" si="2"/>
        <v/>
      </c>
      <c r="B12" s="30"/>
      <c r="C12" s="34"/>
      <c r="D12" s="259"/>
      <c r="E12" s="30"/>
      <c r="F12" s="30"/>
      <c r="G12" s="35"/>
      <c r="H12" s="30" t="str">
        <f t="shared" si="3"/>
        <v/>
      </c>
      <c r="I12" s="30"/>
      <c r="J12" s="24" t="s">
        <v>1854</v>
      </c>
    </row>
    <row r="13" spans="1:10" ht="12.75" customHeight="1">
      <c r="A13" s="30" t="str">
        <f t="shared" si="2"/>
        <v/>
      </c>
      <c r="B13" s="30"/>
      <c r="C13" s="34"/>
      <c r="D13" s="259"/>
      <c r="E13" s="30"/>
      <c r="F13" s="30"/>
      <c r="G13" s="35"/>
      <c r="H13" s="30" t="str">
        <f t="shared" si="3"/>
        <v/>
      </c>
      <c r="I13" s="30"/>
      <c r="J13" s="24" t="s">
        <v>1855</v>
      </c>
    </row>
    <row r="14" spans="1:10" ht="12.75" customHeight="1">
      <c r="A14" s="30" t="str">
        <f t="shared" si="2"/>
        <v/>
      </c>
      <c r="B14" s="30"/>
      <c r="C14" s="34"/>
      <c r="D14" s="259"/>
      <c r="E14" s="30"/>
      <c r="F14" s="30"/>
      <c r="G14" s="35"/>
      <c r="H14" s="30" t="str">
        <f t="shared" si="3"/>
        <v/>
      </c>
      <c r="I14" s="30"/>
      <c r="J14" s="24" t="s">
        <v>1856</v>
      </c>
    </row>
    <row r="15" spans="1:10" ht="12.75" customHeight="1">
      <c r="A15" s="30" t="str">
        <f t="shared" si="2"/>
        <v/>
      </c>
      <c r="B15" s="30"/>
      <c r="C15" s="34"/>
      <c r="D15" s="259"/>
      <c r="E15" s="30"/>
      <c r="F15" s="30"/>
      <c r="G15" s="35"/>
      <c r="H15" s="30" t="str">
        <f t="shared" si="3"/>
        <v/>
      </c>
      <c r="I15" s="30"/>
      <c r="J15" s="24" t="s">
        <v>1857</v>
      </c>
    </row>
    <row r="16" spans="1:10" ht="12.75" customHeight="1">
      <c r="A16" s="30" t="str">
        <f t="shared" si="2"/>
        <v/>
      </c>
      <c r="B16" s="30"/>
      <c r="C16" s="34"/>
      <c r="D16" s="259"/>
      <c r="E16" s="30"/>
      <c r="F16" s="30"/>
      <c r="G16" s="35"/>
      <c r="H16" s="30" t="str">
        <f t="shared" si="3"/>
        <v/>
      </c>
      <c r="I16" s="30"/>
      <c r="J16" s="24" t="s">
        <v>1858</v>
      </c>
    </row>
    <row r="17" spans="1:10" ht="12.75" customHeight="1">
      <c r="A17" s="30" t="str">
        <f t="shared" si="2"/>
        <v/>
      </c>
      <c r="B17" s="30"/>
      <c r="C17" s="34"/>
      <c r="D17" s="259"/>
      <c r="E17" s="30"/>
      <c r="F17" s="30"/>
      <c r="G17" s="35"/>
      <c r="H17" s="30" t="str">
        <f t="shared" si="3"/>
        <v/>
      </c>
      <c r="I17" s="30"/>
      <c r="J17" s="24" t="s">
        <v>1859</v>
      </c>
    </row>
    <row r="18" spans="1:10" ht="12.75" customHeight="1">
      <c r="A18" s="30" t="str">
        <f t="shared" si="2"/>
        <v/>
      </c>
      <c r="B18" s="30"/>
      <c r="C18" s="34"/>
      <c r="D18" s="259"/>
      <c r="E18" s="30"/>
      <c r="F18" s="30"/>
      <c r="G18" s="35"/>
      <c r="H18" s="30" t="str">
        <f t="shared" si="3"/>
        <v/>
      </c>
      <c r="I18" s="30"/>
      <c r="J18" s="24" t="s">
        <v>1860</v>
      </c>
    </row>
    <row r="19" spans="1:10" ht="12.75" customHeight="1">
      <c r="A19" s="30" t="str">
        <f t="shared" si="2"/>
        <v/>
      </c>
      <c r="B19" s="30"/>
      <c r="C19" s="34"/>
      <c r="D19" s="259"/>
      <c r="E19" s="30"/>
      <c r="F19" s="30"/>
      <c r="G19" s="35"/>
      <c r="H19" s="30" t="str">
        <f t="shared" si="3"/>
        <v/>
      </c>
      <c r="I19" s="30"/>
      <c r="J19" s="24" t="s">
        <v>1861</v>
      </c>
    </row>
    <row r="20" spans="1:10" ht="12.75" customHeight="1">
      <c r="A20" s="30" t="str">
        <f t="shared" si="2"/>
        <v/>
      </c>
      <c r="B20" s="30"/>
      <c r="C20" s="34"/>
      <c r="D20" s="259"/>
      <c r="E20" s="30"/>
      <c r="F20" s="30"/>
      <c r="G20" s="35"/>
      <c r="H20" s="30" t="str">
        <f t="shared" si="3"/>
        <v/>
      </c>
      <c r="I20" s="30"/>
      <c r="J20" s="24" t="s">
        <v>1862</v>
      </c>
    </row>
    <row r="21" spans="1:10" ht="12.75" customHeight="1">
      <c r="A21" s="30" t="str">
        <f t="shared" si="2"/>
        <v/>
      </c>
      <c r="B21" s="30"/>
      <c r="C21" s="34"/>
      <c r="D21" s="259"/>
      <c r="E21" s="30"/>
      <c r="F21" s="30"/>
      <c r="G21" s="35"/>
      <c r="H21" s="30" t="str">
        <f t="shared" si="3"/>
        <v/>
      </c>
      <c r="I21" s="30"/>
      <c r="J21" s="24" t="s">
        <v>1863</v>
      </c>
    </row>
    <row r="22" spans="1:10" ht="12.75" customHeight="1">
      <c r="A22" s="30" t="str">
        <f t="shared" si="2"/>
        <v/>
      </c>
      <c r="B22" s="30"/>
      <c r="C22" s="34"/>
      <c r="D22" s="259"/>
      <c r="E22" s="30"/>
      <c r="F22" s="30"/>
      <c r="G22" s="35"/>
      <c r="H22" s="30" t="str">
        <f t="shared" si="3"/>
        <v/>
      </c>
      <c r="I22" s="30"/>
      <c r="J22" s="24" t="s">
        <v>1864</v>
      </c>
    </row>
    <row r="23" spans="1:10" ht="12.75" customHeight="1">
      <c r="A23" s="30" t="str">
        <f t="shared" si="2"/>
        <v/>
      </c>
      <c r="B23" s="30"/>
      <c r="C23" s="34"/>
      <c r="D23" s="259"/>
      <c r="E23" s="30"/>
      <c r="F23" s="30"/>
      <c r="G23" s="35"/>
      <c r="H23" s="30" t="str">
        <f t="shared" si="3"/>
        <v/>
      </c>
      <c r="I23" s="30"/>
      <c r="J23" s="24" t="s">
        <v>1865</v>
      </c>
    </row>
    <row r="24" spans="1:10" ht="12.75" customHeight="1">
      <c r="A24" s="30" t="str">
        <f t="shared" si="2"/>
        <v/>
      </c>
      <c r="B24" s="30"/>
      <c r="C24" s="260"/>
      <c r="D24" s="259"/>
      <c r="E24" s="30"/>
      <c r="F24" s="30"/>
      <c r="G24" s="35"/>
      <c r="H24" s="30" t="str">
        <f t="shared" si="3"/>
        <v/>
      </c>
      <c r="I24" s="30"/>
      <c r="J24" s="24" t="s">
        <v>1866</v>
      </c>
    </row>
    <row r="25" spans="1:10" ht="12.75" customHeight="1">
      <c r="A25" s="30" t="str">
        <f t="shared" si="2"/>
        <v/>
      </c>
      <c r="B25" s="30"/>
      <c r="C25" s="260"/>
      <c r="D25" s="259"/>
      <c r="E25" s="30"/>
      <c r="F25" s="30"/>
      <c r="G25" s="35"/>
      <c r="H25" s="30" t="str">
        <f t="shared" si="3"/>
        <v/>
      </c>
      <c r="I25" s="30"/>
      <c r="J25" s="24" t="s">
        <v>1867</v>
      </c>
    </row>
    <row r="26" spans="1:10" ht="12.75" customHeight="1">
      <c r="A26" s="30" t="str">
        <f t="shared" si="2"/>
        <v/>
      </c>
      <c r="B26" s="30"/>
      <c r="C26" s="260"/>
      <c r="D26" s="259"/>
      <c r="E26" s="30"/>
      <c r="F26" s="30"/>
      <c r="G26" s="35"/>
      <c r="H26" s="30" t="str">
        <f t="shared" si="3"/>
        <v/>
      </c>
      <c r="I26" s="30"/>
      <c r="J26" s="24" t="s">
        <v>1868</v>
      </c>
    </row>
    <row r="27" spans="1:10" ht="12.75" customHeight="1">
      <c r="A27" s="810" t="s">
        <v>829</v>
      </c>
      <c r="B27" s="811"/>
      <c r="C27" s="33"/>
      <c r="D27" s="254"/>
      <c r="E27" s="35"/>
      <c r="F27" s="35">
        <f>SUM(F7:F26)</f>
        <v>0</v>
      </c>
      <c r="G27" s="35">
        <f>SUM(G7:G26)</f>
        <v>0</v>
      </c>
      <c r="H27" s="44" t="str">
        <f t="shared" si="3"/>
        <v/>
      </c>
      <c r="I27" s="33"/>
      <c r="J27" s="24"/>
    </row>
    <row r="28" spans="1:10">
      <c r="A28" s="25" t="e">
        <f>#REF!&amp;"填表人："&amp;#REF!</f>
        <v>#REF!</v>
      </c>
      <c r="B28" s="25"/>
      <c r="C28" s="25"/>
      <c r="E28" s="25"/>
      <c r="F28" s="25"/>
      <c r="G28" s="25" t="e">
        <f>"评估人员："&amp;#REF!</f>
        <v>#REF!</v>
      </c>
      <c r="H28" s="25"/>
      <c r="J28" s="24" t="s">
        <v>1653</v>
      </c>
    </row>
    <row r="29" spans="1:10">
      <c r="A29" s="25" t="e">
        <f>"填表日期："&amp;YEAR(#REF!)&amp;"年"&amp;MONTH(#REF!)&amp;"月"&amp;DAY(#REF!)&amp;"日"</f>
        <v>#REF!</v>
      </c>
      <c r="B29" s="25"/>
      <c r="C29" s="25"/>
      <c r="D29" s="25"/>
      <c r="E29" s="25"/>
      <c r="F29" s="25"/>
      <c r="G29" s="24"/>
      <c r="H29" s="25"/>
    </row>
    <row r="30" spans="1:10">
      <c r="A30" s="25"/>
      <c r="B30" s="25"/>
      <c r="C30" s="25"/>
      <c r="D30" s="25"/>
      <c r="E30" s="25"/>
      <c r="F30" s="25"/>
      <c r="G30" s="24"/>
      <c r="H30" s="25"/>
    </row>
    <row r="31" spans="1:10">
      <c r="A31" s="25"/>
      <c r="B31" s="25"/>
      <c r="C31" s="25"/>
      <c r="D31" s="25"/>
      <c r="E31" s="25"/>
      <c r="F31" s="25"/>
      <c r="G31" s="24"/>
      <c r="H31" s="25"/>
    </row>
  </sheetData>
  <mergeCells count="5">
    <mergeCell ref="A2:H2"/>
    <mergeCell ref="A3:H3"/>
    <mergeCell ref="H4:I4"/>
    <mergeCell ref="H5:I5"/>
    <mergeCell ref="A27:B27"/>
  </mergeCells>
  <phoneticPr fontId="48" type="noConversion"/>
  <hyperlinks>
    <hyperlink ref="A1" location="索引目录!A1" display="返回索引目录" xr:uid="{00000000-0004-0000-2A00-000000000000}"/>
  </hyperlinks>
  <printOptions horizontalCentered="1"/>
  <pageMargins left="0.98402777777777795" right="0.98402777777777795" top="0.98402777777777795" bottom="0.98402777777777795" header="0.47152777777777799" footer="0.35416666666666702"/>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8">
    <pageSetUpPr fitToPage="1"/>
  </sheetPr>
  <dimension ref="A1:L29"/>
  <sheetViews>
    <sheetView showGridLines="0" zoomScale="96" zoomScaleNormal="96" workbookViewId="0">
      <selection activeCell="S10" sqref="S10"/>
    </sheetView>
  </sheetViews>
  <sheetFormatPr defaultColWidth="9" defaultRowHeight="15.75" customHeight="1"/>
  <cols>
    <col min="1" max="1" width="5.125" style="25" customWidth="1"/>
    <col min="2" max="2" width="23.125" style="25" customWidth="1"/>
    <col min="3" max="4" width="8" style="25" customWidth="1"/>
    <col min="5" max="5" width="11.125" style="25" customWidth="1"/>
    <col min="6" max="6" width="15" style="25" customWidth="1"/>
    <col min="7" max="7" width="9.625" style="25" customWidth="1"/>
    <col min="8" max="8" width="7.625" style="25" customWidth="1"/>
    <col min="9" max="9" width="11.625" style="25" customWidth="1"/>
    <col min="10" max="10" width="9" style="24" customWidth="1"/>
    <col min="11" max="12" width="9" style="25" customWidth="1"/>
    <col min="13" max="16384" width="9" style="25"/>
  </cols>
  <sheetData>
    <row r="1" spans="1:12" ht="15.75" customHeight="1">
      <c r="A1" s="26" t="s">
        <v>0</v>
      </c>
    </row>
    <row r="2" spans="1:12" s="23" customFormat="1" ht="30" customHeight="1">
      <c r="A2" s="798" t="s">
        <v>66</v>
      </c>
      <c r="B2" s="799"/>
      <c r="C2" s="799"/>
      <c r="D2" s="799"/>
      <c r="E2" s="799"/>
      <c r="F2" s="799"/>
      <c r="G2" s="799"/>
      <c r="H2" s="799"/>
      <c r="I2" s="799"/>
      <c r="J2" s="195"/>
      <c r="K2" s="25"/>
      <c r="L2" s="25"/>
    </row>
    <row r="3" spans="1:12" ht="15.75" customHeight="1">
      <c r="A3" s="800" t="e">
        <f>"评估基准日："&amp;TEXT(#REF!,"yyyy年mm月dd日")</f>
        <v>#REF!</v>
      </c>
      <c r="B3" s="801"/>
      <c r="C3" s="801"/>
      <c r="D3" s="801"/>
      <c r="E3" s="801"/>
      <c r="F3" s="801"/>
      <c r="G3" s="801"/>
      <c r="H3" s="801"/>
      <c r="I3" s="801"/>
    </row>
    <row r="4" spans="1:12" ht="13.5" customHeight="1">
      <c r="A4" s="24"/>
      <c r="B4" s="24"/>
      <c r="C4" s="24"/>
      <c r="D4" s="24"/>
      <c r="E4" s="24"/>
      <c r="F4" s="24"/>
      <c r="G4" s="24"/>
      <c r="H4" s="802" t="s">
        <v>1869</v>
      </c>
      <c r="I4" s="801"/>
    </row>
    <row r="5" spans="1:12" ht="15.75" customHeight="1">
      <c r="A5" s="25" t="e">
        <f>#REF!&amp;"："&amp;#REF!</f>
        <v>#REF!</v>
      </c>
      <c r="E5" s="86"/>
      <c r="F5" s="86"/>
      <c r="H5" s="808" t="s">
        <v>720</v>
      </c>
      <c r="I5" s="809"/>
    </row>
    <row r="6" spans="1:12" s="24" customFormat="1" ht="12.75" customHeight="1">
      <c r="A6" s="821" t="s">
        <v>4</v>
      </c>
      <c r="B6" s="821" t="s">
        <v>965</v>
      </c>
      <c r="C6" s="821" t="s">
        <v>966</v>
      </c>
      <c r="D6" s="821" t="s">
        <v>1021</v>
      </c>
      <c r="E6" s="837" t="s">
        <v>6</v>
      </c>
      <c r="F6" s="837" t="s">
        <v>1066</v>
      </c>
      <c r="G6" s="821" t="s">
        <v>7</v>
      </c>
      <c r="H6" s="821" t="s">
        <v>616</v>
      </c>
      <c r="I6" s="821" t="s">
        <v>176</v>
      </c>
      <c r="K6" s="25"/>
      <c r="L6" s="25"/>
    </row>
    <row r="7" spans="1:12" ht="12.75" customHeight="1">
      <c r="A7" s="822"/>
      <c r="B7" s="822"/>
      <c r="C7" s="822"/>
      <c r="D7" s="822"/>
      <c r="E7" s="822"/>
      <c r="F7" s="822"/>
      <c r="G7" s="822"/>
      <c r="H7" s="822"/>
      <c r="I7" s="822"/>
      <c r="J7" s="24" t="s">
        <v>1631</v>
      </c>
    </row>
    <row r="8" spans="1:12" ht="12.75" customHeight="1">
      <c r="A8" s="32" t="str">
        <f t="shared" ref="A8" si="0">IF(B8="","",ROW()-7)</f>
        <v/>
      </c>
      <c r="B8" s="33"/>
      <c r="C8" s="33"/>
      <c r="D8" s="34"/>
      <c r="E8" s="35"/>
      <c r="F8" s="35"/>
      <c r="G8" s="35"/>
      <c r="H8" s="35" t="str">
        <f t="shared" ref="H8" si="1">IF(E8-F8=0,"",(G8-E8+F8)/(E8-F8)*100)</f>
        <v/>
      </c>
      <c r="I8" s="33"/>
      <c r="J8" s="24" t="s">
        <v>1870</v>
      </c>
    </row>
    <row r="9" spans="1:12" ht="12.75" customHeight="1">
      <c r="A9" s="32" t="str">
        <f t="shared" ref="A9:A24" si="2">IF(B9="","",ROW()-7)</f>
        <v/>
      </c>
      <c r="B9" s="33"/>
      <c r="C9" s="33"/>
      <c r="D9" s="34"/>
      <c r="E9" s="35"/>
      <c r="F9" s="35"/>
      <c r="G9" s="35"/>
      <c r="H9" s="35" t="str">
        <f t="shared" ref="H9:H27" si="3">IF(E9-F9=0,"",(G9-E9+F9)/(E9-F9)*100)</f>
        <v/>
      </c>
      <c r="I9" s="33"/>
      <c r="J9" s="24" t="s">
        <v>1871</v>
      </c>
    </row>
    <row r="10" spans="1:12" ht="12.75" customHeight="1">
      <c r="A10" s="32" t="str">
        <f t="shared" si="2"/>
        <v/>
      </c>
      <c r="B10" s="33"/>
      <c r="C10" s="33"/>
      <c r="D10" s="34"/>
      <c r="E10" s="35"/>
      <c r="F10" s="35"/>
      <c r="G10" s="35"/>
      <c r="H10" s="35" t="str">
        <f t="shared" si="3"/>
        <v/>
      </c>
      <c r="I10" s="33"/>
      <c r="J10" s="24" t="s">
        <v>1872</v>
      </c>
    </row>
    <row r="11" spans="1:12" ht="12.75" customHeight="1">
      <c r="A11" s="32" t="str">
        <f t="shared" si="2"/>
        <v/>
      </c>
      <c r="B11" s="33"/>
      <c r="C11" s="33"/>
      <c r="D11" s="34"/>
      <c r="E11" s="35"/>
      <c r="F11" s="35"/>
      <c r="G11" s="35"/>
      <c r="H11" s="35" t="str">
        <f t="shared" si="3"/>
        <v/>
      </c>
      <c r="I11" s="33"/>
      <c r="J11" s="24" t="s">
        <v>1873</v>
      </c>
    </row>
    <row r="12" spans="1:12" ht="12.75" customHeight="1">
      <c r="A12" s="32" t="str">
        <f t="shared" si="2"/>
        <v/>
      </c>
      <c r="B12" s="33"/>
      <c r="C12" s="33"/>
      <c r="D12" s="34"/>
      <c r="E12" s="35"/>
      <c r="F12" s="35"/>
      <c r="G12" s="35"/>
      <c r="H12" s="35" t="str">
        <f t="shared" si="3"/>
        <v/>
      </c>
      <c r="I12" s="33"/>
      <c r="J12" s="24" t="s">
        <v>1874</v>
      </c>
    </row>
    <row r="13" spans="1:12" ht="12.75" customHeight="1">
      <c r="A13" s="32" t="str">
        <f t="shared" si="2"/>
        <v/>
      </c>
      <c r="B13" s="33"/>
      <c r="C13" s="33"/>
      <c r="D13" s="34"/>
      <c r="E13" s="35"/>
      <c r="F13" s="35"/>
      <c r="G13" s="35"/>
      <c r="H13" s="35" t="str">
        <f t="shared" si="3"/>
        <v/>
      </c>
      <c r="I13" s="33"/>
      <c r="J13" s="24" t="s">
        <v>1875</v>
      </c>
    </row>
    <row r="14" spans="1:12" ht="12.75" customHeight="1">
      <c r="A14" s="32" t="str">
        <f t="shared" si="2"/>
        <v/>
      </c>
      <c r="B14" s="33"/>
      <c r="C14" s="33"/>
      <c r="D14" s="34"/>
      <c r="E14" s="35"/>
      <c r="F14" s="35"/>
      <c r="G14" s="35"/>
      <c r="H14" s="35" t="str">
        <f t="shared" si="3"/>
        <v/>
      </c>
      <c r="I14" s="33"/>
      <c r="J14" s="24" t="s">
        <v>1876</v>
      </c>
    </row>
    <row r="15" spans="1:12" ht="12.75" customHeight="1">
      <c r="A15" s="32" t="str">
        <f t="shared" si="2"/>
        <v/>
      </c>
      <c r="B15" s="33"/>
      <c r="C15" s="33"/>
      <c r="D15" s="34"/>
      <c r="E15" s="35"/>
      <c r="F15" s="35"/>
      <c r="G15" s="35"/>
      <c r="H15" s="35" t="str">
        <f t="shared" si="3"/>
        <v/>
      </c>
      <c r="I15" s="33"/>
      <c r="J15" s="24" t="s">
        <v>1877</v>
      </c>
    </row>
    <row r="16" spans="1:12" ht="12.75" customHeight="1">
      <c r="A16" s="32" t="str">
        <f t="shared" si="2"/>
        <v/>
      </c>
      <c r="B16" s="33"/>
      <c r="C16" s="33"/>
      <c r="D16" s="34"/>
      <c r="E16" s="35"/>
      <c r="F16" s="35"/>
      <c r="G16" s="35"/>
      <c r="H16" s="35" t="str">
        <f t="shared" si="3"/>
        <v/>
      </c>
      <c r="I16" s="33"/>
      <c r="J16" s="24" t="s">
        <v>1878</v>
      </c>
    </row>
    <row r="17" spans="1:10" ht="12.75" customHeight="1">
      <c r="A17" s="32" t="str">
        <f t="shared" si="2"/>
        <v/>
      </c>
      <c r="B17" s="33"/>
      <c r="C17" s="33"/>
      <c r="D17" s="34"/>
      <c r="E17" s="35"/>
      <c r="F17" s="35"/>
      <c r="G17" s="35"/>
      <c r="H17" s="35" t="str">
        <f t="shared" si="3"/>
        <v/>
      </c>
      <c r="I17" s="33"/>
      <c r="J17" s="24" t="s">
        <v>1879</v>
      </c>
    </row>
    <row r="18" spans="1:10" ht="12.75" customHeight="1">
      <c r="A18" s="32" t="str">
        <f t="shared" si="2"/>
        <v/>
      </c>
      <c r="B18" s="33"/>
      <c r="C18" s="33"/>
      <c r="D18" s="34"/>
      <c r="E18" s="35"/>
      <c r="F18" s="35"/>
      <c r="G18" s="35"/>
      <c r="H18" s="35" t="str">
        <f t="shared" si="3"/>
        <v/>
      </c>
      <c r="I18" s="33"/>
      <c r="J18" s="24" t="s">
        <v>1880</v>
      </c>
    </row>
    <row r="19" spans="1:10" ht="12.75" customHeight="1">
      <c r="A19" s="32" t="str">
        <f t="shared" si="2"/>
        <v/>
      </c>
      <c r="B19" s="33"/>
      <c r="C19" s="33"/>
      <c r="D19" s="34"/>
      <c r="E19" s="35"/>
      <c r="F19" s="35"/>
      <c r="G19" s="35"/>
      <c r="H19" s="35" t="str">
        <f t="shared" si="3"/>
        <v/>
      </c>
      <c r="I19" s="33"/>
      <c r="J19" s="24" t="s">
        <v>1881</v>
      </c>
    </row>
    <row r="20" spans="1:10" ht="12.75" customHeight="1">
      <c r="A20" s="32" t="str">
        <f t="shared" si="2"/>
        <v/>
      </c>
      <c r="B20" s="33"/>
      <c r="C20" s="33"/>
      <c r="D20" s="34"/>
      <c r="E20" s="35"/>
      <c r="F20" s="35"/>
      <c r="G20" s="35"/>
      <c r="H20" s="35" t="str">
        <f t="shared" si="3"/>
        <v/>
      </c>
      <c r="I20" s="33"/>
      <c r="J20" s="24" t="s">
        <v>1882</v>
      </c>
    </row>
    <row r="21" spans="1:10" ht="12.75" customHeight="1">
      <c r="A21" s="32" t="str">
        <f t="shared" si="2"/>
        <v/>
      </c>
      <c r="B21" s="33"/>
      <c r="C21" s="33"/>
      <c r="D21" s="34"/>
      <c r="E21" s="35"/>
      <c r="F21" s="35"/>
      <c r="G21" s="35"/>
      <c r="H21" s="35" t="str">
        <f t="shared" si="3"/>
        <v/>
      </c>
      <c r="I21" s="33"/>
      <c r="J21" s="24" t="s">
        <v>1883</v>
      </c>
    </row>
    <row r="22" spans="1:10" ht="12.75" customHeight="1">
      <c r="A22" s="32" t="str">
        <f t="shared" si="2"/>
        <v/>
      </c>
      <c r="B22" s="33"/>
      <c r="C22" s="33"/>
      <c r="D22" s="34"/>
      <c r="E22" s="35"/>
      <c r="F22" s="35"/>
      <c r="G22" s="35"/>
      <c r="H22" s="35" t="str">
        <f t="shared" si="3"/>
        <v/>
      </c>
      <c r="I22" s="33"/>
      <c r="J22" s="24" t="s">
        <v>1884</v>
      </c>
    </row>
    <row r="23" spans="1:10" ht="12.75" customHeight="1">
      <c r="A23" s="32" t="str">
        <f t="shared" si="2"/>
        <v/>
      </c>
      <c r="B23" s="33"/>
      <c r="C23" s="33"/>
      <c r="D23" s="34"/>
      <c r="E23" s="35"/>
      <c r="F23" s="35"/>
      <c r="G23" s="35"/>
      <c r="H23" s="35" t="str">
        <f t="shared" si="3"/>
        <v/>
      </c>
      <c r="I23" s="33"/>
      <c r="J23" s="24" t="s">
        <v>1885</v>
      </c>
    </row>
    <row r="24" spans="1:10" ht="12.75" customHeight="1">
      <c r="A24" s="32" t="str">
        <f t="shared" si="2"/>
        <v/>
      </c>
      <c r="B24" s="33"/>
      <c r="C24" s="33"/>
      <c r="D24" s="34"/>
      <c r="E24" s="35"/>
      <c r="F24" s="35"/>
      <c r="G24" s="35"/>
      <c r="H24" s="35" t="str">
        <f t="shared" si="3"/>
        <v/>
      </c>
      <c r="I24" s="33"/>
      <c r="J24" s="24" t="s">
        <v>1886</v>
      </c>
    </row>
    <row r="25" spans="1:10" ht="12.75" customHeight="1">
      <c r="A25" s="824" t="s">
        <v>1887</v>
      </c>
      <c r="B25" s="811"/>
      <c r="C25" s="33"/>
      <c r="D25" s="64"/>
      <c r="E25" s="35">
        <f>SUM(E8:E24)</f>
        <v>0</v>
      </c>
      <c r="F25" s="35">
        <f>SUM(F8:F24)</f>
        <v>0</v>
      </c>
      <c r="G25" s="35">
        <f>SUM(G8:G24)</f>
        <v>0</v>
      </c>
      <c r="H25" s="35" t="str">
        <f t="shared" si="3"/>
        <v/>
      </c>
      <c r="I25" s="33"/>
    </row>
    <row r="26" spans="1:10" ht="12.75" customHeight="1">
      <c r="A26" s="824" t="s">
        <v>1888</v>
      </c>
      <c r="B26" s="811"/>
      <c r="C26" s="33"/>
      <c r="D26" s="64"/>
      <c r="E26" s="35">
        <f>F25</f>
        <v>0</v>
      </c>
      <c r="F26" s="35"/>
      <c r="G26" s="35"/>
      <c r="H26" s="35"/>
      <c r="I26" s="33"/>
    </row>
    <row r="27" spans="1:10" ht="15.75" customHeight="1">
      <c r="A27" s="803" t="s">
        <v>1889</v>
      </c>
      <c r="B27" s="804"/>
      <c r="C27" s="38"/>
      <c r="D27" s="36"/>
      <c r="E27" s="37">
        <f>E25-E26</f>
        <v>0</v>
      </c>
      <c r="F27" s="37"/>
      <c r="G27" s="42">
        <f>G25</f>
        <v>0</v>
      </c>
      <c r="H27" s="35" t="str">
        <f t="shared" si="3"/>
        <v/>
      </c>
      <c r="I27" s="38"/>
    </row>
    <row r="28" spans="1:10" ht="15.75" customHeight="1">
      <c r="A28" s="25" t="e">
        <f>#REF!&amp;"填表人："&amp;#REF!</f>
        <v>#REF!</v>
      </c>
      <c r="G28" s="25" t="e">
        <f>"评估人员："&amp;#REF!</f>
        <v>#REF!</v>
      </c>
      <c r="J28" s="24" t="s">
        <v>1653</v>
      </c>
    </row>
    <row r="29" spans="1:10" ht="15.75" customHeight="1">
      <c r="A29" s="25" t="e">
        <f>"填表日期："&amp;YEAR(#REF!)&amp;"年"&amp;MONTH(#REF!)&amp;"月"&amp;DAY(#REF!)&amp;"日"</f>
        <v>#REF!</v>
      </c>
    </row>
  </sheetData>
  <mergeCells count="16">
    <mergeCell ref="A2:I2"/>
    <mergeCell ref="A3:I3"/>
    <mergeCell ref="H4:I4"/>
    <mergeCell ref="H5:I5"/>
    <mergeCell ref="A25:B25"/>
    <mergeCell ref="D6:D7"/>
    <mergeCell ref="E6:E7"/>
    <mergeCell ref="F6:F7"/>
    <mergeCell ref="G6:G7"/>
    <mergeCell ref="H6:H7"/>
    <mergeCell ref="I6:I7"/>
    <mergeCell ref="A26:B26"/>
    <mergeCell ref="A27:B27"/>
    <mergeCell ref="A6:A7"/>
    <mergeCell ref="B6:B7"/>
    <mergeCell ref="C6:C7"/>
  </mergeCells>
  <phoneticPr fontId="48" type="noConversion"/>
  <hyperlinks>
    <hyperlink ref="A1" location="索引目录!A1" display="返回索引目录" xr:uid="{00000000-0004-0000-2B00-000000000000}"/>
  </hyperlinks>
  <printOptions horizontalCentered="1"/>
  <pageMargins left="0.98402777777777795" right="0.98402777777777795" top="0.98402777777777795" bottom="0.98402777777777795" header="0.47152777777777799" footer="0.35416666666666702"/>
  <pageSetup paperSize="9" scale="9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9">
    <pageSetUpPr fitToPage="1"/>
  </sheetPr>
  <dimension ref="A1:R30"/>
  <sheetViews>
    <sheetView showGridLines="0" zoomScale="96" zoomScaleNormal="96" workbookViewId="0">
      <selection activeCell="S10" sqref="S10"/>
    </sheetView>
  </sheetViews>
  <sheetFormatPr defaultColWidth="9" defaultRowHeight="15.75" customHeight="1"/>
  <cols>
    <col min="1" max="1" width="4.625" style="25" customWidth="1"/>
    <col min="2" max="2" width="18.625" style="25" customWidth="1"/>
    <col min="3" max="3" width="8.125" style="25" customWidth="1"/>
    <col min="4" max="4" width="11.125" style="25" customWidth="1"/>
    <col min="5" max="5" width="12.625" style="25" customWidth="1"/>
    <col min="6" max="8" width="8" style="25" customWidth="1"/>
    <col min="9" max="9" width="10.125" style="25" customWidth="1"/>
    <col min="10" max="10" width="15" style="25" customWidth="1"/>
    <col min="11" max="11" width="9.625" style="25" customWidth="1"/>
    <col min="12" max="12" width="7.625" style="25" customWidth="1"/>
    <col min="13" max="13" width="10.125" style="25" customWidth="1"/>
    <col min="14" max="14" width="24.125" style="25" customWidth="1"/>
    <col min="15" max="16" width="9" style="24" customWidth="1"/>
    <col min="17" max="18" width="9" style="25" customWidth="1"/>
    <col min="19" max="16384" width="9" style="25"/>
  </cols>
  <sheetData>
    <row r="1" spans="1:17" ht="15.75" customHeight="1">
      <c r="A1" s="26" t="s">
        <v>0</v>
      </c>
    </row>
    <row r="2" spans="1:17" s="23" customFormat="1" ht="30" customHeight="1">
      <c r="A2" s="798" t="s">
        <v>70</v>
      </c>
      <c r="B2" s="799"/>
      <c r="C2" s="799"/>
      <c r="D2" s="799"/>
      <c r="E2" s="799"/>
      <c r="F2" s="799"/>
      <c r="G2" s="799"/>
      <c r="H2" s="799"/>
      <c r="I2" s="799"/>
      <c r="J2" s="799"/>
      <c r="K2" s="799"/>
      <c r="L2" s="799"/>
      <c r="M2" s="799"/>
      <c r="O2" s="27"/>
      <c r="P2" s="27"/>
    </row>
    <row r="3" spans="1:17" ht="15.75" customHeight="1">
      <c r="A3" s="800" t="e">
        <f>"评估基准日："&amp;TEXT(#REF!,"yyyy年mm月dd日")</f>
        <v>#REF!</v>
      </c>
      <c r="B3" s="801"/>
      <c r="C3" s="801"/>
      <c r="D3" s="801"/>
      <c r="E3" s="801"/>
      <c r="F3" s="801"/>
      <c r="G3" s="801"/>
      <c r="H3" s="801"/>
      <c r="I3" s="801"/>
      <c r="J3" s="801"/>
      <c r="K3" s="801"/>
      <c r="L3" s="801"/>
      <c r="M3" s="801"/>
    </row>
    <row r="4" spans="1:17" ht="14.25" customHeight="1">
      <c r="A4" s="24"/>
      <c r="B4" s="24"/>
      <c r="C4" s="24"/>
      <c r="D4" s="24"/>
      <c r="E4" s="24"/>
      <c r="F4" s="24"/>
      <c r="G4" s="24"/>
      <c r="H4" s="24"/>
      <c r="I4" s="24"/>
      <c r="J4" s="24"/>
      <c r="K4" s="24"/>
      <c r="L4" s="802" t="s">
        <v>1890</v>
      </c>
      <c r="M4" s="801"/>
    </row>
    <row r="5" spans="1:17" ht="15.75" customHeight="1">
      <c r="A5" s="25" t="e">
        <f>#REF!&amp;"："&amp;#REF!</f>
        <v>#REF!</v>
      </c>
      <c r="L5" s="808" t="s">
        <v>720</v>
      </c>
      <c r="M5" s="809"/>
    </row>
    <row r="6" spans="1:17" s="24" customFormat="1" ht="15.75" customHeight="1">
      <c r="A6" s="810" t="s">
        <v>4</v>
      </c>
      <c r="B6" s="810" t="s">
        <v>666</v>
      </c>
      <c r="C6" s="810" t="s">
        <v>667</v>
      </c>
      <c r="D6" s="810" t="s">
        <v>668</v>
      </c>
      <c r="E6" s="810" t="s">
        <v>1891</v>
      </c>
      <c r="F6" s="810" t="s">
        <v>1892</v>
      </c>
      <c r="G6" s="810" t="s">
        <v>1893</v>
      </c>
      <c r="H6" s="810" t="s">
        <v>1894</v>
      </c>
      <c r="I6" s="844" t="s">
        <v>6</v>
      </c>
      <c r="J6" s="844" t="s">
        <v>1066</v>
      </c>
      <c r="K6" s="810" t="s">
        <v>7</v>
      </c>
      <c r="L6" s="810" t="s">
        <v>616</v>
      </c>
      <c r="M6" s="810" t="s">
        <v>176</v>
      </c>
      <c r="N6" s="810" t="s">
        <v>1895</v>
      </c>
      <c r="O6" s="810" t="s">
        <v>1631</v>
      </c>
      <c r="P6" s="844" t="s">
        <v>1896</v>
      </c>
      <c r="Q6" s="844" t="s">
        <v>1897</v>
      </c>
    </row>
    <row r="7" spans="1:17" ht="12.75" customHeight="1">
      <c r="A7" s="854"/>
      <c r="B7" s="854"/>
      <c r="C7" s="854"/>
      <c r="D7" s="854"/>
      <c r="E7" s="854"/>
      <c r="F7" s="854"/>
      <c r="G7" s="854"/>
      <c r="H7" s="854"/>
      <c r="I7" s="854"/>
      <c r="J7" s="854"/>
      <c r="K7" s="854"/>
      <c r="L7" s="854"/>
      <c r="M7" s="854"/>
      <c r="N7" s="854"/>
      <c r="O7" s="854"/>
      <c r="P7" s="854"/>
      <c r="Q7" s="854"/>
    </row>
    <row r="8" spans="1:17" ht="12.75" customHeight="1">
      <c r="A8" s="256" t="str">
        <f t="shared" ref="A8" si="0">IF(B8="","",ROW()-7)</f>
        <v/>
      </c>
      <c r="B8" s="33"/>
      <c r="C8" s="34"/>
      <c r="D8" s="32"/>
      <c r="E8" s="47"/>
      <c r="F8" s="33"/>
      <c r="G8" s="33"/>
      <c r="H8" s="35"/>
      <c r="I8" s="35"/>
      <c r="J8" s="35"/>
      <c r="K8" s="35"/>
      <c r="L8" s="35" t="str">
        <f t="shared" ref="L8" si="1">IF(I8-J8=0,"",(K8-I8+J8)/(I8-J8)*100)</f>
        <v/>
      </c>
      <c r="M8" s="33"/>
      <c r="N8" s="106"/>
      <c r="O8" s="44" t="s">
        <v>1849</v>
      </c>
      <c r="P8" s="44"/>
      <c r="Q8" s="73"/>
    </row>
    <row r="9" spans="1:17" ht="12.75" customHeight="1">
      <c r="A9" s="256" t="str">
        <f t="shared" ref="A9:A24" si="2">IF(B9="","",ROW()-7)</f>
        <v/>
      </c>
      <c r="B9" s="33"/>
      <c r="C9" s="34"/>
      <c r="D9" s="32"/>
      <c r="E9" s="47"/>
      <c r="F9" s="33"/>
      <c r="G9" s="33"/>
      <c r="H9" s="35"/>
      <c r="I9" s="35"/>
      <c r="J9" s="35"/>
      <c r="K9" s="35"/>
      <c r="L9" s="35" t="str">
        <f t="shared" ref="L9:L27" si="3">IF(I9-J9=0,"",(K9-I9+J9)/(I9-J9)*100)</f>
        <v/>
      </c>
      <c r="M9" s="33"/>
      <c r="N9" s="106"/>
      <c r="O9" s="44" t="s">
        <v>1850</v>
      </c>
      <c r="P9" s="44"/>
      <c r="Q9" s="73"/>
    </row>
    <row r="10" spans="1:17" ht="12.75" customHeight="1">
      <c r="A10" s="256" t="str">
        <f t="shared" si="2"/>
        <v/>
      </c>
      <c r="B10" s="33"/>
      <c r="C10" s="34"/>
      <c r="D10" s="32"/>
      <c r="E10" s="47"/>
      <c r="F10" s="33"/>
      <c r="G10" s="33"/>
      <c r="H10" s="35"/>
      <c r="I10" s="35"/>
      <c r="J10" s="35"/>
      <c r="K10" s="35"/>
      <c r="L10" s="35" t="str">
        <f t="shared" si="3"/>
        <v/>
      </c>
      <c r="M10" s="33"/>
      <c r="N10" s="106"/>
      <c r="O10" s="44" t="s">
        <v>1851</v>
      </c>
      <c r="P10" s="44"/>
      <c r="Q10" s="73"/>
    </row>
    <row r="11" spans="1:17" ht="12.75" customHeight="1">
      <c r="A11" s="256" t="str">
        <f t="shared" si="2"/>
        <v/>
      </c>
      <c r="B11" s="33"/>
      <c r="C11" s="34"/>
      <c r="D11" s="32"/>
      <c r="E11" s="47"/>
      <c r="F11" s="33"/>
      <c r="G11" s="33"/>
      <c r="H11" s="35"/>
      <c r="I11" s="35"/>
      <c r="J11" s="35"/>
      <c r="K11" s="35"/>
      <c r="L11" s="35" t="str">
        <f t="shared" si="3"/>
        <v/>
      </c>
      <c r="M11" s="33"/>
      <c r="N11" s="106"/>
      <c r="O11" s="44" t="s">
        <v>1852</v>
      </c>
      <c r="P11" s="44"/>
      <c r="Q11" s="73"/>
    </row>
    <row r="12" spans="1:17" ht="12.75" customHeight="1">
      <c r="A12" s="256" t="str">
        <f t="shared" si="2"/>
        <v/>
      </c>
      <c r="B12" s="33"/>
      <c r="C12" s="34"/>
      <c r="D12" s="32"/>
      <c r="E12" s="47"/>
      <c r="F12" s="33"/>
      <c r="G12" s="33"/>
      <c r="H12" s="35"/>
      <c r="I12" s="35"/>
      <c r="J12" s="35"/>
      <c r="K12" s="35"/>
      <c r="L12" s="35" t="str">
        <f t="shared" si="3"/>
        <v/>
      </c>
      <c r="M12" s="33"/>
      <c r="N12" s="106"/>
      <c r="O12" s="44" t="s">
        <v>1853</v>
      </c>
      <c r="P12" s="44"/>
      <c r="Q12" s="73"/>
    </row>
    <row r="13" spans="1:17" ht="12.75" customHeight="1">
      <c r="A13" s="256" t="str">
        <f t="shared" si="2"/>
        <v/>
      </c>
      <c r="B13" s="33"/>
      <c r="C13" s="34"/>
      <c r="D13" s="32"/>
      <c r="E13" s="47"/>
      <c r="F13" s="33"/>
      <c r="G13" s="33"/>
      <c r="H13" s="35"/>
      <c r="I13" s="35"/>
      <c r="J13" s="35"/>
      <c r="K13" s="35"/>
      <c r="L13" s="35" t="str">
        <f t="shared" si="3"/>
        <v/>
      </c>
      <c r="M13" s="33"/>
      <c r="N13" s="106"/>
      <c r="O13" s="44" t="s">
        <v>1854</v>
      </c>
      <c r="P13" s="44"/>
      <c r="Q13" s="73"/>
    </row>
    <row r="14" spans="1:17" ht="12.75" customHeight="1">
      <c r="A14" s="256" t="str">
        <f t="shared" si="2"/>
        <v/>
      </c>
      <c r="B14" s="33"/>
      <c r="C14" s="34"/>
      <c r="D14" s="32"/>
      <c r="E14" s="47"/>
      <c r="F14" s="33"/>
      <c r="G14" s="33"/>
      <c r="H14" s="35"/>
      <c r="I14" s="35"/>
      <c r="J14" s="35"/>
      <c r="K14" s="35"/>
      <c r="L14" s="35" t="str">
        <f t="shared" si="3"/>
        <v/>
      </c>
      <c r="M14" s="33"/>
      <c r="N14" s="106"/>
      <c r="O14" s="44" t="s">
        <v>1855</v>
      </c>
      <c r="P14" s="44"/>
      <c r="Q14" s="73"/>
    </row>
    <row r="15" spans="1:17" ht="12.75" customHeight="1">
      <c r="A15" s="256" t="str">
        <f t="shared" si="2"/>
        <v/>
      </c>
      <c r="B15" s="33"/>
      <c r="C15" s="34"/>
      <c r="D15" s="32"/>
      <c r="E15" s="47"/>
      <c r="F15" s="33"/>
      <c r="G15" s="33"/>
      <c r="H15" s="35"/>
      <c r="I15" s="35"/>
      <c r="J15" s="35"/>
      <c r="K15" s="35"/>
      <c r="L15" s="35" t="str">
        <f t="shared" si="3"/>
        <v/>
      </c>
      <c r="M15" s="33"/>
      <c r="N15" s="106"/>
      <c r="O15" s="44" t="s">
        <v>1856</v>
      </c>
      <c r="P15" s="44"/>
      <c r="Q15" s="73"/>
    </row>
    <row r="16" spans="1:17" ht="12.75" customHeight="1">
      <c r="A16" s="256" t="str">
        <f t="shared" si="2"/>
        <v/>
      </c>
      <c r="B16" s="33"/>
      <c r="C16" s="34"/>
      <c r="D16" s="32"/>
      <c r="E16" s="47"/>
      <c r="F16" s="33"/>
      <c r="G16" s="33"/>
      <c r="H16" s="35"/>
      <c r="I16" s="35"/>
      <c r="J16" s="35"/>
      <c r="K16" s="35"/>
      <c r="L16" s="35" t="str">
        <f t="shared" si="3"/>
        <v/>
      </c>
      <c r="M16" s="33"/>
      <c r="N16" s="106"/>
      <c r="O16" s="44" t="s">
        <v>1857</v>
      </c>
      <c r="P16" s="44"/>
      <c r="Q16" s="73"/>
    </row>
    <row r="17" spans="1:18" ht="12.75" customHeight="1">
      <c r="A17" s="256" t="str">
        <f t="shared" si="2"/>
        <v/>
      </c>
      <c r="B17" s="33"/>
      <c r="C17" s="34"/>
      <c r="D17" s="32"/>
      <c r="E17" s="47"/>
      <c r="F17" s="33"/>
      <c r="G17" s="33"/>
      <c r="H17" s="35"/>
      <c r="I17" s="35"/>
      <c r="J17" s="35"/>
      <c r="K17" s="35"/>
      <c r="L17" s="35" t="str">
        <f t="shared" si="3"/>
        <v/>
      </c>
      <c r="M17" s="33"/>
      <c r="N17" s="106"/>
      <c r="O17" s="44" t="s">
        <v>1858</v>
      </c>
      <c r="P17" s="44"/>
      <c r="Q17" s="73"/>
    </row>
    <row r="18" spans="1:18" ht="12.75" customHeight="1">
      <c r="A18" s="256" t="str">
        <f t="shared" si="2"/>
        <v/>
      </c>
      <c r="B18" s="33"/>
      <c r="C18" s="34"/>
      <c r="D18" s="32"/>
      <c r="E18" s="47"/>
      <c r="F18" s="33"/>
      <c r="G18" s="33"/>
      <c r="H18" s="35"/>
      <c r="I18" s="35"/>
      <c r="J18" s="35"/>
      <c r="K18" s="35"/>
      <c r="L18" s="35" t="str">
        <f t="shared" si="3"/>
        <v/>
      </c>
      <c r="M18" s="33"/>
      <c r="N18" s="106"/>
      <c r="O18" s="44" t="s">
        <v>1859</v>
      </c>
      <c r="P18" s="44"/>
      <c r="Q18" s="73"/>
    </row>
    <row r="19" spans="1:18" ht="12.75" customHeight="1">
      <c r="A19" s="256" t="str">
        <f t="shared" si="2"/>
        <v/>
      </c>
      <c r="B19" s="33"/>
      <c r="C19" s="34"/>
      <c r="D19" s="32"/>
      <c r="E19" s="47"/>
      <c r="F19" s="33"/>
      <c r="G19" s="33"/>
      <c r="H19" s="35"/>
      <c r="I19" s="35"/>
      <c r="J19" s="35"/>
      <c r="K19" s="35"/>
      <c r="L19" s="35" t="str">
        <f t="shared" si="3"/>
        <v/>
      </c>
      <c r="M19" s="33"/>
      <c r="N19" s="106"/>
      <c r="O19" s="44" t="s">
        <v>1860</v>
      </c>
      <c r="P19" s="44"/>
      <c r="Q19" s="73"/>
    </row>
    <row r="20" spans="1:18" ht="12.75" customHeight="1">
      <c r="A20" s="256" t="str">
        <f t="shared" si="2"/>
        <v/>
      </c>
      <c r="B20" s="33"/>
      <c r="C20" s="34"/>
      <c r="D20" s="32"/>
      <c r="E20" s="47"/>
      <c r="F20" s="33"/>
      <c r="G20" s="33"/>
      <c r="H20" s="35"/>
      <c r="I20" s="35"/>
      <c r="J20" s="35"/>
      <c r="K20" s="35"/>
      <c r="L20" s="35" t="str">
        <f t="shared" si="3"/>
        <v/>
      </c>
      <c r="M20" s="33"/>
      <c r="N20" s="106"/>
      <c r="O20" s="44" t="s">
        <v>1861</v>
      </c>
      <c r="P20" s="44"/>
      <c r="Q20" s="73"/>
    </row>
    <row r="21" spans="1:18" ht="12.75" customHeight="1">
      <c r="A21" s="256" t="str">
        <f t="shared" si="2"/>
        <v/>
      </c>
      <c r="B21" s="33"/>
      <c r="C21" s="34"/>
      <c r="D21" s="32"/>
      <c r="E21" s="47"/>
      <c r="F21" s="33"/>
      <c r="G21" s="33"/>
      <c r="H21" s="35"/>
      <c r="I21" s="35"/>
      <c r="J21" s="35"/>
      <c r="K21" s="35"/>
      <c r="L21" s="35" t="str">
        <f t="shared" si="3"/>
        <v/>
      </c>
      <c r="M21" s="33"/>
      <c r="N21" s="106"/>
      <c r="O21" s="44" t="s">
        <v>1862</v>
      </c>
      <c r="P21" s="44"/>
      <c r="Q21" s="73"/>
    </row>
    <row r="22" spans="1:18" ht="12.75" customHeight="1">
      <c r="A22" s="256" t="str">
        <f t="shared" si="2"/>
        <v/>
      </c>
      <c r="B22" s="33"/>
      <c r="C22" s="34"/>
      <c r="D22" s="32"/>
      <c r="E22" s="47"/>
      <c r="F22" s="33"/>
      <c r="G22" s="33"/>
      <c r="H22" s="35"/>
      <c r="I22" s="35"/>
      <c r="J22" s="35"/>
      <c r="K22" s="35"/>
      <c r="L22" s="35" t="str">
        <f t="shared" si="3"/>
        <v/>
      </c>
      <c r="M22" s="33"/>
      <c r="N22" s="106"/>
      <c r="O22" s="44" t="s">
        <v>1863</v>
      </c>
      <c r="P22" s="44"/>
      <c r="Q22" s="73"/>
    </row>
    <row r="23" spans="1:18" ht="12.75" customHeight="1">
      <c r="A23" s="256" t="str">
        <f t="shared" si="2"/>
        <v/>
      </c>
      <c r="B23" s="33"/>
      <c r="C23" s="34"/>
      <c r="D23" s="32"/>
      <c r="E23" s="47"/>
      <c r="F23" s="33"/>
      <c r="G23" s="33"/>
      <c r="H23" s="35"/>
      <c r="I23" s="35"/>
      <c r="J23" s="35"/>
      <c r="K23" s="35"/>
      <c r="L23" s="35" t="str">
        <f t="shared" si="3"/>
        <v/>
      </c>
      <c r="M23" s="33"/>
      <c r="N23" s="106"/>
      <c r="O23" s="44" t="s">
        <v>1864</v>
      </c>
      <c r="P23" s="44"/>
      <c r="Q23" s="73"/>
    </row>
    <row r="24" spans="1:18" ht="12.75" customHeight="1">
      <c r="A24" s="256" t="str">
        <f t="shared" si="2"/>
        <v/>
      </c>
      <c r="B24" s="33"/>
      <c r="C24" s="34"/>
      <c r="D24" s="32"/>
      <c r="E24" s="47"/>
      <c r="F24" s="33"/>
      <c r="G24" s="33"/>
      <c r="H24" s="35"/>
      <c r="I24" s="35"/>
      <c r="J24" s="35"/>
      <c r="K24" s="35"/>
      <c r="L24" s="35" t="str">
        <f t="shared" si="3"/>
        <v/>
      </c>
      <c r="M24" s="33"/>
      <c r="N24" s="106"/>
      <c r="O24" s="44" t="s">
        <v>1865</v>
      </c>
      <c r="P24" s="44"/>
      <c r="Q24" s="73"/>
    </row>
    <row r="25" spans="1:18" ht="12.75" customHeight="1">
      <c r="A25" s="879" t="s">
        <v>1898</v>
      </c>
      <c r="B25" s="811"/>
      <c r="C25" s="64"/>
      <c r="D25" s="32"/>
      <c r="E25" s="47"/>
      <c r="F25" s="33"/>
      <c r="G25" s="33"/>
      <c r="H25" s="35"/>
      <c r="I25" s="35">
        <f>SUM(I7:I24)</f>
        <v>0</v>
      </c>
      <c r="J25" s="35">
        <f>SUM(J8:J24)</f>
        <v>0</v>
      </c>
      <c r="K25" s="35">
        <f>SUM(K7:K24)</f>
        <v>0</v>
      </c>
      <c r="L25" s="35" t="str">
        <f t="shared" si="3"/>
        <v/>
      </c>
      <c r="M25" s="33"/>
      <c r="N25" s="35"/>
      <c r="O25" s="44"/>
      <c r="P25" s="44"/>
      <c r="Q25" s="73"/>
    </row>
    <row r="26" spans="1:18" ht="12.75" customHeight="1">
      <c r="A26" s="879" t="s">
        <v>72</v>
      </c>
      <c r="B26" s="811"/>
      <c r="C26" s="64"/>
      <c r="D26" s="32"/>
      <c r="E26" s="47"/>
      <c r="F26" s="33"/>
      <c r="G26" s="33"/>
      <c r="H26" s="35"/>
      <c r="I26" s="35">
        <f>J25</f>
        <v>0</v>
      </c>
      <c r="J26" s="35"/>
      <c r="K26" s="35"/>
      <c r="L26" s="35"/>
      <c r="M26" s="33"/>
      <c r="N26" s="35"/>
      <c r="O26" s="44"/>
      <c r="P26" s="44"/>
      <c r="Q26" s="73"/>
    </row>
    <row r="27" spans="1:18" ht="15.75" customHeight="1">
      <c r="A27" s="803" t="s">
        <v>664</v>
      </c>
      <c r="B27" s="804"/>
      <c r="C27" s="36"/>
      <c r="D27" s="36"/>
      <c r="E27" s="36"/>
      <c r="F27" s="36"/>
      <c r="G27" s="36"/>
      <c r="H27" s="36"/>
      <c r="I27" s="42">
        <f>I25-I26</f>
        <v>0</v>
      </c>
      <c r="J27" s="42"/>
      <c r="K27" s="42">
        <f>K25</f>
        <v>0</v>
      </c>
      <c r="L27" s="35" t="str">
        <f t="shared" si="3"/>
        <v/>
      </c>
      <c r="M27" s="38"/>
      <c r="N27" s="73"/>
      <c r="O27" s="44"/>
      <c r="P27" s="44"/>
      <c r="Q27" s="73"/>
    </row>
    <row r="28" spans="1:18" ht="15.75" customHeight="1">
      <c r="A28" s="25" t="e">
        <f>#REF!&amp;"填表人："&amp;#REF!</f>
        <v>#REF!</v>
      </c>
      <c r="K28" s="25" t="e">
        <f>"评估人员："&amp;#REF!</f>
        <v>#REF!</v>
      </c>
      <c r="R28" s="25" t="s">
        <v>159</v>
      </c>
    </row>
    <row r="29" spans="1:18" ht="15.75" customHeight="1">
      <c r="A29" s="25" t="e">
        <f>"填表日期："&amp;YEAR(#REF!)&amp;"年"&amp;MONTH(#REF!)&amp;"月"&amp;DAY(#REF!)&amp;"日"</f>
        <v>#REF!</v>
      </c>
      <c r="R29" s="25" t="s">
        <v>1653</v>
      </c>
    </row>
    <row r="30" spans="1:18" ht="15.75" customHeight="1">
      <c r="N30" s="65"/>
    </row>
  </sheetData>
  <mergeCells count="24">
    <mergeCell ref="A27:B27"/>
    <mergeCell ref="A6:A7"/>
    <mergeCell ref="B6:B7"/>
    <mergeCell ref="C6:C7"/>
    <mergeCell ref="A2:M2"/>
    <mergeCell ref="A3:M3"/>
    <mergeCell ref="L4:M4"/>
    <mergeCell ref="L5:M5"/>
    <mergeCell ref="A25:B25"/>
    <mergeCell ref="D6:D7"/>
    <mergeCell ref="E6:E7"/>
    <mergeCell ref="F6:F7"/>
    <mergeCell ref="G6:G7"/>
    <mergeCell ref="H6:H7"/>
    <mergeCell ref="I6:I7"/>
    <mergeCell ref="J6:J7"/>
    <mergeCell ref="N6:N7"/>
    <mergeCell ref="O6:O7"/>
    <mergeCell ref="P6:P7"/>
    <mergeCell ref="Q6:Q7"/>
    <mergeCell ref="A26:B26"/>
    <mergeCell ref="K6:K7"/>
    <mergeCell ref="L6:L7"/>
    <mergeCell ref="M6:M7"/>
  </mergeCells>
  <phoneticPr fontId="48" type="noConversion"/>
  <hyperlinks>
    <hyperlink ref="A1" location="索引目录!A1" display="返回索引目录" xr:uid="{00000000-0004-0000-2C00-000000000000}"/>
  </hyperlinks>
  <printOptions horizontalCentered="1"/>
  <pageMargins left="0.98402777777777795" right="0.98402777777777795" top="0.98402777777777795" bottom="0.98402777777777795" header="0.47152777777777799" footer="0.35416666666666702"/>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0">
    <pageSetUpPr fitToPage="1"/>
  </sheetPr>
  <dimension ref="A1:O29"/>
  <sheetViews>
    <sheetView showGridLines="0" topLeftCell="A5" zoomScale="96" zoomScaleNormal="96" workbookViewId="0">
      <selection activeCell="S10" sqref="S10"/>
    </sheetView>
  </sheetViews>
  <sheetFormatPr defaultColWidth="9" defaultRowHeight="15.75" customHeight="1"/>
  <cols>
    <col min="1" max="1" width="5.625" style="25" customWidth="1"/>
    <col min="2" max="2" width="15.125" style="25" customWidth="1"/>
    <col min="3" max="4" width="11.125" style="25" customWidth="1"/>
    <col min="5" max="7" width="8" style="25" customWidth="1"/>
    <col min="8" max="8" width="9.625" style="25" customWidth="1"/>
    <col min="9" max="9" width="6.625" style="25" customWidth="1"/>
    <col min="10" max="10" width="10.5" style="25" customWidth="1"/>
    <col min="11" max="11" width="15" style="25" customWidth="1"/>
    <col min="12" max="12" width="9.625" style="25" customWidth="1"/>
    <col min="13" max="13" width="7.625" style="25" customWidth="1"/>
    <col min="14" max="14" width="9" style="25" customWidth="1"/>
    <col min="15" max="15" width="9" style="24" customWidth="1"/>
    <col min="16" max="17" width="9" style="25" customWidth="1"/>
    <col min="18" max="16384" width="9" style="25"/>
  </cols>
  <sheetData>
    <row r="1" spans="1:15" ht="15.75" customHeight="1">
      <c r="A1" s="26" t="s">
        <v>0</v>
      </c>
    </row>
    <row r="2" spans="1:15" s="23" customFormat="1" ht="30" customHeight="1">
      <c r="A2" s="798" t="s">
        <v>74</v>
      </c>
      <c r="B2" s="799"/>
      <c r="C2" s="799"/>
      <c r="D2" s="799"/>
      <c r="E2" s="799"/>
      <c r="F2" s="799"/>
      <c r="G2" s="799"/>
      <c r="H2" s="799"/>
      <c r="I2" s="799"/>
      <c r="J2" s="799"/>
      <c r="K2" s="799"/>
      <c r="L2" s="799"/>
      <c r="M2" s="799"/>
      <c r="N2" s="799"/>
      <c r="O2" s="27"/>
    </row>
    <row r="3" spans="1:15" ht="15.75" customHeight="1">
      <c r="A3" s="800" t="e">
        <f>"评估基准日："&amp;TEXT(#REF!,"yyyy年mm月dd日")</f>
        <v>#REF!</v>
      </c>
      <c r="B3" s="801"/>
      <c r="C3" s="801"/>
      <c r="D3" s="801"/>
      <c r="E3" s="801"/>
      <c r="F3" s="801"/>
      <c r="G3" s="801"/>
      <c r="H3" s="801"/>
      <c r="I3" s="801"/>
      <c r="J3" s="801"/>
      <c r="K3" s="801"/>
      <c r="L3" s="801"/>
      <c r="M3" s="801"/>
      <c r="N3" s="801"/>
    </row>
    <row r="4" spans="1:15" ht="14.25" customHeight="1">
      <c r="A4" s="24"/>
      <c r="B4" s="24"/>
      <c r="C4" s="24"/>
      <c r="D4" s="24"/>
      <c r="E4" s="24"/>
      <c r="F4" s="24"/>
      <c r="G4" s="24"/>
      <c r="H4" s="24"/>
      <c r="I4" s="24"/>
      <c r="J4" s="24"/>
      <c r="K4" s="24"/>
      <c r="L4" s="24"/>
      <c r="M4" s="24"/>
      <c r="N4" s="28" t="s">
        <v>1899</v>
      </c>
    </row>
    <row r="5" spans="1:15" ht="15.75" customHeight="1">
      <c r="A5" s="25" t="e">
        <f>#REF!&amp;"："&amp;#REF!</f>
        <v>#REF!</v>
      </c>
      <c r="N5" s="28" t="s">
        <v>1614</v>
      </c>
    </row>
    <row r="6" spans="1:15" s="24" customFormat="1" ht="15.75" customHeight="1">
      <c r="A6" s="837" t="s">
        <v>4</v>
      </c>
      <c r="B6" s="837" t="s">
        <v>666</v>
      </c>
      <c r="C6" s="837" t="s">
        <v>1900</v>
      </c>
      <c r="D6" s="837" t="s">
        <v>1901</v>
      </c>
      <c r="E6" s="837" t="s">
        <v>667</v>
      </c>
      <c r="F6" s="837" t="s">
        <v>1902</v>
      </c>
      <c r="G6" s="837" t="s">
        <v>915</v>
      </c>
      <c r="H6" s="837" t="s">
        <v>1903</v>
      </c>
      <c r="I6" s="837" t="s">
        <v>1904</v>
      </c>
      <c r="J6" s="837" t="s">
        <v>6</v>
      </c>
      <c r="K6" s="837" t="s">
        <v>1066</v>
      </c>
      <c r="L6" s="821" t="s">
        <v>7</v>
      </c>
      <c r="M6" s="821" t="s">
        <v>616</v>
      </c>
      <c r="N6" s="821" t="s">
        <v>176</v>
      </c>
    </row>
    <row r="7" spans="1:15" ht="12.75" customHeight="1">
      <c r="A7" s="822"/>
      <c r="B7" s="822"/>
      <c r="C7" s="822"/>
      <c r="D7" s="822"/>
      <c r="E7" s="822"/>
      <c r="F7" s="874"/>
      <c r="G7" s="822"/>
      <c r="H7" s="822"/>
      <c r="I7" s="822"/>
      <c r="J7" s="822"/>
      <c r="K7" s="874"/>
      <c r="L7" s="822"/>
      <c r="M7" s="822"/>
      <c r="N7" s="822"/>
      <c r="O7" s="24" t="s">
        <v>1631</v>
      </c>
    </row>
    <row r="8" spans="1:15" ht="12.75" customHeight="1">
      <c r="A8" s="32" t="str">
        <f t="shared" ref="A8" si="0">IF(B8="","",ROW()-7)</f>
        <v/>
      </c>
      <c r="B8" s="33"/>
      <c r="C8" s="33"/>
      <c r="D8" s="32"/>
      <c r="E8" s="34"/>
      <c r="F8" s="254"/>
      <c r="G8" s="66"/>
      <c r="H8" s="35"/>
      <c r="I8" s="35"/>
      <c r="J8" s="35"/>
      <c r="K8" s="35"/>
      <c r="L8" s="35"/>
      <c r="M8" s="35" t="str">
        <f t="shared" ref="M8" si="1">IF(J8-K8=0,"",(L8-J8+K8)/(J8-K8)*100)</f>
        <v/>
      </c>
      <c r="N8" s="33"/>
      <c r="O8" s="24" t="s">
        <v>1905</v>
      </c>
    </row>
    <row r="9" spans="1:15" ht="12.75" customHeight="1">
      <c r="A9" s="32" t="str">
        <f t="shared" ref="A9:A24" si="2">IF(B9="","",ROW()-7)</f>
        <v/>
      </c>
      <c r="B9" s="33"/>
      <c r="C9" s="33"/>
      <c r="D9" s="32"/>
      <c r="E9" s="34"/>
      <c r="F9" s="254"/>
      <c r="G9" s="66"/>
      <c r="H9" s="35"/>
      <c r="I9" s="35"/>
      <c r="J9" s="35"/>
      <c r="K9" s="35"/>
      <c r="L9" s="35"/>
      <c r="M9" s="35" t="str">
        <f t="shared" ref="M9:M27" si="3">IF(J9-K9=0,"",(L9-J9+K9)/(J9-K9)*100)</f>
        <v/>
      </c>
      <c r="N9" s="33"/>
      <c r="O9" s="24" t="s">
        <v>1906</v>
      </c>
    </row>
    <row r="10" spans="1:15" ht="12.75" customHeight="1">
      <c r="A10" s="32" t="str">
        <f t="shared" si="2"/>
        <v/>
      </c>
      <c r="B10" s="33"/>
      <c r="C10" s="33"/>
      <c r="D10" s="32"/>
      <c r="E10" s="34"/>
      <c r="F10" s="254"/>
      <c r="G10" s="66"/>
      <c r="H10" s="35"/>
      <c r="I10" s="35"/>
      <c r="J10" s="35"/>
      <c r="K10" s="35"/>
      <c r="L10" s="35"/>
      <c r="M10" s="35" t="str">
        <f t="shared" si="3"/>
        <v/>
      </c>
      <c r="N10" s="33"/>
      <c r="O10" s="24" t="s">
        <v>1907</v>
      </c>
    </row>
    <row r="11" spans="1:15" ht="12.75" customHeight="1">
      <c r="A11" s="32" t="str">
        <f t="shared" si="2"/>
        <v/>
      </c>
      <c r="B11" s="33"/>
      <c r="C11" s="33"/>
      <c r="D11" s="32"/>
      <c r="E11" s="34"/>
      <c r="F11" s="254"/>
      <c r="G11" s="66"/>
      <c r="H11" s="35"/>
      <c r="I11" s="35"/>
      <c r="J11" s="35"/>
      <c r="K11" s="35"/>
      <c r="L11" s="35"/>
      <c r="M11" s="35" t="str">
        <f t="shared" si="3"/>
        <v/>
      </c>
      <c r="N11" s="33"/>
      <c r="O11" s="24" t="s">
        <v>1908</v>
      </c>
    </row>
    <row r="12" spans="1:15" ht="12.75" customHeight="1">
      <c r="A12" s="32" t="str">
        <f t="shared" si="2"/>
        <v/>
      </c>
      <c r="B12" s="33"/>
      <c r="C12" s="33"/>
      <c r="D12" s="32"/>
      <c r="E12" s="34"/>
      <c r="F12" s="254"/>
      <c r="G12" s="66"/>
      <c r="H12" s="35"/>
      <c r="I12" s="35"/>
      <c r="J12" s="35"/>
      <c r="K12" s="35"/>
      <c r="L12" s="35"/>
      <c r="M12" s="35" t="str">
        <f t="shared" si="3"/>
        <v/>
      </c>
      <c r="N12" s="33"/>
      <c r="O12" s="24" t="s">
        <v>1909</v>
      </c>
    </row>
    <row r="13" spans="1:15" ht="12.75" customHeight="1">
      <c r="A13" s="32" t="str">
        <f t="shared" si="2"/>
        <v/>
      </c>
      <c r="B13" s="33"/>
      <c r="C13" s="33"/>
      <c r="D13" s="32"/>
      <c r="E13" s="34"/>
      <c r="F13" s="254"/>
      <c r="G13" s="66"/>
      <c r="H13" s="35"/>
      <c r="I13" s="35"/>
      <c r="J13" s="35"/>
      <c r="K13" s="35"/>
      <c r="L13" s="35"/>
      <c r="M13" s="35" t="str">
        <f t="shared" si="3"/>
        <v/>
      </c>
      <c r="N13" s="33"/>
      <c r="O13" s="24" t="s">
        <v>1910</v>
      </c>
    </row>
    <row r="14" spans="1:15" ht="12.75" customHeight="1">
      <c r="A14" s="32" t="str">
        <f t="shared" si="2"/>
        <v/>
      </c>
      <c r="B14" s="33"/>
      <c r="C14" s="33"/>
      <c r="D14" s="32"/>
      <c r="E14" s="34"/>
      <c r="F14" s="254"/>
      <c r="G14" s="66"/>
      <c r="H14" s="35"/>
      <c r="I14" s="35"/>
      <c r="J14" s="35"/>
      <c r="K14" s="35"/>
      <c r="L14" s="35"/>
      <c r="M14" s="35" t="str">
        <f t="shared" si="3"/>
        <v/>
      </c>
      <c r="N14" s="33"/>
      <c r="O14" s="24" t="s">
        <v>1911</v>
      </c>
    </row>
    <row r="15" spans="1:15" ht="12.75" customHeight="1">
      <c r="A15" s="32" t="str">
        <f t="shared" si="2"/>
        <v/>
      </c>
      <c r="B15" s="33"/>
      <c r="C15" s="33"/>
      <c r="D15" s="32"/>
      <c r="E15" s="34"/>
      <c r="F15" s="254"/>
      <c r="G15" s="66"/>
      <c r="H15" s="35"/>
      <c r="I15" s="35"/>
      <c r="J15" s="35"/>
      <c r="K15" s="35"/>
      <c r="L15" s="35"/>
      <c r="M15" s="35" t="str">
        <f t="shared" si="3"/>
        <v/>
      </c>
      <c r="N15" s="33"/>
      <c r="O15" s="24" t="s">
        <v>1912</v>
      </c>
    </row>
    <row r="16" spans="1:15" ht="12.75" customHeight="1">
      <c r="A16" s="32" t="str">
        <f t="shared" si="2"/>
        <v/>
      </c>
      <c r="B16" s="33"/>
      <c r="C16" s="33"/>
      <c r="D16" s="32"/>
      <c r="E16" s="34"/>
      <c r="F16" s="254"/>
      <c r="G16" s="66"/>
      <c r="H16" s="35"/>
      <c r="I16" s="35"/>
      <c r="J16" s="35"/>
      <c r="K16" s="35"/>
      <c r="L16" s="35"/>
      <c r="M16" s="35" t="str">
        <f t="shared" si="3"/>
        <v/>
      </c>
      <c r="N16" s="33"/>
      <c r="O16" s="24" t="s">
        <v>1913</v>
      </c>
    </row>
    <row r="17" spans="1:15" ht="12.75" customHeight="1">
      <c r="A17" s="32" t="str">
        <f t="shared" si="2"/>
        <v/>
      </c>
      <c r="B17" s="33"/>
      <c r="C17" s="33"/>
      <c r="D17" s="32"/>
      <c r="E17" s="34"/>
      <c r="F17" s="254"/>
      <c r="G17" s="66"/>
      <c r="H17" s="35"/>
      <c r="I17" s="35"/>
      <c r="J17" s="35"/>
      <c r="K17" s="35"/>
      <c r="L17" s="35"/>
      <c r="M17" s="35" t="str">
        <f t="shared" si="3"/>
        <v/>
      </c>
      <c r="N17" s="33"/>
      <c r="O17" s="24" t="s">
        <v>1914</v>
      </c>
    </row>
    <row r="18" spans="1:15" ht="12.75" customHeight="1">
      <c r="A18" s="32" t="str">
        <f t="shared" si="2"/>
        <v/>
      </c>
      <c r="B18" s="33"/>
      <c r="C18" s="33"/>
      <c r="D18" s="32"/>
      <c r="E18" s="34"/>
      <c r="F18" s="254"/>
      <c r="G18" s="66"/>
      <c r="H18" s="35"/>
      <c r="I18" s="35"/>
      <c r="J18" s="35"/>
      <c r="K18" s="35"/>
      <c r="L18" s="35"/>
      <c r="M18" s="35" t="str">
        <f t="shared" si="3"/>
        <v/>
      </c>
      <c r="N18" s="33"/>
      <c r="O18" s="24" t="s">
        <v>1915</v>
      </c>
    </row>
    <row r="19" spans="1:15" ht="12.75" customHeight="1">
      <c r="A19" s="32" t="str">
        <f t="shared" si="2"/>
        <v/>
      </c>
      <c r="B19" s="33"/>
      <c r="C19" s="33"/>
      <c r="D19" s="32"/>
      <c r="E19" s="34"/>
      <c r="F19" s="254"/>
      <c r="G19" s="66"/>
      <c r="H19" s="35"/>
      <c r="I19" s="35"/>
      <c r="J19" s="35"/>
      <c r="K19" s="35"/>
      <c r="L19" s="35"/>
      <c r="M19" s="35" t="str">
        <f t="shared" si="3"/>
        <v/>
      </c>
      <c r="N19" s="33"/>
      <c r="O19" s="24" t="s">
        <v>1916</v>
      </c>
    </row>
    <row r="20" spans="1:15" ht="12.75" customHeight="1">
      <c r="A20" s="32" t="str">
        <f t="shared" si="2"/>
        <v/>
      </c>
      <c r="B20" s="33"/>
      <c r="C20" s="33"/>
      <c r="D20" s="32"/>
      <c r="E20" s="34"/>
      <c r="F20" s="254"/>
      <c r="G20" s="66"/>
      <c r="H20" s="35"/>
      <c r="I20" s="35"/>
      <c r="J20" s="35"/>
      <c r="K20" s="35"/>
      <c r="L20" s="35"/>
      <c r="M20" s="35" t="str">
        <f t="shared" si="3"/>
        <v/>
      </c>
      <c r="N20" s="33"/>
      <c r="O20" s="24" t="s">
        <v>1917</v>
      </c>
    </row>
    <row r="21" spans="1:15" ht="12.75" customHeight="1">
      <c r="A21" s="32" t="str">
        <f t="shared" si="2"/>
        <v/>
      </c>
      <c r="B21" s="33"/>
      <c r="C21" s="33"/>
      <c r="D21" s="32"/>
      <c r="E21" s="34"/>
      <c r="F21" s="254"/>
      <c r="G21" s="66"/>
      <c r="H21" s="35"/>
      <c r="I21" s="35"/>
      <c r="J21" s="35"/>
      <c r="K21" s="35"/>
      <c r="L21" s="35"/>
      <c r="M21" s="35" t="str">
        <f t="shared" si="3"/>
        <v/>
      </c>
      <c r="N21" s="33"/>
      <c r="O21" s="24" t="s">
        <v>1918</v>
      </c>
    </row>
    <row r="22" spans="1:15" ht="12.75" customHeight="1">
      <c r="A22" s="32" t="str">
        <f t="shared" si="2"/>
        <v/>
      </c>
      <c r="B22" s="33"/>
      <c r="C22" s="33"/>
      <c r="D22" s="32"/>
      <c r="E22" s="34"/>
      <c r="F22" s="254"/>
      <c r="G22" s="66"/>
      <c r="H22" s="35"/>
      <c r="I22" s="35"/>
      <c r="J22" s="35"/>
      <c r="K22" s="35"/>
      <c r="L22" s="35"/>
      <c r="M22" s="35" t="str">
        <f t="shared" si="3"/>
        <v/>
      </c>
      <c r="N22" s="33"/>
      <c r="O22" s="24" t="s">
        <v>1919</v>
      </c>
    </row>
    <row r="23" spans="1:15" ht="12.75" customHeight="1">
      <c r="A23" s="32" t="str">
        <f t="shared" si="2"/>
        <v/>
      </c>
      <c r="B23" s="33"/>
      <c r="C23" s="33"/>
      <c r="D23" s="32"/>
      <c r="E23" s="34"/>
      <c r="F23" s="254"/>
      <c r="G23" s="66"/>
      <c r="H23" s="35"/>
      <c r="I23" s="35"/>
      <c r="J23" s="35"/>
      <c r="K23" s="35"/>
      <c r="L23" s="35"/>
      <c r="M23" s="35" t="str">
        <f t="shared" si="3"/>
        <v/>
      </c>
      <c r="N23" s="33"/>
      <c r="O23" s="24" t="s">
        <v>1920</v>
      </c>
    </row>
    <row r="24" spans="1:15" ht="12.75" customHeight="1">
      <c r="A24" s="32" t="str">
        <f t="shared" si="2"/>
        <v/>
      </c>
      <c r="B24" s="33"/>
      <c r="C24" s="33"/>
      <c r="D24" s="32"/>
      <c r="E24" s="34"/>
      <c r="F24" s="254"/>
      <c r="G24" s="66"/>
      <c r="H24" s="35"/>
      <c r="I24" s="35"/>
      <c r="J24" s="35"/>
      <c r="K24" s="35"/>
      <c r="L24" s="35"/>
      <c r="M24" s="35" t="str">
        <f t="shared" si="3"/>
        <v/>
      </c>
      <c r="N24" s="33"/>
      <c r="O24" s="24" t="s">
        <v>1921</v>
      </c>
    </row>
    <row r="25" spans="1:15" ht="12.75" customHeight="1">
      <c r="A25" s="827" t="s">
        <v>1922</v>
      </c>
      <c r="B25" s="828"/>
      <c r="C25" s="33"/>
      <c r="D25" s="32"/>
      <c r="E25" s="64"/>
      <c r="F25" s="254"/>
      <c r="G25" s="66"/>
      <c r="H25" s="35"/>
      <c r="I25" s="35"/>
      <c r="J25" s="35">
        <f>SUM(J8:J24)</f>
        <v>0</v>
      </c>
      <c r="K25" s="35">
        <f>SUM(K8:K24)</f>
        <v>0</v>
      </c>
      <c r="L25" s="35">
        <f>SUM(L8:L24)</f>
        <v>0</v>
      </c>
      <c r="M25" s="35" t="str">
        <f t="shared" si="3"/>
        <v/>
      </c>
      <c r="N25" s="33"/>
    </row>
    <row r="26" spans="1:15" ht="12.75" customHeight="1">
      <c r="A26" s="827" t="s">
        <v>76</v>
      </c>
      <c r="B26" s="828"/>
      <c r="C26" s="33"/>
      <c r="D26" s="32"/>
      <c r="E26" s="64"/>
      <c r="F26" s="254"/>
      <c r="G26" s="66"/>
      <c r="H26" s="35"/>
      <c r="I26" s="35"/>
      <c r="J26" s="35">
        <f>K25</f>
        <v>0</v>
      </c>
      <c r="K26" s="35"/>
      <c r="L26" s="35"/>
      <c r="M26" s="35"/>
      <c r="N26" s="33"/>
    </row>
    <row r="27" spans="1:15" ht="15.75" customHeight="1">
      <c r="A27" s="803" t="s">
        <v>77</v>
      </c>
      <c r="B27" s="804"/>
      <c r="C27" s="37"/>
      <c r="D27" s="37"/>
      <c r="E27" s="42"/>
      <c r="F27" s="255"/>
      <c r="G27" s="42"/>
      <c r="H27" s="42"/>
      <c r="I27" s="38"/>
      <c r="J27" s="37">
        <f>J25-J26</f>
        <v>0</v>
      </c>
      <c r="K27" s="37"/>
      <c r="L27" s="42">
        <f>L25</f>
        <v>0</v>
      </c>
      <c r="M27" s="35" t="str">
        <f t="shared" si="3"/>
        <v/>
      </c>
      <c r="N27" s="38"/>
    </row>
    <row r="28" spans="1:15" ht="15.75" customHeight="1">
      <c r="A28" s="25" t="e">
        <f>#REF!&amp;"填表人："&amp;#REF!</f>
        <v>#REF!</v>
      </c>
      <c r="L28" s="25" t="e">
        <f>"评估人员："&amp;#REF!</f>
        <v>#REF!</v>
      </c>
      <c r="O28" s="24" t="s">
        <v>1653</v>
      </c>
    </row>
    <row r="29" spans="1:15" ht="15.75" customHeight="1">
      <c r="A29" s="25" t="e">
        <f>"填表日期："&amp;YEAR(#REF!)&amp;"年"&amp;MONTH(#REF!)&amp;"月"&amp;DAY(#REF!)&amp;"日"</f>
        <v>#REF!</v>
      </c>
    </row>
  </sheetData>
  <mergeCells count="19">
    <mergeCell ref="A25:B25"/>
    <mergeCell ref="A26:B26"/>
    <mergeCell ref="A27:B27"/>
    <mergeCell ref="A6:A7"/>
    <mergeCell ref="B6:B7"/>
    <mergeCell ref="L6:L7"/>
    <mergeCell ref="M6:M7"/>
    <mergeCell ref="N6:N7"/>
    <mergeCell ref="A2:N2"/>
    <mergeCell ref="A3:N3"/>
    <mergeCell ref="C6:C7"/>
    <mergeCell ref="D6:D7"/>
    <mergeCell ref="E6:E7"/>
    <mergeCell ref="F6:F7"/>
    <mergeCell ref="G6:G7"/>
    <mergeCell ref="H6:H7"/>
    <mergeCell ref="I6:I7"/>
    <mergeCell ref="J6:J7"/>
    <mergeCell ref="K6:K7"/>
  </mergeCells>
  <phoneticPr fontId="48" type="noConversion"/>
  <hyperlinks>
    <hyperlink ref="A1" location="索引目录!A1" display="返回索引目录" xr:uid="{00000000-0004-0000-2D00-000000000000}"/>
  </hyperlinks>
  <printOptions horizontalCentered="1"/>
  <pageMargins left="0.98402777777777795" right="0.98402777777777795" top="0.98402777777777795" bottom="0.98402777777777795" header="0.47152777777777799" footer="0.35416666666666702"/>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51">
    <pageSetUpPr fitToPage="1"/>
  </sheetPr>
  <dimension ref="A1:O29"/>
  <sheetViews>
    <sheetView showGridLines="0" topLeftCell="A3" zoomScale="96" zoomScaleNormal="96" workbookViewId="0">
      <selection activeCell="S10" sqref="S10"/>
    </sheetView>
  </sheetViews>
  <sheetFormatPr defaultColWidth="9" defaultRowHeight="15.75" customHeight="1"/>
  <cols>
    <col min="1" max="1" width="9.625" style="25" customWidth="1"/>
    <col min="2" max="2" width="18" style="25" customWidth="1"/>
    <col min="3" max="7" width="8" style="25" customWidth="1"/>
    <col min="8" max="8" width="6.125" style="25" customWidth="1"/>
    <col min="9" max="9" width="8" style="25" customWidth="1"/>
    <col min="10" max="10" width="11.125" style="25" customWidth="1"/>
    <col min="11" max="11" width="8.125" style="25" customWidth="1"/>
    <col min="12" max="12" width="9.625" style="25" customWidth="1"/>
    <col min="13" max="13" width="7.625" style="25" customWidth="1"/>
    <col min="14" max="14" width="17" style="25" customWidth="1"/>
    <col min="15" max="15" width="9" style="24" customWidth="1"/>
    <col min="16" max="17" width="9" style="25" customWidth="1"/>
    <col min="18" max="16384" width="9" style="25"/>
  </cols>
  <sheetData>
    <row r="1" spans="1:15" ht="15.75" customHeight="1">
      <c r="A1" s="26" t="s">
        <v>0</v>
      </c>
    </row>
    <row r="2" spans="1:15" s="23" customFormat="1" ht="30" customHeight="1">
      <c r="A2" s="798" t="s">
        <v>78</v>
      </c>
      <c r="B2" s="799"/>
      <c r="C2" s="799"/>
      <c r="D2" s="799"/>
      <c r="E2" s="799"/>
      <c r="F2" s="799"/>
      <c r="G2" s="799"/>
      <c r="H2" s="799"/>
      <c r="I2" s="799"/>
      <c r="J2" s="799"/>
      <c r="K2" s="799"/>
      <c r="L2" s="799"/>
      <c r="M2" s="799"/>
      <c r="N2" s="799"/>
      <c r="O2" s="27"/>
    </row>
    <row r="3" spans="1:15" ht="15.75" customHeight="1">
      <c r="A3" s="800" t="e">
        <f>"评估基准日："&amp;TEXT(#REF!,"yyyy年mm月dd日")</f>
        <v>#REF!</v>
      </c>
      <c r="B3" s="801"/>
      <c r="C3" s="801"/>
      <c r="D3" s="801"/>
      <c r="E3" s="801"/>
      <c r="F3" s="801"/>
      <c r="G3" s="801"/>
      <c r="H3" s="801"/>
      <c r="I3" s="801"/>
      <c r="J3" s="801"/>
      <c r="K3" s="801"/>
      <c r="L3" s="801"/>
      <c r="M3" s="801"/>
      <c r="N3" s="801"/>
    </row>
    <row r="4" spans="1:15" ht="14.25" customHeight="1">
      <c r="A4" s="24"/>
      <c r="B4" s="24"/>
      <c r="C4" s="24"/>
      <c r="D4" s="24"/>
      <c r="E4" s="24"/>
      <c r="F4" s="24"/>
      <c r="G4" s="24"/>
      <c r="H4" s="24"/>
      <c r="I4" s="24"/>
      <c r="J4" s="24"/>
      <c r="K4" s="24"/>
      <c r="L4" s="24"/>
      <c r="M4" s="24"/>
      <c r="N4" s="28" t="s">
        <v>1923</v>
      </c>
    </row>
    <row r="5" spans="1:15" ht="15.75" customHeight="1">
      <c r="A5" s="25" t="e">
        <f>#REF!&amp;"："&amp;#REF!</f>
        <v>#REF!</v>
      </c>
      <c r="N5" s="28" t="s">
        <v>1614</v>
      </c>
    </row>
    <row r="6" spans="1:15" s="24" customFormat="1" ht="12.75" customHeight="1">
      <c r="A6" s="837" t="s">
        <v>4</v>
      </c>
      <c r="B6" s="837" t="s">
        <v>666</v>
      </c>
      <c r="C6" s="837" t="s">
        <v>1924</v>
      </c>
      <c r="D6" s="837" t="s">
        <v>1925</v>
      </c>
      <c r="E6" s="837" t="s">
        <v>667</v>
      </c>
      <c r="F6" s="837" t="s">
        <v>1902</v>
      </c>
      <c r="G6" s="837" t="s">
        <v>1626</v>
      </c>
      <c r="H6" s="837" t="s">
        <v>1903</v>
      </c>
      <c r="I6" s="837" t="s">
        <v>1926</v>
      </c>
      <c r="J6" s="837" t="s">
        <v>6</v>
      </c>
      <c r="K6" s="837" t="s">
        <v>1066</v>
      </c>
      <c r="L6" s="837" t="s">
        <v>7</v>
      </c>
      <c r="M6" s="837" t="s">
        <v>616</v>
      </c>
      <c r="N6" s="837" t="s">
        <v>176</v>
      </c>
    </row>
    <row r="7" spans="1:15" ht="12.75" customHeight="1">
      <c r="A7" s="822"/>
      <c r="B7" s="822"/>
      <c r="C7" s="822"/>
      <c r="D7" s="822"/>
      <c r="E7" s="822"/>
      <c r="F7" s="874"/>
      <c r="G7" s="822"/>
      <c r="H7" s="822"/>
      <c r="I7" s="822"/>
      <c r="J7" s="822"/>
      <c r="K7" s="822"/>
      <c r="L7" s="822"/>
      <c r="M7" s="822"/>
      <c r="N7" s="822"/>
      <c r="O7" s="24" t="s">
        <v>1631</v>
      </c>
    </row>
    <row r="8" spans="1:15" ht="12.75" customHeight="1">
      <c r="A8" s="32" t="str">
        <f t="shared" ref="A8" si="0">IF(B8="","",ROW()-7)</f>
        <v/>
      </c>
      <c r="B8" s="33"/>
      <c r="C8" s="33"/>
      <c r="D8" s="32"/>
      <c r="E8" s="34"/>
      <c r="F8" s="254"/>
      <c r="G8" s="66"/>
      <c r="H8" s="35"/>
      <c r="I8" s="35"/>
      <c r="J8" s="35"/>
      <c r="K8" s="35"/>
      <c r="L8" s="35"/>
      <c r="M8" s="35" t="str">
        <f t="shared" ref="M8" si="1">IF(J8-K8=0,"",(L8-J8+K8)/(J8-K8)*100)</f>
        <v/>
      </c>
      <c r="N8" s="33"/>
      <c r="O8" s="24" t="s">
        <v>1927</v>
      </c>
    </row>
    <row r="9" spans="1:15" ht="12.75" customHeight="1">
      <c r="A9" s="32" t="str">
        <f t="shared" ref="A9:A24" si="2">IF(B9="","",ROW()-7)</f>
        <v/>
      </c>
      <c r="B9" s="33"/>
      <c r="C9" s="33"/>
      <c r="D9" s="32"/>
      <c r="E9" s="34"/>
      <c r="F9" s="254"/>
      <c r="G9" s="66"/>
      <c r="H9" s="35"/>
      <c r="I9" s="35"/>
      <c r="J9" s="35"/>
      <c r="K9" s="35"/>
      <c r="L9" s="35"/>
      <c r="M9" s="35" t="str">
        <f t="shared" ref="M9:M27" si="3">IF(J9-K9=0,"",(L9-J9+K9)/(J9-K9)*100)</f>
        <v/>
      </c>
      <c r="N9" s="33"/>
      <c r="O9" s="24" t="s">
        <v>1928</v>
      </c>
    </row>
    <row r="10" spans="1:15" ht="12.75" customHeight="1">
      <c r="A10" s="32" t="str">
        <f t="shared" si="2"/>
        <v/>
      </c>
      <c r="B10" s="33"/>
      <c r="C10" s="33"/>
      <c r="D10" s="32"/>
      <c r="E10" s="34"/>
      <c r="F10" s="254"/>
      <c r="G10" s="66"/>
      <c r="H10" s="35"/>
      <c r="I10" s="35"/>
      <c r="J10" s="35"/>
      <c r="K10" s="35"/>
      <c r="L10" s="35"/>
      <c r="M10" s="35" t="str">
        <f t="shared" si="3"/>
        <v/>
      </c>
      <c r="N10" s="33"/>
      <c r="O10" s="24" t="s">
        <v>1929</v>
      </c>
    </row>
    <row r="11" spans="1:15" ht="12.75" customHeight="1">
      <c r="A11" s="32" t="str">
        <f t="shared" si="2"/>
        <v/>
      </c>
      <c r="B11" s="33"/>
      <c r="C11" s="33"/>
      <c r="D11" s="32"/>
      <c r="E11" s="34"/>
      <c r="F11" s="254"/>
      <c r="G11" s="66"/>
      <c r="H11" s="35"/>
      <c r="I11" s="35"/>
      <c r="J11" s="35"/>
      <c r="K11" s="35"/>
      <c r="L11" s="35"/>
      <c r="M11" s="35" t="str">
        <f t="shared" si="3"/>
        <v/>
      </c>
      <c r="N11" s="33"/>
      <c r="O11" s="24" t="s">
        <v>1930</v>
      </c>
    </row>
    <row r="12" spans="1:15" ht="12.75" customHeight="1">
      <c r="A12" s="32" t="str">
        <f t="shared" si="2"/>
        <v/>
      </c>
      <c r="B12" s="33"/>
      <c r="C12" s="33"/>
      <c r="D12" s="32"/>
      <c r="E12" s="34"/>
      <c r="F12" s="254"/>
      <c r="G12" s="66"/>
      <c r="H12" s="35"/>
      <c r="I12" s="35"/>
      <c r="J12" s="35"/>
      <c r="K12" s="35"/>
      <c r="L12" s="35"/>
      <c r="M12" s="35" t="str">
        <f t="shared" si="3"/>
        <v/>
      </c>
      <c r="N12" s="33"/>
      <c r="O12" s="24" t="s">
        <v>1931</v>
      </c>
    </row>
    <row r="13" spans="1:15" ht="12.75" customHeight="1">
      <c r="A13" s="32" t="str">
        <f t="shared" si="2"/>
        <v/>
      </c>
      <c r="B13" s="33"/>
      <c r="C13" s="33"/>
      <c r="D13" s="32"/>
      <c r="E13" s="34"/>
      <c r="F13" s="254"/>
      <c r="G13" s="66"/>
      <c r="H13" s="35"/>
      <c r="I13" s="35"/>
      <c r="J13" s="35"/>
      <c r="K13" s="35"/>
      <c r="L13" s="35"/>
      <c r="M13" s="35" t="str">
        <f t="shared" si="3"/>
        <v/>
      </c>
      <c r="N13" s="33"/>
      <c r="O13" s="24" t="s">
        <v>1932</v>
      </c>
    </row>
    <row r="14" spans="1:15" ht="12.75" customHeight="1">
      <c r="A14" s="32" t="str">
        <f t="shared" si="2"/>
        <v/>
      </c>
      <c r="B14" s="33"/>
      <c r="C14" s="33"/>
      <c r="D14" s="32"/>
      <c r="E14" s="34"/>
      <c r="F14" s="254"/>
      <c r="G14" s="66"/>
      <c r="H14" s="35"/>
      <c r="I14" s="35"/>
      <c r="J14" s="35"/>
      <c r="K14" s="35"/>
      <c r="L14" s="35"/>
      <c r="M14" s="35" t="str">
        <f t="shared" si="3"/>
        <v/>
      </c>
      <c r="N14" s="33"/>
      <c r="O14" s="24" t="s">
        <v>1933</v>
      </c>
    </row>
    <row r="15" spans="1:15" ht="12.75" customHeight="1">
      <c r="A15" s="32" t="str">
        <f t="shared" si="2"/>
        <v/>
      </c>
      <c r="B15" s="33"/>
      <c r="C15" s="33"/>
      <c r="D15" s="32"/>
      <c r="E15" s="34"/>
      <c r="F15" s="254"/>
      <c r="G15" s="66"/>
      <c r="H15" s="35"/>
      <c r="I15" s="35"/>
      <c r="J15" s="35"/>
      <c r="K15" s="35"/>
      <c r="L15" s="35"/>
      <c r="M15" s="35" t="str">
        <f t="shared" si="3"/>
        <v/>
      </c>
      <c r="N15" s="33"/>
      <c r="O15" s="24" t="s">
        <v>1934</v>
      </c>
    </row>
    <row r="16" spans="1:15" ht="12.75" customHeight="1">
      <c r="A16" s="32" t="str">
        <f t="shared" si="2"/>
        <v/>
      </c>
      <c r="B16" s="33"/>
      <c r="C16" s="33"/>
      <c r="D16" s="32"/>
      <c r="E16" s="34"/>
      <c r="F16" s="254"/>
      <c r="G16" s="66"/>
      <c r="H16" s="35"/>
      <c r="I16" s="35"/>
      <c r="J16" s="35"/>
      <c r="K16" s="35"/>
      <c r="L16" s="35"/>
      <c r="M16" s="35" t="str">
        <f t="shared" si="3"/>
        <v/>
      </c>
      <c r="N16" s="33"/>
      <c r="O16" s="24" t="s">
        <v>1935</v>
      </c>
    </row>
    <row r="17" spans="1:15" ht="12.75" customHeight="1">
      <c r="A17" s="32" t="str">
        <f t="shared" si="2"/>
        <v/>
      </c>
      <c r="B17" s="33"/>
      <c r="C17" s="33"/>
      <c r="D17" s="32"/>
      <c r="E17" s="34"/>
      <c r="F17" s="254"/>
      <c r="G17" s="66"/>
      <c r="H17" s="35"/>
      <c r="I17" s="35"/>
      <c r="J17" s="35"/>
      <c r="K17" s="35"/>
      <c r="L17" s="35"/>
      <c r="M17" s="35" t="str">
        <f t="shared" si="3"/>
        <v/>
      </c>
      <c r="N17" s="33"/>
      <c r="O17" s="24" t="s">
        <v>1936</v>
      </c>
    </row>
    <row r="18" spans="1:15" ht="12.75" customHeight="1">
      <c r="A18" s="32" t="str">
        <f t="shared" si="2"/>
        <v/>
      </c>
      <c r="B18" s="33"/>
      <c r="C18" s="33"/>
      <c r="D18" s="32"/>
      <c r="E18" s="34"/>
      <c r="F18" s="254"/>
      <c r="G18" s="66"/>
      <c r="H18" s="35"/>
      <c r="I18" s="35"/>
      <c r="J18" s="35"/>
      <c r="K18" s="35"/>
      <c r="L18" s="35"/>
      <c r="M18" s="35" t="str">
        <f t="shared" si="3"/>
        <v/>
      </c>
      <c r="N18" s="33"/>
      <c r="O18" s="24" t="s">
        <v>1937</v>
      </c>
    </row>
    <row r="19" spans="1:15" ht="12.75" customHeight="1">
      <c r="A19" s="32" t="str">
        <f t="shared" si="2"/>
        <v/>
      </c>
      <c r="B19" s="33"/>
      <c r="C19" s="33"/>
      <c r="D19" s="32"/>
      <c r="E19" s="34"/>
      <c r="F19" s="254"/>
      <c r="G19" s="66"/>
      <c r="H19" s="35"/>
      <c r="I19" s="35"/>
      <c r="J19" s="35"/>
      <c r="K19" s="35"/>
      <c r="L19" s="35"/>
      <c r="M19" s="35" t="str">
        <f t="shared" si="3"/>
        <v/>
      </c>
      <c r="N19" s="33"/>
      <c r="O19" s="24" t="s">
        <v>1938</v>
      </c>
    </row>
    <row r="20" spans="1:15" ht="12.75" customHeight="1">
      <c r="A20" s="32" t="str">
        <f t="shared" si="2"/>
        <v/>
      </c>
      <c r="B20" s="33"/>
      <c r="C20" s="33"/>
      <c r="D20" s="32"/>
      <c r="E20" s="34"/>
      <c r="F20" s="254"/>
      <c r="G20" s="66"/>
      <c r="H20" s="35"/>
      <c r="I20" s="35"/>
      <c r="J20" s="35"/>
      <c r="K20" s="35"/>
      <c r="L20" s="35"/>
      <c r="M20" s="35" t="str">
        <f t="shared" si="3"/>
        <v/>
      </c>
      <c r="N20" s="33"/>
      <c r="O20" s="24" t="s">
        <v>1939</v>
      </c>
    </row>
    <row r="21" spans="1:15" ht="12.75" customHeight="1">
      <c r="A21" s="32" t="str">
        <f t="shared" si="2"/>
        <v/>
      </c>
      <c r="B21" s="33"/>
      <c r="C21" s="33"/>
      <c r="D21" s="32"/>
      <c r="E21" s="34"/>
      <c r="F21" s="254"/>
      <c r="G21" s="66"/>
      <c r="H21" s="35"/>
      <c r="I21" s="35"/>
      <c r="J21" s="35"/>
      <c r="K21" s="35"/>
      <c r="L21" s="35"/>
      <c r="M21" s="35" t="str">
        <f t="shared" si="3"/>
        <v/>
      </c>
      <c r="N21" s="33"/>
      <c r="O21" s="24" t="s">
        <v>1940</v>
      </c>
    </row>
    <row r="22" spans="1:15" ht="12.75" customHeight="1">
      <c r="A22" s="32" t="str">
        <f t="shared" si="2"/>
        <v/>
      </c>
      <c r="B22" s="33"/>
      <c r="C22" s="33"/>
      <c r="D22" s="32"/>
      <c r="E22" s="34"/>
      <c r="F22" s="254"/>
      <c r="G22" s="66"/>
      <c r="H22" s="35"/>
      <c r="I22" s="35"/>
      <c r="J22" s="35"/>
      <c r="K22" s="35"/>
      <c r="L22" s="35"/>
      <c r="M22" s="35" t="str">
        <f t="shared" si="3"/>
        <v/>
      </c>
      <c r="N22" s="33"/>
      <c r="O22" s="24" t="s">
        <v>1941</v>
      </c>
    </row>
    <row r="23" spans="1:15" ht="12.75" customHeight="1">
      <c r="A23" s="32" t="str">
        <f t="shared" si="2"/>
        <v/>
      </c>
      <c r="B23" s="33"/>
      <c r="C23" s="33"/>
      <c r="D23" s="32"/>
      <c r="E23" s="34"/>
      <c r="F23" s="254"/>
      <c r="G23" s="66"/>
      <c r="H23" s="35"/>
      <c r="I23" s="35"/>
      <c r="J23" s="35"/>
      <c r="K23" s="35"/>
      <c r="L23" s="35"/>
      <c r="M23" s="35" t="str">
        <f t="shared" si="3"/>
        <v/>
      </c>
      <c r="N23" s="33"/>
      <c r="O23" s="24" t="s">
        <v>1942</v>
      </c>
    </row>
    <row r="24" spans="1:15" ht="12.75" customHeight="1">
      <c r="A24" s="32" t="str">
        <f t="shared" si="2"/>
        <v/>
      </c>
      <c r="B24" s="33"/>
      <c r="C24" s="33"/>
      <c r="D24" s="32"/>
      <c r="E24" s="34"/>
      <c r="F24" s="254"/>
      <c r="G24" s="66"/>
      <c r="H24" s="35"/>
      <c r="I24" s="35"/>
      <c r="J24" s="35"/>
      <c r="K24" s="35"/>
      <c r="L24" s="35"/>
      <c r="M24" s="35" t="str">
        <f t="shared" si="3"/>
        <v/>
      </c>
      <c r="N24" s="33"/>
      <c r="O24" s="24" t="s">
        <v>1943</v>
      </c>
    </row>
    <row r="25" spans="1:15" ht="12.75" customHeight="1">
      <c r="A25" s="824" t="s">
        <v>1944</v>
      </c>
      <c r="B25" s="811"/>
      <c r="C25" s="33"/>
      <c r="D25" s="32"/>
      <c r="E25" s="64"/>
      <c r="F25" s="254"/>
      <c r="G25" s="66"/>
      <c r="H25" s="35"/>
      <c r="I25" s="35"/>
      <c r="J25" s="35">
        <f>SUM(J8:J24)</f>
        <v>0</v>
      </c>
      <c r="K25" s="35">
        <f>SUM(K8:K24)</f>
        <v>0</v>
      </c>
      <c r="L25" s="35">
        <f>SUM(L8:L24)</f>
        <v>0</v>
      </c>
      <c r="M25" s="35" t="str">
        <f t="shared" si="3"/>
        <v/>
      </c>
      <c r="N25" s="33"/>
    </row>
    <row r="26" spans="1:15" ht="12.75" customHeight="1">
      <c r="A26" s="824" t="s">
        <v>80</v>
      </c>
      <c r="B26" s="811"/>
      <c r="C26" s="33"/>
      <c r="D26" s="32"/>
      <c r="E26" s="64"/>
      <c r="F26" s="254"/>
      <c r="G26" s="66"/>
      <c r="H26" s="35"/>
      <c r="I26" s="35"/>
      <c r="J26" s="35">
        <f>K25</f>
        <v>0</v>
      </c>
      <c r="K26" s="35"/>
      <c r="L26" s="35"/>
      <c r="M26" s="35"/>
      <c r="N26" s="33"/>
    </row>
    <row r="27" spans="1:15" ht="15.75" customHeight="1">
      <c r="A27" s="803" t="s">
        <v>81</v>
      </c>
      <c r="B27" s="804"/>
      <c r="C27" s="38"/>
      <c r="D27" s="38"/>
      <c r="E27" s="38"/>
      <c r="F27" s="254"/>
      <c r="G27" s="42"/>
      <c r="H27" s="42"/>
      <c r="I27" s="38"/>
      <c r="J27" s="37">
        <f>J25-J26</f>
        <v>0</v>
      </c>
      <c r="K27" s="37"/>
      <c r="L27" s="42">
        <f>L25</f>
        <v>0</v>
      </c>
      <c r="M27" s="35" t="str">
        <f t="shared" si="3"/>
        <v/>
      </c>
      <c r="N27" s="38"/>
    </row>
    <row r="28" spans="1:15" ht="15.75" customHeight="1">
      <c r="A28" s="25" t="e">
        <f>#REF!&amp;"填表人："&amp;#REF!</f>
        <v>#REF!</v>
      </c>
      <c r="L28" s="25" t="e">
        <f>"评估人员："&amp;#REF!</f>
        <v>#REF!</v>
      </c>
      <c r="O28" s="24" t="s">
        <v>1653</v>
      </c>
    </row>
    <row r="29" spans="1:15" ht="15.75" customHeight="1">
      <c r="A29" s="25" t="e">
        <f>"填表日期："&amp;YEAR(#REF!)&amp;"年"&amp;MONTH(#REF!)&amp;"月"&amp;DAY(#REF!)&amp;"日"</f>
        <v>#REF!</v>
      </c>
    </row>
  </sheetData>
  <mergeCells count="19">
    <mergeCell ref="A25:B25"/>
    <mergeCell ref="A26:B26"/>
    <mergeCell ref="A27:B27"/>
    <mergeCell ref="A6:A7"/>
    <mergeCell ref="B6:B7"/>
    <mergeCell ref="L6:L7"/>
    <mergeCell ref="M6:M7"/>
    <mergeCell ref="N6:N7"/>
    <mergeCell ref="A2:N2"/>
    <mergeCell ref="A3:N3"/>
    <mergeCell ref="C6:C7"/>
    <mergeCell ref="D6:D7"/>
    <mergeCell ref="E6:E7"/>
    <mergeCell ref="F6:F7"/>
    <mergeCell ref="G6:G7"/>
    <mergeCell ref="H6:H7"/>
    <mergeCell ref="I6:I7"/>
    <mergeCell ref="J6:J7"/>
    <mergeCell ref="K6:K7"/>
  </mergeCells>
  <phoneticPr fontId="48" type="noConversion"/>
  <hyperlinks>
    <hyperlink ref="A1" location="索引目录!A1" display="返回索引目录" xr:uid="{00000000-0004-0000-2E00-000000000000}"/>
  </hyperlinks>
  <printOptions horizontalCentered="1"/>
  <pageMargins left="0.98402777777777795" right="0.98402777777777795" top="0.98402777777777795" bottom="0.98402777777777795" header="0.47152777777777799" footer="0.35416666666666702"/>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2">
    <pageSetUpPr fitToPage="1"/>
  </sheetPr>
  <dimension ref="A1:H29"/>
  <sheetViews>
    <sheetView topLeftCell="A4" zoomScale="96" zoomScaleNormal="96" workbookViewId="0">
      <selection activeCell="S10" sqref="S10"/>
    </sheetView>
  </sheetViews>
  <sheetFormatPr defaultColWidth="9" defaultRowHeight="13.15"/>
  <cols>
    <col min="1" max="1" width="8.625" style="52" customWidth="1"/>
    <col min="2" max="2" width="30.625" style="52" customWidth="1"/>
    <col min="3" max="6" width="18.625" style="52" customWidth="1"/>
    <col min="7" max="7" width="13" style="52" customWidth="1"/>
    <col min="8" max="9" width="9" style="52" customWidth="1"/>
    <col min="10" max="16384" width="9" style="52"/>
  </cols>
  <sheetData>
    <row r="1" spans="1:7" ht="15.75" customHeight="1">
      <c r="A1" s="53" t="s">
        <v>0</v>
      </c>
    </row>
    <row r="2" spans="1:7" s="50" customFormat="1" ht="30" customHeight="1">
      <c r="A2" s="733" t="s">
        <v>1945</v>
      </c>
      <c r="B2" s="734"/>
      <c r="C2" s="734"/>
      <c r="D2" s="734"/>
      <c r="E2" s="734"/>
      <c r="F2" s="734"/>
      <c r="G2" s="734"/>
    </row>
    <row r="3" spans="1:7" ht="15.75" customHeight="1">
      <c r="A3" s="735" t="e">
        <f>"评估基准日："&amp;TEXT(#REF!,"yyyy年mm月dd日")</f>
        <v>#REF!</v>
      </c>
      <c r="B3" s="736"/>
      <c r="C3" s="736"/>
      <c r="D3" s="736"/>
      <c r="E3" s="736"/>
      <c r="F3" s="736"/>
      <c r="G3" s="736"/>
    </row>
    <row r="4" spans="1:7" ht="14.25" customHeight="1">
      <c r="A4" s="51"/>
      <c r="B4" s="51"/>
      <c r="C4" s="51"/>
      <c r="D4" s="51"/>
      <c r="E4" s="51"/>
      <c r="F4" s="51"/>
      <c r="G4" s="54" t="s">
        <v>1946</v>
      </c>
    </row>
    <row r="5" spans="1:7" ht="15.75" customHeight="1">
      <c r="A5" s="52" t="e">
        <f>#REF!&amp;"："&amp;#REF!</f>
        <v>#REF!</v>
      </c>
      <c r="G5" s="93" t="s">
        <v>710</v>
      </c>
    </row>
    <row r="6" spans="1:7" s="51" customFormat="1" ht="15.75" customHeight="1">
      <c r="A6" s="56" t="s">
        <v>711</v>
      </c>
      <c r="B6" s="56" t="s">
        <v>5</v>
      </c>
      <c r="C6" s="56" t="s">
        <v>6</v>
      </c>
      <c r="D6" s="206" t="s">
        <v>1066</v>
      </c>
      <c r="E6" s="56" t="s">
        <v>7</v>
      </c>
      <c r="F6" s="80" t="s">
        <v>712</v>
      </c>
      <c r="G6" s="56" t="s">
        <v>616</v>
      </c>
    </row>
    <row r="7" spans="1:7" ht="15.75" customHeight="1">
      <c r="A7" s="242" t="s">
        <v>1947</v>
      </c>
      <c r="B7" s="251" t="s">
        <v>275</v>
      </c>
      <c r="C7" s="82">
        <f>'4-7-1投资性房地产（成本计量）'!S25</f>
        <v>0</v>
      </c>
      <c r="D7" s="82">
        <f>'4-7-1投资性房地产（成本计量）'!T25</f>
        <v>0</v>
      </c>
      <c r="E7" s="82">
        <f>'4-7-1投资性房地产（成本计量）'!W25</f>
        <v>0</v>
      </c>
      <c r="F7" s="58">
        <f>E7-C7</f>
        <v>0</v>
      </c>
      <c r="G7" s="252" t="str">
        <f>IF(C7=0,"",F7/C7*100)</f>
        <v/>
      </c>
    </row>
    <row r="8" spans="1:7" ht="15.75" customHeight="1">
      <c r="A8" s="242" t="s">
        <v>1948</v>
      </c>
      <c r="B8" s="251" t="s">
        <v>276</v>
      </c>
      <c r="C8" s="82">
        <f>'4-7-2投资性房地产（公允计量）'!S27</f>
        <v>0</v>
      </c>
      <c r="D8" s="82"/>
      <c r="E8" s="82">
        <f>'4-7-2投资性房地产（公允计量）'!T27</f>
        <v>0</v>
      </c>
      <c r="F8" s="58">
        <f>E8-C8</f>
        <v>0</v>
      </c>
      <c r="G8" s="252" t="str">
        <f>IF(C8=0,"",F8/C8*100)</f>
        <v/>
      </c>
    </row>
    <row r="9" spans="1:7" ht="15.75" customHeight="1">
      <c r="A9" s="242" t="s">
        <v>1949</v>
      </c>
      <c r="B9" s="251" t="s">
        <v>277</v>
      </c>
      <c r="C9" s="82">
        <f>'4-7-3投资性地产（成本计量）'!N31</f>
        <v>0</v>
      </c>
      <c r="D9" s="82">
        <f>'4-7-3投资性地产（成本计量）'!O31</f>
        <v>0</v>
      </c>
      <c r="E9" s="82">
        <f>'4-7-3投资性地产（成本计量）'!P31</f>
        <v>0</v>
      </c>
      <c r="F9" s="58">
        <f>E9-C9</f>
        <v>0</v>
      </c>
      <c r="G9" s="252" t="str">
        <f>IF(C9=0,"",F9/C9*100)</f>
        <v/>
      </c>
    </row>
    <row r="10" spans="1:7" ht="15.75" customHeight="1">
      <c r="A10" s="242" t="s">
        <v>1950</v>
      </c>
      <c r="B10" s="251" t="s">
        <v>1951</v>
      </c>
      <c r="C10" s="82">
        <f>'4-7-4投资性地产（公允计量）'!N27</f>
        <v>0</v>
      </c>
      <c r="D10" s="82"/>
      <c r="E10" s="58">
        <f>'4-7-4投资性地产（公允计量）'!O27</f>
        <v>0</v>
      </c>
      <c r="F10" s="58">
        <f>E10-C10</f>
        <v>0</v>
      </c>
      <c r="G10" s="252" t="str">
        <f>IF(C10=0,"",F10/C10*100)</f>
        <v/>
      </c>
    </row>
    <row r="11" spans="1:7" ht="15.75" customHeight="1">
      <c r="A11" s="242"/>
      <c r="B11" s="95"/>
      <c r="C11" s="82"/>
      <c r="D11" s="82"/>
      <c r="E11" s="58"/>
      <c r="F11" s="58"/>
      <c r="G11" s="253"/>
    </row>
    <row r="12" spans="1:7" ht="15.75" customHeight="1">
      <c r="A12" s="242"/>
      <c r="B12" s="95"/>
      <c r="C12" s="82"/>
      <c r="D12" s="82"/>
      <c r="E12" s="58"/>
      <c r="F12" s="58"/>
      <c r="G12" s="253"/>
    </row>
    <row r="13" spans="1:7" ht="15.75" customHeight="1">
      <c r="A13" s="56"/>
      <c r="B13" s="95"/>
      <c r="C13" s="82"/>
      <c r="D13" s="82"/>
      <c r="E13" s="58"/>
      <c r="F13" s="58"/>
      <c r="G13" s="253"/>
    </row>
    <row r="14" spans="1:7" ht="15.75" customHeight="1">
      <c r="A14" s="56"/>
      <c r="B14" s="95"/>
      <c r="C14" s="82"/>
      <c r="D14" s="82"/>
      <c r="E14" s="58"/>
      <c r="F14" s="58"/>
      <c r="G14" s="253"/>
    </row>
    <row r="15" spans="1:7" ht="15.75" customHeight="1">
      <c r="A15" s="56"/>
      <c r="B15" s="95"/>
      <c r="C15" s="82"/>
      <c r="D15" s="82"/>
      <c r="E15" s="58"/>
      <c r="F15" s="58"/>
      <c r="G15" s="253"/>
    </row>
    <row r="16" spans="1:7" ht="15.75" customHeight="1">
      <c r="A16" s="56"/>
      <c r="B16" s="95"/>
      <c r="C16" s="82"/>
      <c r="D16" s="82"/>
      <c r="E16" s="58"/>
      <c r="F16" s="58"/>
      <c r="G16" s="253"/>
    </row>
    <row r="17" spans="1:8" ht="15.75" customHeight="1">
      <c r="A17" s="56"/>
      <c r="B17" s="95"/>
      <c r="C17" s="82"/>
      <c r="D17" s="82"/>
      <c r="E17" s="58"/>
      <c r="F17" s="58"/>
      <c r="G17" s="253"/>
    </row>
    <row r="18" spans="1:8" ht="15.75" customHeight="1">
      <c r="A18" s="56"/>
      <c r="B18" s="95"/>
      <c r="C18" s="82"/>
      <c r="D18" s="82"/>
      <c r="E18" s="58"/>
      <c r="F18" s="58"/>
      <c r="G18" s="253"/>
    </row>
    <row r="19" spans="1:8" ht="15.75" customHeight="1">
      <c r="A19" s="56"/>
      <c r="B19" s="95"/>
      <c r="C19" s="82"/>
      <c r="D19" s="82"/>
      <c r="E19" s="58"/>
      <c r="F19" s="58"/>
      <c r="G19" s="253"/>
    </row>
    <row r="20" spans="1:8" ht="15.75" customHeight="1">
      <c r="A20" s="56"/>
      <c r="B20" s="95"/>
      <c r="C20" s="82"/>
      <c r="D20" s="82"/>
      <c r="E20" s="58"/>
      <c r="F20" s="58"/>
      <c r="G20" s="253"/>
    </row>
    <row r="21" spans="1:8" ht="15.75" customHeight="1">
      <c r="A21" s="56"/>
      <c r="B21" s="95"/>
      <c r="C21" s="82"/>
      <c r="D21" s="82"/>
      <c r="E21" s="58"/>
      <c r="F21" s="58"/>
      <c r="G21" s="253"/>
    </row>
    <row r="22" spans="1:8" ht="15.75" customHeight="1">
      <c r="A22" s="56"/>
      <c r="B22" s="95"/>
      <c r="C22" s="82"/>
      <c r="D22" s="82"/>
      <c r="E22" s="58"/>
      <c r="F22" s="58"/>
      <c r="G22" s="253"/>
    </row>
    <row r="23" spans="1:8" ht="15.75" customHeight="1">
      <c r="A23" s="56"/>
      <c r="B23" s="95"/>
      <c r="C23" s="82"/>
      <c r="D23" s="82"/>
      <c r="E23" s="58"/>
      <c r="F23" s="58"/>
      <c r="G23" s="253"/>
    </row>
    <row r="24" spans="1:8" ht="15.75" customHeight="1">
      <c r="A24" s="56"/>
      <c r="B24" s="95"/>
      <c r="C24" s="82"/>
      <c r="D24" s="82"/>
      <c r="E24" s="58"/>
      <c r="F24" s="58"/>
      <c r="G24" s="253"/>
    </row>
    <row r="25" spans="1:8" ht="15.75" customHeight="1">
      <c r="A25" s="880" t="s">
        <v>1952</v>
      </c>
      <c r="B25" s="753"/>
      <c r="C25" s="82">
        <f>SUM(C7:C24)</f>
        <v>0</v>
      </c>
      <c r="D25" s="82">
        <f>SUM(D7:D24)</f>
        <v>0</v>
      </c>
      <c r="E25" s="82">
        <f>SUM(E7:E24)</f>
        <v>0</v>
      </c>
      <c r="F25" s="58">
        <f>E25-C25</f>
        <v>0</v>
      </c>
      <c r="G25" s="253" t="str">
        <f>IF(C25=0,"",F25/C25*100)</f>
        <v/>
      </c>
    </row>
    <row r="26" spans="1:8" ht="15.75" customHeight="1">
      <c r="A26" s="880" t="s">
        <v>1953</v>
      </c>
      <c r="B26" s="753"/>
      <c r="C26" s="97">
        <f>D25</f>
        <v>0</v>
      </c>
      <c r="D26" s="97"/>
      <c r="E26" s="58"/>
      <c r="F26" s="58"/>
      <c r="G26" s="253"/>
    </row>
    <row r="27" spans="1:8" ht="15.75" customHeight="1">
      <c r="A27" s="880" t="s">
        <v>1954</v>
      </c>
      <c r="B27" s="753"/>
      <c r="C27" s="82">
        <f>C25-C26</f>
        <v>0</v>
      </c>
      <c r="D27" s="82"/>
      <c r="E27" s="82">
        <f>E25-E26</f>
        <v>0</v>
      </c>
      <c r="F27" s="58">
        <f>E27-C27</f>
        <v>0</v>
      </c>
      <c r="G27" s="253" t="str">
        <f>IF(C27=0,"",F27/C27*100)</f>
        <v/>
      </c>
    </row>
    <row r="28" spans="1:8" ht="15.75" customHeight="1">
      <c r="E28" s="52" t="e">
        <f>"评估人员："&amp;#REF!</f>
        <v>#REF!</v>
      </c>
      <c r="H28" s="59" t="s">
        <v>717</v>
      </c>
    </row>
    <row r="29" spans="1:8" ht="15.75" customHeight="1"/>
  </sheetData>
  <mergeCells count="5">
    <mergeCell ref="A2:G2"/>
    <mergeCell ref="A3:G3"/>
    <mergeCell ref="A25:B25"/>
    <mergeCell ref="A26:B26"/>
    <mergeCell ref="A27:B27"/>
  </mergeCells>
  <phoneticPr fontId="48" type="noConversion"/>
  <hyperlinks>
    <hyperlink ref="A1" location="索引目录!A1" display="返回索引目录" xr:uid="{00000000-0004-0000-2F00-000000000000}"/>
  </hyperlinks>
  <printOptions horizontalCentered="1"/>
  <pageMargins left="0.98402777777777795" right="0.98402777777777795" top="0.98402777777777795" bottom="0.98402777777777795" header="0.47152777777777799" footer="0.35416666666666702"/>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3">
    <pageSetUpPr fitToPage="1"/>
  </sheetPr>
  <dimension ref="A1:AG29"/>
  <sheetViews>
    <sheetView showGridLines="0" topLeftCell="K1" workbookViewId="0">
      <selection activeCell="S10" sqref="S10"/>
    </sheetView>
  </sheetViews>
  <sheetFormatPr defaultColWidth="9" defaultRowHeight="15.75" customHeight="1" outlineLevelCol="1"/>
  <cols>
    <col min="1" max="1" width="5.5" style="25" customWidth="1"/>
    <col min="2" max="4" width="11.125" style="25" customWidth="1" outlineLevel="1"/>
    <col min="5" max="7" width="8" style="25" customWidth="1" outlineLevel="1"/>
    <col min="8" max="8" width="7.125" style="25" customWidth="1"/>
    <col min="9" max="9" width="13" style="25" customWidth="1"/>
    <col min="10" max="10" width="9.125" style="25" customWidth="1"/>
    <col min="11" max="11" width="18.125" style="25" customWidth="1"/>
    <col min="12" max="12" width="7.625" style="25" customWidth="1"/>
    <col min="13" max="13" width="5.125" style="25" customWidth="1"/>
    <col min="14" max="14" width="4.625" style="25" customWidth="1"/>
    <col min="15" max="16" width="8" style="25" customWidth="1"/>
    <col min="17" max="17" width="7.625" style="25" customWidth="1"/>
    <col min="18" max="18" width="9.625" style="25" customWidth="1"/>
    <col min="19" max="19" width="10.125" style="25" customWidth="1"/>
    <col min="20" max="20" width="15" style="25" customWidth="1"/>
    <col min="21" max="21" width="9.625" style="25" customWidth="1"/>
    <col min="22" max="22" width="7.625" style="25" customWidth="1"/>
    <col min="23" max="23" width="10" style="25" customWidth="1"/>
    <col min="24" max="24" width="7.125" style="25" customWidth="1"/>
    <col min="25" max="25" width="7.625" style="25" customWidth="1"/>
    <col min="26" max="26" width="6" style="25" customWidth="1"/>
    <col min="27" max="27" width="9" style="24" customWidth="1"/>
    <col min="28" max="29" width="8.625" style="25" hidden="1" customWidth="1" outlineLevel="1"/>
    <col min="30" max="30" width="14.625" style="25" hidden="1" customWidth="1" outlineLevel="1"/>
    <col min="31" max="31" width="9" style="25" customWidth="1" collapsed="1"/>
    <col min="32" max="33" width="9" style="25" customWidth="1"/>
    <col min="34" max="16384" width="9" style="25"/>
  </cols>
  <sheetData>
    <row r="1" spans="1:33" ht="15.75" customHeight="1">
      <c r="A1" s="26" t="s">
        <v>0</v>
      </c>
    </row>
    <row r="2" spans="1:33" s="23" customFormat="1" ht="30" customHeight="1">
      <c r="A2" s="798" t="s">
        <v>82</v>
      </c>
      <c r="B2" s="799"/>
      <c r="C2" s="799"/>
      <c r="D2" s="799"/>
      <c r="E2" s="799"/>
      <c r="F2" s="799"/>
      <c r="G2" s="799"/>
      <c r="H2" s="799"/>
      <c r="I2" s="799"/>
      <c r="J2" s="799"/>
      <c r="K2" s="799"/>
      <c r="L2" s="799"/>
      <c r="M2" s="799"/>
      <c r="N2" s="799"/>
      <c r="O2" s="799"/>
      <c r="P2" s="799"/>
      <c r="Q2" s="799"/>
      <c r="R2" s="799"/>
      <c r="S2" s="799"/>
      <c r="T2" s="799"/>
      <c r="U2" s="799"/>
      <c r="V2" s="799"/>
      <c r="W2" s="799"/>
      <c r="X2" s="799"/>
      <c r="Y2" s="799"/>
      <c r="Z2" s="799"/>
      <c r="AA2" s="27"/>
    </row>
    <row r="3" spans="1:33" ht="15.75" customHeight="1">
      <c r="A3" s="800" t="e">
        <f>"评估基准日："&amp;TEXT(#REF!,"yyyy年mm月dd日")</f>
        <v>#REF!</v>
      </c>
      <c r="B3" s="801"/>
      <c r="C3" s="801"/>
      <c r="D3" s="801"/>
      <c r="E3" s="801"/>
      <c r="F3" s="801"/>
      <c r="G3" s="801"/>
      <c r="H3" s="801"/>
      <c r="I3" s="801"/>
      <c r="J3" s="801"/>
      <c r="K3" s="801"/>
      <c r="L3" s="801"/>
      <c r="M3" s="801"/>
      <c r="N3" s="801"/>
      <c r="O3" s="801"/>
      <c r="P3" s="801"/>
      <c r="Q3" s="801"/>
      <c r="R3" s="801"/>
      <c r="S3" s="801"/>
      <c r="T3" s="801"/>
      <c r="U3" s="801"/>
      <c r="V3" s="801"/>
      <c r="W3" s="801"/>
      <c r="X3" s="801"/>
      <c r="Y3" s="801"/>
      <c r="Z3" s="801"/>
    </row>
    <row r="4" spans="1:33" ht="14.25" customHeight="1">
      <c r="O4" s="24"/>
      <c r="P4" s="24"/>
      <c r="Q4" s="24"/>
      <c r="R4" s="24"/>
      <c r="S4" s="24"/>
      <c r="T4" s="24"/>
      <c r="U4" s="24"/>
      <c r="V4" s="24"/>
      <c r="W4" s="24"/>
      <c r="X4" s="802" t="s">
        <v>1955</v>
      </c>
      <c r="Y4" s="801"/>
      <c r="Z4" s="801"/>
    </row>
    <row r="5" spans="1:33" ht="15.75" customHeight="1">
      <c r="A5" s="882" t="e">
        <f>#REF!&amp;"："&amp;#REF!</f>
        <v>#REF!</v>
      </c>
      <c r="B5" s="801"/>
      <c r="C5" s="801"/>
      <c r="D5" s="801"/>
      <c r="E5" s="801"/>
      <c r="F5" s="801"/>
      <c r="G5" s="801"/>
      <c r="H5" s="801"/>
      <c r="I5" s="801"/>
      <c r="J5" s="801"/>
      <c r="K5" s="801"/>
      <c r="L5" s="801"/>
      <c r="M5" s="801"/>
      <c r="N5" s="801"/>
      <c r="X5" s="808" t="s">
        <v>720</v>
      </c>
      <c r="Y5" s="809"/>
      <c r="Z5" s="809"/>
    </row>
    <row r="6" spans="1:33" s="24" customFormat="1" ht="12.6" customHeight="1">
      <c r="A6" s="810" t="s">
        <v>1615</v>
      </c>
      <c r="B6" s="810" t="s">
        <v>1956</v>
      </c>
      <c r="C6" s="853"/>
      <c r="D6" s="853"/>
      <c r="E6" s="853"/>
      <c r="F6" s="853"/>
      <c r="G6" s="811"/>
      <c r="H6" s="810" t="s">
        <v>1957</v>
      </c>
      <c r="I6" s="837" t="s">
        <v>1958</v>
      </c>
      <c r="J6" s="837" t="s">
        <v>1959</v>
      </c>
      <c r="K6" s="837" t="s">
        <v>1960</v>
      </c>
      <c r="L6" s="837" t="s">
        <v>1961</v>
      </c>
      <c r="M6" s="810" t="s">
        <v>1962</v>
      </c>
      <c r="N6" s="844" t="s">
        <v>1963</v>
      </c>
      <c r="O6" s="881" t="s">
        <v>1618</v>
      </c>
      <c r="P6" s="881" t="s">
        <v>1964</v>
      </c>
      <c r="Q6" s="844" t="s">
        <v>1965</v>
      </c>
      <c r="R6" s="810" t="s">
        <v>1621</v>
      </c>
      <c r="S6" s="811"/>
      <c r="T6" s="837" t="s">
        <v>1622</v>
      </c>
      <c r="U6" s="810" t="s">
        <v>1623</v>
      </c>
      <c r="V6" s="853"/>
      <c r="W6" s="811"/>
      <c r="X6" s="844" t="s">
        <v>1624</v>
      </c>
      <c r="Y6" s="837" t="s">
        <v>1966</v>
      </c>
      <c r="Z6" s="844" t="s">
        <v>1625</v>
      </c>
      <c r="AB6" s="25"/>
      <c r="AC6" s="25"/>
      <c r="AD6" s="25"/>
      <c r="AE6" s="25"/>
      <c r="AF6" s="25"/>
      <c r="AG6" s="25"/>
    </row>
    <row r="7" spans="1:33" s="86" customFormat="1" ht="12.6" customHeight="1">
      <c r="A7" s="854"/>
      <c r="B7" s="249" t="s">
        <v>1967</v>
      </c>
      <c r="C7" s="250" t="s">
        <v>1968</v>
      </c>
      <c r="D7" s="250" t="s">
        <v>1969</v>
      </c>
      <c r="E7" s="250" t="s">
        <v>1970</v>
      </c>
      <c r="F7" s="250" t="s">
        <v>1971</v>
      </c>
      <c r="G7" s="250" t="s">
        <v>1972</v>
      </c>
      <c r="H7" s="854"/>
      <c r="I7" s="822"/>
      <c r="J7" s="822"/>
      <c r="K7" s="822"/>
      <c r="L7" s="822"/>
      <c r="M7" s="854"/>
      <c r="N7" s="854"/>
      <c r="O7" s="822"/>
      <c r="P7" s="822"/>
      <c r="Q7" s="854"/>
      <c r="R7" s="107" t="s">
        <v>1973</v>
      </c>
      <c r="S7" s="108" t="s">
        <v>1974</v>
      </c>
      <c r="T7" s="822"/>
      <c r="U7" s="108" t="s">
        <v>1973</v>
      </c>
      <c r="V7" s="109" t="s">
        <v>1975</v>
      </c>
      <c r="W7" s="108" t="s">
        <v>1974</v>
      </c>
      <c r="X7" s="854"/>
      <c r="Y7" s="822"/>
      <c r="Z7" s="854"/>
      <c r="AA7" s="24" t="s">
        <v>1631</v>
      </c>
      <c r="AB7" s="25"/>
      <c r="AC7" s="25"/>
      <c r="AD7" s="25"/>
      <c r="AE7" s="25"/>
      <c r="AF7" s="25"/>
      <c r="AG7" s="25"/>
    </row>
    <row r="8" spans="1:33" ht="12.6" customHeight="1">
      <c r="A8" s="32" t="str">
        <f t="shared" ref="A8" si="0">IF(J8="","",ROW()-7)</f>
        <v/>
      </c>
      <c r="B8" s="32"/>
      <c r="C8" s="33"/>
      <c r="D8" s="33"/>
      <c r="E8" s="33"/>
      <c r="F8" s="33"/>
      <c r="G8" s="33"/>
      <c r="H8" s="32"/>
      <c r="I8" s="33"/>
      <c r="J8" s="33"/>
      <c r="K8" s="33"/>
      <c r="L8" s="33"/>
      <c r="M8" s="33"/>
      <c r="N8" s="34"/>
      <c r="O8" s="33"/>
      <c r="P8" s="66"/>
      <c r="Q8" s="35"/>
      <c r="R8" s="35"/>
      <c r="S8" s="35"/>
      <c r="T8" s="35"/>
      <c r="U8" s="35"/>
      <c r="V8" s="66"/>
      <c r="W8" s="35"/>
      <c r="X8" s="42" t="str">
        <f t="shared" ref="X8" si="1">IF(S8-T8=0,"",(W8-S8+T8)/(S8-T8)*100)</f>
        <v/>
      </c>
      <c r="Y8" s="35" t="str">
        <f t="shared" ref="Y8" si="2">IF(P8=0,"",U8/P8)</f>
        <v/>
      </c>
      <c r="Z8" s="64"/>
      <c r="AA8" s="24" t="s">
        <v>1976</v>
      </c>
    </row>
    <row r="9" spans="1:33" ht="12.6" customHeight="1">
      <c r="A9" s="32" t="str">
        <f t="shared" ref="A9:A24" si="3">IF(J9="","",ROW()-7)</f>
        <v/>
      </c>
      <c r="B9" s="32"/>
      <c r="C9" s="33"/>
      <c r="D9" s="33"/>
      <c r="E9" s="33"/>
      <c r="F9" s="33"/>
      <c r="G9" s="33"/>
      <c r="H9" s="32"/>
      <c r="I9" s="33"/>
      <c r="J9" s="33"/>
      <c r="K9" s="33"/>
      <c r="L9" s="33"/>
      <c r="M9" s="33"/>
      <c r="N9" s="34"/>
      <c r="O9" s="33"/>
      <c r="P9" s="66"/>
      <c r="Q9" s="35"/>
      <c r="R9" s="35"/>
      <c r="S9" s="35"/>
      <c r="T9" s="35"/>
      <c r="U9" s="35"/>
      <c r="V9" s="66"/>
      <c r="W9" s="35"/>
      <c r="X9" s="42" t="str">
        <f t="shared" ref="X9:X27" si="4">IF(S9-T9=0,"",(W9-S9+T9)/(S9-T9)*100)</f>
        <v/>
      </c>
      <c r="Y9" s="35" t="str">
        <f t="shared" ref="Y9:Y24" si="5">IF(P9=0,"",U9/P9)</f>
        <v/>
      </c>
      <c r="Z9" s="64"/>
      <c r="AA9" s="24" t="s">
        <v>1977</v>
      </c>
    </row>
    <row r="10" spans="1:33" ht="12.6" customHeight="1">
      <c r="A10" s="32" t="str">
        <f t="shared" si="3"/>
        <v/>
      </c>
      <c r="B10" s="32"/>
      <c r="C10" s="33"/>
      <c r="D10" s="33"/>
      <c r="E10" s="33"/>
      <c r="F10" s="33"/>
      <c r="G10" s="33"/>
      <c r="H10" s="32"/>
      <c r="I10" s="33"/>
      <c r="J10" s="33"/>
      <c r="K10" s="33"/>
      <c r="L10" s="33"/>
      <c r="M10" s="33"/>
      <c r="N10" s="34"/>
      <c r="O10" s="33"/>
      <c r="P10" s="66"/>
      <c r="Q10" s="35"/>
      <c r="R10" s="35"/>
      <c r="S10" s="35"/>
      <c r="T10" s="35"/>
      <c r="U10" s="35"/>
      <c r="V10" s="66"/>
      <c r="W10" s="35"/>
      <c r="X10" s="42" t="str">
        <f t="shared" si="4"/>
        <v/>
      </c>
      <c r="Y10" s="35" t="str">
        <f t="shared" si="5"/>
        <v/>
      </c>
      <c r="Z10" s="64"/>
      <c r="AA10" s="24" t="s">
        <v>1978</v>
      </c>
    </row>
    <row r="11" spans="1:33" ht="12.6" customHeight="1">
      <c r="A11" s="32" t="str">
        <f t="shared" si="3"/>
        <v/>
      </c>
      <c r="B11" s="32"/>
      <c r="C11" s="33"/>
      <c r="D11" s="33"/>
      <c r="E11" s="33"/>
      <c r="F11" s="33"/>
      <c r="G11" s="33"/>
      <c r="H11" s="32"/>
      <c r="I11" s="33"/>
      <c r="J11" s="33"/>
      <c r="K11" s="33"/>
      <c r="L11" s="33"/>
      <c r="M11" s="33"/>
      <c r="N11" s="34"/>
      <c r="O11" s="33"/>
      <c r="P11" s="66"/>
      <c r="Q11" s="35"/>
      <c r="R11" s="35"/>
      <c r="S11" s="35"/>
      <c r="T11" s="35"/>
      <c r="U11" s="35"/>
      <c r="V11" s="66"/>
      <c r="W11" s="35"/>
      <c r="X11" s="42" t="str">
        <f t="shared" si="4"/>
        <v/>
      </c>
      <c r="Y11" s="35" t="str">
        <f t="shared" si="5"/>
        <v/>
      </c>
      <c r="Z11" s="64"/>
      <c r="AA11" s="24" t="s">
        <v>1979</v>
      </c>
    </row>
    <row r="12" spans="1:33" ht="12.6" customHeight="1">
      <c r="A12" s="32" t="str">
        <f t="shared" si="3"/>
        <v/>
      </c>
      <c r="B12" s="32"/>
      <c r="C12" s="33"/>
      <c r="D12" s="33"/>
      <c r="E12" s="33"/>
      <c r="F12" s="33"/>
      <c r="G12" s="33"/>
      <c r="H12" s="32"/>
      <c r="I12" s="33"/>
      <c r="J12" s="33"/>
      <c r="K12" s="33"/>
      <c r="L12" s="33"/>
      <c r="M12" s="33"/>
      <c r="N12" s="34"/>
      <c r="O12" s="33"/>
      <c r="P12" s="66"/>
      <c r="Q12" s="35"/>
      <c r="R12" s="35"/>
      <c r="S12" s="35"/>
      <c r="T12" s="35"/>
      <c r="U12" s="35"/>
      <c r="V12" s="66"/>
      <c r="W12" s="35"/>
      <c r="X12" s="42" t="str">
        <f t="shared" si="4"/>
        <v/>
      </c>
      <c r="Y12" s="35" t="str">
        <f t="shared" si="5"/>
        <v/>
      </c>
      <c r="Z12" s="64"/>
      <c r="AA12" s="24" t="s">
        <v>1980</v>
      </c>
    </row>
    <row r="13" spans="1:33" ht="12.6" customHeight="1">
      <c r="A13" s="32" t="str">
        <f t="shared" si="3"/>
        <v/>
      </c>
      <c r="B13" s="32"/>
      <c r="C13" s="33"/>
      <c r="D13" s="33"/>
      <c r="E13" s="33"/>
      <c r="F13" s="33"/>
      <c r="G13" s="33"/>
      <c r="H13" s="32"/>
      <c r="I13" s="33"/>
      <c r="J13" s="33"/>
      <c r="K13" s="33"/>
      <c r="L13" s="33"/>
      <c r="M13" s="33"/>
      <c r="N13" s="34"/>
      <c r="O13" s="33"/>
      <c r="P13" s="66"/>
      <c r="Q13" s="35"/>
      <c r="R13" s="35"/>
      <c r="S13" s="35"/>
      <c r="T13" s="35"/>
      <c r="U13" s="35"/>
      <c r="V13" s="66"/>
      <c r="W13" s="35"/>
      <c r="X13" s="42" t="str">
        <f t="shared" si="4"/>
        <v/>
      </c>
      <c r="Y13" s="35" t="str">
        <f t="shared" si="5"/>
        <v/>
      </c>
      <c r="Z13" s="64"/>
      <c r="AA13" s="24" t="s">
        <v>1981</v>
      </c>
    </row>
    <row r="14" spans="1:33" ht="12.6" customHeight="1">
      <c r="A14" s="32" t="str">
        <f t="shared" si="3"/>
        <v/>
      </c>
      <c r="B14" s="32"/>
      <c r="C14" s="33"/>
      <c r="D14" s="33"/>
      <c r="E14" s="33"/>
      <c r="F14" s="33"/>
      <c r="G14" s="33"/>
      <c r="H14" s="32"/>
      <c r="I14" s="33"/>
      <c r="J14" s="33"/>
      <c r="K14" s="33"/>
      <c r="L14" s="33"/>
      <c r="M14" s="33"/>
      <c r="N14" s="34"/>
      <c r="O14" s="33"/>
      <c r="P14" s="66"/>
      <c r="Q14" s="35"/>
      <c r="R14" s="35"/>
      <c r="S14" s="35"/>
      <c r="T14" s="35"/>
      <c r="U14" s="35"/>
      <c r="V14" s="66"/>
      <c r="W14" s="35"/>
      <c r="X14" s="42" t="str">
        <f t="shared" si="4"/>
        <v/>
      </c>
      <c r="Y14" s="35" t="str">
        <f t="shared" si="5"/>
        <v/>
      </c>
      <c r="Z14" s="64"/>
      <c r="AA14" s="24" t="s">
        <v>1982</v>
      </c>
    </row>
    <row r="15" spans="1:33" ht="12.6" customHeight="1">
      <c r="A15" s="32" t="str">
        <f t="shared" si="3"/>
        <v/>
      </c>
      <c r="B15" s="32"/>
      <c r="C15" s="33"/>
      <c r="D15" s="33"/>
      <c r="E15" s="33"/>
      <c r="F15" s="33"/>
      <c r="G15" s="33"/>
      <c r="H15" s="32"/>
      <c r="I15" s="33"/>
      <c r="J15" s="33"/>
      <c r="K15" s="33"/>
      <c r="L15" s="33"/>
      <c r="M15" s="33"/>
      <c r="N15" s="34"/>
      <c r="O15" s="33"/>
      <c r="P15" s="66"/>
      <c r="Q15" s="35"/>
      <c r="R15" s="35"/>
      <c r="S15" s="35"/>
      <c r="T15" s="35"/>
      <c r="U15" s="35"/>
      <c r="V15" s="66"/>
      <c r="W15" s="35"/>
      <c r="X15" s="42" t="str">
        <f t="shared" si="4"/>
        <v/>
      </c>
      <c r="Y15" s="35" t="str">
        <f t="shared" si="5"/>
        <v/>
      </c>
      <c r="Z15" s="64"/>
      <c r="AA15" s="24" t="s">
        <v>1983</v>
      </c>
    </row>
    <row r="16" spans="1:33" ht="12.6" customHeight="1">
      <c r="A16" s="32" t="str">
        <f t="shared" si="3"/>
        <v/>
      </c>
      <c r="B16" s="32"/>
      <c r="C16" s="33"/>
      <c r="D16" s="33"/>
      <c r="E16" s="33"/>
      <c r="F16" s="33"/>
      <c r="G16" s="33"/>
      <c r="H16" s="32"/>
      <c r="I16" s="33"/>
      <c r="J16" s="33"/>
      <c r="K16" s="33"/>
      <c r="L16" s="33"/>
      <c r="M16" s="33"/>
      <c r="N16" s="34"/>
      <c r="O16" s="33"/>
      <c r="P16" s="66"/>
      <c r="Q16" s="35"/>
      <c r="R16" s="35"/>
      <c r="S16" s="35"/>
      <c r="T16" s="35"/>
      <c r="U16" s="35"/>
      <c r="V16" s="66"/>
      <c r="W16" s="35"/>
      <c r="X16" s="42" t="str">
        <f t="shared" si="4"/>
        <v/>
      </c>
      <c r="Y16" s="35" t="str">
        <f t="shared" si="5"/>
        <v/>
      </c>
      <c r="Z16" s="64"/>
      <c r="AA16" s="24" t="s">
        <v>1984</v>
      </c>
    </row>
    <row r="17" spans="1:27" ht="12.6" customHeight="1">
      <c r="A17" s="32" t="str">
        <f t="shared" si="3"/>
        <v/>
      </c>
      <c r="B17" s="32"/>
      <c r="C17" s="33"/>
      <c r="D17" s="33"/>
      <c r="E17" s="33"/>
      <c r="F17" s="33"/>
      <c r="G17" s="33"/>
      <c r="H17" s="32"/>
      <c r="I17" s="33"/>
      <c r="J17" s="33"/>
      <c r="K17" s="33"/>
      <c r="L17" s="33"/>
      <c r="M17" s="33"/>
      <c r="N17" s="34"/>
      <c r="O17" s="33"/>
      <c r="P17" s="66"/>
      <c r="Q17" s="35"/>
      <c r="R17" s="35"/>
      <c r="S17" s="35"/>
      <c r="T17" s="35"/>
      <c r="U17" s="35"/>
      <c r="V17" s="66"/>
      <c r="W17" s="35"/>
      <c r="X17" s="42" t="str">
        <f t="shared" si="4"/>
        <v/>
      </c>
      <c r="Y17" s="35" t="str">
        <f t="shared" si="5"/>
        <v/>
      </c>
      <c r="Z17" s="64"/>
      <c r="AA17" s="24" t="s">
        <v>1985</v>
      </c>
    </row>
    <row r="18" spans="1:27" ht="12.6" customHeight="1">
      <c r="A18" s="32" t="str">
        <f t="shared" si="3"/>
        <v/>
      </c>
      <c r="B18" s="32"/>
      <c r="C18" s="33"/>
      <c r="D18" s="33"/>
      <c r="E18" s="33"/>
      <c r="F18" s="33"/>
      <c r="G18" s="33"/>
      <c r="H18" s="32"/>
      <c r="I18" s="33"/>
      <c r="J18" s="33"/>
      <c r="K18" s="33"/>
      <c r="L18" s="33"/>
      <c r="M18" s="33"/>
      <c r="N18" s="34"/>
      <c r="O18" s="33"/>
      <c r="P18" s="66"/>
      <c r="Q18" s="35"/>
      <c r="R18" s="35"/>
      <c r="S18" s="35"/>
      <c r="T18" s="35"/>
      <c r="U18" s="35"/>
      <c r="V18" s="66"/>
      <c r="W18" s="35"/>
      <c r="X18" s="42" t="str">
        <f t="shared" si="4"/>
        <v/>
      </c>
      <c r="Y18" s="35" t="str">
        <f t="shared" si="5"/>
        <v/>
      </c>
      <c r="Z18" s="64"/>
      <c r="AA18" s="24" t="s">
        <v>1986</v>
      </c>
    </row>
    <row r="19" spans="1:27" ht="12.6" customHeight="1">
      <c r="A19" s="32" t="str">
        <f t="shared" si="3"/>
        <v/>
      </c>
      <c r="B19" s="32"/>
      <c r="C19" s="33"/>
      <c r="D19" s="33"/>
      <c r="E19" s="33"/>
      <c r="F19" s="33"/>
      <c r="G19" s="33"/>
      <c r="H19" s="32"/>
      <c r="I19" s="33"/>
      <c r="J19" s="33"/>
      <c r="K19" s="33"/>
      <c r="L19" s="33"/>
      <c r="M19" s="33"/>
      <c r="N19" s="34"/>
      <c r="O19" s="33"/>
      <c r="P19" s="66"/>
      <c r="Q19" s="35"/>
      <c r="R19" s="35"/>
      <c r="S19" s="35"/>
      <c r="T19" s="35"/>
      <c r="U19" s="35"/>
      <c r="V19" s="66"/>
      <c r="W19" s="35"/>
      <c r="X19" s="42" t="str">
        <f t="shared" si="4"/>
        <v/>
      </c>
      <c r="Y19" s="35" t="str">
        <f t="shared" si="5"/>
        <v/>
      </c>
      <c r="Z19" s="64"/>
      <c r="AA19" s="24" t="s">
        <v>1987</v>
      </c>
    </row>
    <row r="20" spans="1:27" ht="12.6" customHeight="1">
      <c r="A20" s="32" t="str">
        <f t="shared" si="3"/>
        <v/>
      </c>
      <c r="B20" s="32"/>
      <c r="C20" s="33"/>
      <c r="D20" s="33"/>
      <c r="E20" s="33"/>
      <c r="F20" s="33"/>
      <c r="G20" s="33"/>
      <c r="H20" s="32"/>
      <c r="I20" s="33"/>
      <c r="J20" s="33"/>
      <c r="K20" s="33"/>
      <c r="L20" s="33"/>
      <c r="M20" s="33"/>
      <c r="N20" s="34"/>
      <c r="O20" s="33"/>
      <c r="P20" s="66"/>
      <c r="Q20" s="35"/>
      <c r="R20" s="35"/>
      <c r="S20" s="35"/>
      <c r="T20" s="35"/>
      <c r="U20" s="35"/>
      <c r="V20" s="66"/>
      <c r="W20" s="35"/>
      <c r="X20" s="42" t="str">
        <f t="shared" si="4"/>
        <v/>
      </c>
      <c r="Y20" s="35" t="str">
        <f t="shared" si="5"/>
        <v/>
      </c>
      <c r="Z20" s="64"/>
      <c r="AA20" s="24" t="s">
        <v>1988</v>
      </c>
    </row>
    <row r="21" spans="1:27" ht="12.6" customHeight="1">
      <c r="A21" s="32" t="str">
        <f t="shared" si="3"/>
        <v/>
      </c>
      <c r="B21" s="32"/>
      <c r="C21" s="33"/>
      <c r="D21" s="33"/>
      <c r="E21" s="33"/>
      <c r="F21" s="33"/>
      <c r="G21" s="33"/>
      <c r="H21" s="32"/>
      <c r="I21" s="33"/>
      <c r="J21" s="33"/>
      <c r="K21" s="33"/>
      <c r="L21" s="33"/>
      <c r="M21" s="33"/>
      <c r="N21" s="34"/>
      <c r="O21" s="33"/>
      <c r="P21" s="66"/>
      <c r="Q21" s="35"/>
      <c r="R21" s="35"/>
      <c r="S21" s="35"/>
      <c r="T21" s="35"/>
      <c r="U21" s="35"/>
      <c r="V21" s="66"/>
      <c r="W21" s="35"/>
      <c r="X21" s="42" t="str">
        <f t="shared" si="4"/>
        <v/>
      </c>
      <c r="Y21" s="35" t="str">
        <f t="shared" si="5"/>
        <v/>
      </c>
      <c r="Z21" s="64"/>
      <c r="AA21" s="24" t="s">
        <v>1989</v>
      </c>
    </row>
    <row r="22" spans="1:27" ht="12.6" customHeight="1">
      <c r="A22" s="32" t="str">
        <f t="shared" si="3"/>
        <v/>
      </c>
      <c r="B22" s="32"/>
      <c r="C22" s="33"/>
      <c r="D22" s="33"/>
      <c r="E22" s="33"/>
      <c r="F22" s="33"/>
      <c r="G22" s="33"/>
      <c r="H22" s="32"/>
      <c r="I22" s="33"/>
      <c r="J22" s="33"/>
      <c r="K22" s="33"/>
      <c r="L22" s="33"/>
      <c r="M22" s="33"/>
      <c r="N22" s="34"/>
      <c r="O22" s="33"/>
      <c r="P22" s="66"/>
      <c r="Q22" s="35"/>
      <c r="R22" s="35"/>
      <c r="S22" s="35"/>
      <c r="T22" s="35"/>
      <c r="U22" s="35"/>
      <c r="V22" s="66"/>
      <c r="W22" s="35"/>
      <c r="X22" s="42" t="str">
        <f t="shared" si="4"/>
        <v/>
      </c>
      <c r="Y22" s="35" t="str">
        <f t="shared" si="5"/>
        <v/>
      </c>
      <c r="Z22" s="64"/>
      <c r="AA22" s="24" t="s">
        <v>1990</v>
      </c>
    </row>
    <row r="23" spans="1:27" ht="12.6" customHeight="1">
      <c r="A23" s="32" t="str">
        <f t="shared" si="3"/>
        <v/>
      </c>
      <c r="B23" s="32"/>
      <c r="C23" s="33"/>
      <c r="D23" s="33"/>
      <c r="E23" s="33"/>
      <c r="F23" s="33"/>
      <c r="G23" s="33"/>
      <c r="H23" s="32"/>
      <c r="I23" s="33"/>
      <c r="J23" s="33"/>
      <c r="K23" s="33"/>
      <c r="L23" s="33"/>
      <c r="M23" s="33"/>
      <c r="N23" s="34"/>
      <c r="O23" s="33"/>
      <c r="P23" s="66"/>
      <c r="Q23" s="35"/>
      <c r="R23" s="35"/>
      <c r="S23" s="35"/>
      <c r="T23" s="35"/>
      <c r="U23" s="35"/>
      <c r="V23" s="66"/>
      <c r="W23" s="35"/>
      <c r="X23" s="42" t="str">
        <f t="shared" si="4"/>
        <v/>
      </c>
      <c r="Y23" s="35" t="str">
        <f t="shared" si="5"/>
        <v/>
      </c>
      <c r="Z23" s="64"/>
      <c r="AA23" s="24" t="s">
        <v>1991</v>
      </c>
    </row>
    <row r="24" spans="1:27" ht="12.6" customHeight="1">
      <c r="A24" s="32" t="str">
        <f t="shared" si="3"/>
        <v/>
      </c>
      <c r="B24" s="32"/>
      <c r="C24" s="33"/>
      <c r="D24" s="33"/>
      <c r="E24" s="33"/>
      <c r="F24" s="33"/>
      <c r="G24" s="33"/>
      <c r="H24" s="32"/>
      <c r="I24" s="33"/>
      <c r="J24" s="33"/>
      <c r="K24" s="33"/>
      <c r="L24" s="33"/>
      <c r="M24" s="33"/>
      <c r="N24" s="34"/>
      <c r="O24" s="33"/>
      <c r="P24" s="66"/>
      <c r="Q24" s="35"/>
      <c r="R24" s="35"/>
      <c r="S24" s="35"/>
      <c r="T24" s="35"/>
      <c r="U24" s="35"/>
      <c r="V24" s="66"/>
      <c r="W24" s="35"/>
      <c r="X24" s="42" t="str">
        <f t="shared" si="4"/>
        <v/>
      </c>
      <c r="Y24" s="35" t="str">
        <f t="shared" si="5"/>
        <v/>
      </c>
      <c r="Z24" s="64"/>
      <c r="AA24" s="24" t="s">
        <v>1992</v>
      </c>
    </row>
    <row r="25" spans="1:27" ht="12.6" customHeight="1">
      <c r="A25" s="824" t="s">
        <v>1993</v>
      </c>
      <c r="B25" s="853"/>
      <c r="C25" s="853"/>
      <c r="D25" s="853"/>
      <c r="E25" s="853"/>
      <c r="F25" s="853"/>
      <c r="G25" s="853"/>
      <c r="H25" s="853"/>
      <c r="I25" s="853"/>
      <c r="J25" s="811"/>
      <c r="K25" s="33"/>
      <c r="L25" s="33"/>
      <c r="M25" s="33"/>
      <c r="N25" s="64"/>
      <c r="O25" s="33"/>
      <c r="P25" s="66"/>
      <c r="Q25" s="35"/>
      <c r="R25" s="35">
        <f>SUM(R8:R24)</f>
        <v>0</v>
      </c>
      <c r="S25" s="35">
        <f>SUM(S8:S24)</f>
        <v>0</v>
      </c>
      <c r="T25" s="35">
        <f>SUM(T8:T24)</f>
        <v>0</v>
      </c>
      <c r="U25" s="35">
        <f>SUM(U8:U24)</f>
        <v>0</v>
      </c>
      <c r="V25" s="35"/>
      <c r="W25" s="35">
        <f>SUM(W8:W24)</f>
        <v>0</v>
      </c>
      <c r="X25" s="42" t="str">
        <f t="shared" si="4"/>
        <v/>
      </c>
      <c r="Y25" s="35"/>
      <c r="Z25" s="33"/>
    </row>
    <row r="26" spans="1:27" ht="12.6" customHeight="1">
      <c r="A26" s="824" t="s">
        <v>1953</v>
      </c>
      <c r="B26" s="853"/>
      <c r="C26" s="853"/>
      <c r="D26" s="853"/>
      <c r="E26" s="853"/>
      <c r="F26" s="853"/>
      <c r="G26" s="853"/>
      <c r="H26" s="853"/>
      <c r="I26" s="853"/>
      <c r="J26" s="811"/>
      <c r="K26" s="33"/>
      <c r="L26" s="33"/>
      <c r="M26" s="33"/>
      <c r="N26" s="64"/>
      <c r="O26" s="33"/>
      <c r="P26" s="66"/>
      <c r="Q26" s="35"/>
      <c r="R26" s="35"/>
      <c r="S26" s="35">
        <f>T25</f>
        <v>0</v>
      </c>
      <c r="T26" s="35"/>
      <c r="U26" s="35"/>
      <c r="V26" s="35"/>
      <c r="W26" s="35"/>
      <c r="X26" s="42"/>
      <c r="Y26" s="35"/>
      <c r="Z26" s="33"/>
    </row>
    <row r="27" spans="1:27" ht="12.6" customHeight="1">
      <c r="A27" s="803" t="s">
        <v>1994</v>
      </c>
      <c r="B27" s="809"/>
      <c r="C27" s="809"/>
      <c r="D27" s="809"/>
      <c r="E27" s="809"/>
      <c r="F27" s="809"/>
      <c r="G27" s="809"/>
      <c r="H27" s="809"/>
      <c r="I27" s="809"/>
      <c r="J27" s="804"/>
      <c r="K27" s="49"/>
      <c r="L27" s="49"/>
      <c r="M27" s="36"/>
      <c r="N27" s="36"/>
      <c r="O27" s="36"/>
      <c r="P27" s="38"/>
      <c r="Q27" s="42"/>
      <c r="R27" s="37">
        <f>R25-R26</f>
        <v>0</v>
      </c>
      <c r="S27" s="37">
        <f>S25-S26</f>
        <v>0</v>
      </c>
      <c r="T27" s="42"/>
      <c r="U27" s="42">
        <f>U25</f>
        <v>0</v>
      </c>
      <c r="V27" s="36"/>
      <c r="W27" s="42">
        <f>W25</f>
        <v>0</v>
      </c>
      <c r="X27" s="42" t="str">
        <f t="shared" si="4"/>
        <v/>
      </c>
      <c r="Y27" s="35"/>
      <c r="Z27" s="193"/>
    </row>
    <row r="28" spans="1:27" ht="15.75" customHeight="1">
      <c r="A28" s="25" t="e">
        <f>#REF!&amp;"填表人："&amp;#REF!</f>
        <v>#REF!</v>
      </c>
      <c r="X28" s="25" t="e">
        <f>"评估人员："&amp;#REF!</f>
        <v>#REF!</v>
      </c>
      <c r="AA28" s="24" t="s">
        <v>1653</v>
      </c>
    </row>
    <row r="29" spans="1:27" ht="15.75" customHeight="1">
      <c r="A29" s="25" t="e">
        <f>"填表日期："&amp;YEAR(#REF!)&amp;"年"&amp;MONTH(#REF!)&amp;"月"&amp;DAY(#REF!)&amp;"日"</f>
        <v>#REF!</v>
      </c>
    </row>
  </sheetData>
  <mergeCells count="26">
    <mergeCell ref="A2:Z2"/>
    <mergeCell ref="A3:Z3"/>
    <mergeCell ref="X4:Z4"/>
    <mergeCell ref="A5:N5"/>
    <mergeCell ref="X5:Z5"/>
    <mergeCell ref="N6:N7"/>
    <mergeCell ref="O6:O7"/>
    <mergeCell ref="P6:P7"/>
    <mergeCell ref="Q6:Q7"/>
    <mergeCell ref="T6:T7"/>
    <mergeCell ref="X6:X7"/>
    <mergeCell ref="Y6:Y7"/>
    <mergeCell ref="Z6:Z7"/>
    <mergeCell ref="A27:J27"/>
    <mergeCell ref="A6:A7"/>
    <mergeCell ref="H6:H7"/>
    <mergeCell ref="I6:I7"/>
    <mergeCell ref="J6:J7"/>
    <mergeCell ref="B6:G6"/>
    <mergeCell ref="R6:S6"/>
    <mergeCell ref="U6:W6"/>
    <mergeCell ref="A25:J25"/>
    <mergeCell ref="A26:J26"/>
    <mergeCell ref="K6:K7"/>
    <mergeCell ref="L6:L7"/>
    <mergeCell ref="M6:M7"/>
  </mergeCells>
  <phoneticPr fontId="48" type="noConversion"/>
  <hyperlinks>
    <hyperlink ref="A1" location="索引目录!A1" display="返回索引目录" xr:uid="{00000000-0004-0000-3000-000000000000}"/>
  </hyperlinks>
  <printOptions horizontalCentered="1"/>
  <pageMargins left="0.98402777777777795" right="0.98402777777777795" top="0.98402777777777795" bottom="0.98402777777777795" header="0.47152777777777799" footer="0.35416666666666702"/>
  <pageSetup paperSize="9" scale="4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L29"/>
  <sheetViews>
    <sheetView showGridLines="0" topLeftCell="A7" zoomScale="96" zoomScaleNormal="96" workbookViewId="0">
      <selection activeCell="L27" sqref="L27"/>
    </sheetView>
  </sheetViews>
  <sheetFormatPr defaultColWidth="9" defaultRowHeight="18" customHeight="1"/>
  <cols>
    <col min="1" max="1" width="17.625" style="550" customWidth="1"/>
    <col min="2" max="2" width="10.5" style="553" customWidth="1"/>
    <col min="3" max="3" width="8" style="553" customWidth="1"/>
    <col min="4" max="4" width="13" style="553" customWidth="1"/>
    <col min="5" max="5" width="12" style="553" customWidth="1"/>
    <col min="6" max="6" width="11.625" style="553" customWidth="1"/>
    <col min="7" max="7" width="11.125" style="553" customWidth="1"/>
    <col min="8" max="8" width="16.625" style="553" customWidth="1"/>
    <col min="9" max="9" width="18.125" style="553" customWidth="1"/>
    <col min="10" max="10" width="13.625" style="553" customWidth="1"/>
    <col min="11" max="11" width="29.5" style="553" customWidth="1"/>
    <col min="12" max="13" width="9" style="553" customWidth="1"/>
    <col min="14" max="16384" width="9" style="553"/>
  </cols>
  <sheetData>
    <row r="1" spans="1:12" s="549" customFormat="1" ht="30.75" customHeight="1">
      <c r="A1" s="554" t="s">
        <v>307</v>
      </c>
      <c r="B1" s="555"/>
      <c r="C1" s="555"/>
      <c r="D1" s="555"/>
      <c r="E1" s="555"/>
      <c r="F1" s="555"/>
      <c r="G1" s="555"/>
      <c r="H1" s="555"/>
      <c r="I1" s="555"/>
      <c r="J1" s="555"/>
      <c r="K1" s="555"/>
    </row>
    <row r="2" spans="1:12" ht="18" customHeight="1">
      <c r="A2" s="768" t="e">
        <f>"评估基准日："&amp;TEXT(#REF!,"yyyy年mm月dd日")</f>
        <v>#REF!</v>
      </c>
      <c r="B2" s="769"/>
      <c r="C2" s="769"/>
      <c r="D2" s="769"/>
      <c r="E2" s="769"/>
      <c r="F2" s="769"/>
      <c r="G2" s="769"/>
      <c r="H2" s="769"/>
      <c r="I2" s="769"/>
      <c r="J2" s="769"/>
      <c r="K2" s="769"/>
    </row>
    <row r="3" spans="1:12" ht="17.25" customHeight="1">
      <c r="A3" s="557" t="s">
        <v>308</v>
      </c>
      <c r="B3" s="556"/>
      <c r="C3" s="556"/>
      <c r="D3" s="556"/>
      <c r="E3" s="556"/>
      <c r="F3" s="556"/>
      <c r="G3" s="556"/>
      <c r="H3" s="556"/>
      <c r="I3" s="581"/>
      <c r="J3" s="582"/>
      <c r="K3" s="583"/>
    </row>
    <row r="4" spans="1:12" s="550" customFormat="1" ht="18" customHeight="1">
      <c r="A4" s="558" t="s">
        <v>309</v>
      </c>
      <c r="B4" s="559" t="s">
        <v>310</v>
      </c>
      <c r="C4" s="770"/>
      <c r="D4" s="771"/>
      <c r="E4" s="771"/>
      <c r="F4" s="771"/>
      <c r="G4" s="772"/>
      <c r="H4" s="559" t="s">
        <v>311</v>
      </c>
      <c r="I4" s="560"/>
      <c r="J4" s="584" t="s">
        <v>312</v>
      </c>
      <c r="K4" s="585"/>
      <c r="L4" s="553"/>
    </row>
    <row r="5" spans="1:12" s="550" customFormat="1" ht="18" customHeight="1">
      <c r="A5" s="561"/>
      <c r="B5" s="562" t="s">
        <v>313</v>
      </c>
      <c r="C5" s="754"/>
      <c r="D5" s="752"/>
      <c r="E5" s="752"/>
      <c r="F5" s="752"/>
      <c r="G5" s="753"/>
      <c r="H5" s="759" t="s">
        <v>314</v>
      </c>
      <c r="I5" s="774"/>
      <c r="J5" s="586" t="s">
        <v>315</v>
      </c>
      <c r="K5" s="587"/>
      <c r="L5" s="553"/>
    </row>
    <row r="6" spans="1:12" s="550" customFormat="1" ht="18" customHeight="1">
      <c r="A6" s="565" t="s">
        <v>316</v>
      </c>
      <c r="B6" s="773"/>
      <c r="C6" s="752"/>
      <c r="D6" s="752"/>
      <c r="E6" s="753"/>
      <c r="F6" s="564" t="s">
        <v>317</v>
      </c>
      <c r="G6" s="563"/>
      <c r="H6" s="742"/>
      <c r="I6" s="742"/>
      <c r="J6" s="586" t="s">
        <v>318</v>
      </c>
      <c r="K6" s="587"/>
    </row>
    <row r="7" spans="1:12" s="550" customFormat="1" ht="18" customHeight="1">
      <c r="A7" s="566" t="s">
        <v>319</v>
      </c>
      <c r="B7" s="773"/>
      <c r="C7" s="752"/>
      <c r="D7" s="752"/>
      <c r="E7" s="753"/>
      <c r="F7" s="564" t="s">
        <v>317</v>
      </c>
      <c r="G7" s="563"/>
      <c r="H7" s="759" t="s">
        <v>320</v>
      </c>
      <c r="I7" s="773"/>
      <c r="J7" s="586" t="s">
        <v>315</v>
      </c>
      <c r="K7" s="587"/>
    </row>
    <row r="8" spans="1:12" s="550" customFormat="1" ht="18" customHeight="1">
      <c r="A8" s="566" t="s">
        <v>321</v>
      </c>
      <c r="B8" s="563"/>
      <c r="C8" s="564" t="s">
        <v>322</v>
      </c>
      <c r="D8" s="563"/>
      <c r="E8" s="567" t="s">
        <v>323</v>
      </c>
      <c r="F8" s="568"/>
      <c r="G8" s="569"/>
      <c r="H8" s="742"/>
      <c r="I8" s="742"/>
      <c r="J8" s="586" t="s">
        <v>318</v>
      </c>
      <c r="K8" s="588"/>
    </row>
    <row r="9" spans="1:12" s="550" customFormat="1" ht="27.6" customHeight="1">
      <c r="A9" s="565" t="s">
        <v>324</v>
      </c>
      <c r="B9" s="767"/>
      <c r="C9" s="752"/>
      <c r="D9" s="752"/>
      <c r="E9" s="752"/>
      <c r="F9" s="752"/>
      <c r="G9" s="753"/>
      <c r="H9" s="562" t="s">
        <v>325</v>
      </c>
      <c r="I9" s="589" t="s">
        <v>326</v>
      </c>
      <c r="J9" s="562" t="s">
        <v>327</v>
      </c>
      <c r="K9" s="590" t="s">
        <v>328</v>
      </c>
    </row>
    <row r="10" spans="1:12" s="551" customFormat="1" ht="18" customHeight="1">
      <c r="A10" s="760" t="s">
        <v>329</v>
      </c>
      <c r="B10" s="761"/>
      <c r="C10" s="761"/>
      <c r="D10" s="761"/>
      <c r="E10" s="761"/>
      <c r="F10" s="761"/>
      <c r="G10" s="762"/>
      <c r="H10" s="570" t="s">
        <v>330</v>
      </c>
      <c r="I10" s="578"/>
      <c r="J10" s="570" t="s">
        <v>331</v>
      </c>
      <c r="K10" s="591"/>
    </row>
    <row r="11" spans="1:12" s="551" customFormat="1" ht="18" customHeight="1">
      <c r="A11" s="763"/>
      <c r="B11" s="764"/>
      <c r="C11" s="764"/>
      <c r="D11" s="764"/>
      <c r="E11" s="764"/>
      <c r="F11" s="764"/>
      <c r="G11" s="765"/>
      <c r="H11" s="564" t="s">
        <v>332</v>
      </c>
      <c r="I11" s="564" t="s">
        <v>333</v>
      </c>
      <c r="J11" s="564" t="s">
        <v>332</v>
      </c>
      <c r="K11" s="592" t="s">
        <v>333</v>
      </c>
    </row>
    <row r="12" spans="1:12" s="552" customFormat="1" ht="18" customHeight="1">
      <c r="A12" s="571">
        <v>1</v>
      </c>
      <c r="B12" s="766"/>
      <c r="C12" s="752"/>
      <c r="D12" s="752"/>
      <c r="E12" s="752"/>
      <c r="F12" s="752"/>
      <c r="G12" s="753"/>
      <c r="H12" s="572"/>
      <c r="I12" s="593"/>
      <c r="J12" s="572"/>
      <c r="K12" s="594"/>
      <c r="L12" s="553"/>
    </row>
    <row r="13" spans="1:12" ht="18" customHeight="1">
      <c r="A13" s="571">
        <v>2</v>
      </c>
      <c r="B13" s="766"/>
      <c r="C13" s="752"/>
      <c r="D13" s="752"/>
      <c r="E13" s="752"/>
      <c r="F13" s="752"/>
      <c r="G13" s="753"/>
      <c r="H13" s="572"/>
      <c r="I13" s="593"/>
      <c r="J13" s="572"/>
      <c r="K13" s="594"/>
    </row>
    <row r="14" spans="1:12" ht="18" customHeight="1">
      <c r="A14" s="571">
        <v>3</v>
      </c>
      <c r="B14" s="766"/>
      <c r="C14" s="752"/>
      <c r="D14" s="752"/>
      <c r="E14" s="752"/>
      <c r="F14" s="752"/>
      <c r="G14" s="753"/>
      <c r="H14" s="572"/>
      <c r="I14" s="593"/>
      <c r="J14" s="572"/>
      <c r="K14" s="594"/>
    </row>
    <row r="15" spans="1:12" ht="18" customHeight="1">
      <c r="A15" s="571">
        <v>4</v>
      </c>
      <c r="B15" s="766"/>
      <c r="C15" s="752"/>
      <c r="D15" s="752"/>
      <c r="E15" s="752"/>
      <c r="F15" s="752"/>
      <c r="G15" s="753"/>
      <c r="H15" s="573"/>
      <c r="I15" s="595"/>
      <c r="J15" s="595"/>
      <c r="K15" s="596"/>
    </row>
    <row r="16" spans="1:12" ht="18" customHeight="1">
      <c r="A16" s="571">
        <v>5</v>
      </c>
      <c r="B16" s="766"/>
      <c r="C16" s="752"/>
      <c r="D16" s="752"/>
      <c r="E16" s="752"/>
      <c r="F16" s="752"/>
      <c r="G16" s="753"/>
      <c r="H16" s="573"/>
      <c r="I16" s="595"/>
      <c r="J16" s="595"/>
      <c r="K16" s="596"/>
    </row>
    <row r="17" spans="1:11" ht="18" customHeight="1">
      <c r="A17" s="574" t="s">
        <v>334</v>
      </c>
      <c r="B17" s="766"/>
      <c r="C17" s="752"/>
      <c r="D17" s="752"/>
      <c r="E17" s="752"/>
      <c r="F17" s="752"/>
      <c r="G17" s="753"/>
      <c r="H17" s="575"/>
      <c r="I17" s="597"/>
      <c r="J17" s="597"/>
      <c r="K17" s="598"/>
    </row>
    <row r="18" spans="1:11" s="551" customFormat="1" ht="18" customHeight="1">
      <c r="A18" s="576" t="s">
        <v>335</v>
      </c>
      <c r="B18" s="577"/>
      <c r="C18" s="577"/>
      <c r="D18" s="577"/>
      <c r="E18" s="578"/>
      <c r="F18" s="570" t="s">
        <v>336</v>
      </c>
      <c r="G18" s="577"/>
      <c r="H18" s="578"/>
      <c r="I18" s="584" t="s">
        <v>337</v>
      </c>
      <c r="J18" s="559" t="s">
        <v>338</v>
      </c>
      <c r="K18" s="599" t="s">
        <v>339</v>
      </c>
    </row>
    <row r="19" spans="1:11" ht="18" customHeight="1">
      <c r="A19" s="571">
        <v>1</v>
      </c>
      <c r="B19" s="751"/>
      <c r="C19" s="752"/>
      <c r="D19" s="752"/>
      <c r="E19" s="753"/>
      <c r="F19" s="754"/>
      <c r="G19" s="752"/>
      <c r="H19" s="753"/>
      <c r="I19" s="595"/>
      <c r="J19" s="600"/>
      <c r="K19" s="601"/>
    </row>
    <row r="20" spans="1:11" ht="18" customHeight="1">
      <c r="A20" s="571">
        <v>2</v>
      </c>
      <c r="B20" s="751"/>
      <c r="C20" s="752"/>
      <c r="D20" s="752"/>
      <c r="E20" s="753"/>
      <c r="F20" s="754"/>
      <c r="G20" s="752"/>
      <c r="H20" s="753"/>
      <c r="I20" s="595"/>
      <c r="J20" s="600"/>
      <c r="K20" s="601"/>
    </row>
    <row r="21" spans="1:11" ht="18" customHeight="1">
      <c r="A21" s="571">
        <v>3</v>
      </c>
      <c r="B21" s="751"/>
      <c r="C21" s="752"/>
      <c r="D21" s="752"/>
      <c r="E21" s="753"/>
      <c r="F21" s="754"/>
      <c r="G21" s="752"/>
      <c r="H21" s="753"/>
      <c r="I21" s="595"/>
      <c r="J21" s="600"/>
      <c r="K21" s="601"/>
    </row>
    <row r="22" spans="1:11" ht="18" customHeight="1">
      <c r="A22" s="571">
        <v>4</v>
      </c>
      <c r="B22" s="751"/>
      <c r="C22" s="752"/>
      <c r="D22" s="752"/>
      <c r="E22" s="753"/>
      <c r="F22" s="754"/>
      <c r="G22" s="752"/>
      <c r="H22" s="753"/>
      <c r="I22" s="595"/>
      <c r="J22" s="600"/>
      <c r="K22" s="601"/>
    </row>
    <row r="23" spans="1:11" ht="18" customHeight="1">
      <c r="A23" s="571">
        <v>5</v>
      </c>
      <c r="B23" s="751"/>
      <c r="C23" s="752"/>
      <c r="D23" s="752"/>
      <c r="E23" s="753"/>
      <c r="F23" s="754"/>
      <c r="G23" s="752"/>
      <c r="H23" s="753"/>
      <c r="I23" s="595"/>
      <c r="J23" s="600"/>
      <c r="K23" s="601"/>
    </row>
    <row r="24" spans="1:11" ht="18" customHeight="1">
      <c r="A24" s="579">
        <v>6</v>
      </c>
      <c r="B24" s="751"/>
      <c r="C24" s="752"/>
      <c r="D24" s="752"/>
      <c r="E24" s="753"/>
      <c r="F24" s="754"/>
      <c r="G24" s="752"/>
      <c r="H24" s="753"/>
      <c r="I24" s="595"/>
      <c r="J24" s="600"/>
      <c r="K24" s="601"/>
    </row>
    <row r="25" spans="1:11" ht="18" customHeight="1">
      <c r="A25" s="579">
        <v>7</v>
      </c>
      <c r="B25" s="751"/>
      <c r="C25" s="752"/>
      <c r="D25" s="752"/>
      <c r="E25" s="753"/>
      <c r="F25" s="754"/>
      <c r="G25" s="752"/>
      <c r="H25" s="753"/>
      <c r="I25" s="602"/>
      <c r="J25" s="600"/>
      <c r="K25" s="601"/>
    </row>
    <row r="26" spans="1:11" ht="18" customHeight="1">
      <c r="A26" s="571">
        <v>8</v>
      </c>
      <c r="B26" s="751"/>
      <c r="C26" s="752"/>
      <c r="D26" s="752"/>
      <c r="E26" s="753"/>
      <c r="F26" s="754"/>
      <c r="G26" s="752"/>
      <c r="H26" s="753"/>
      <c r="I26" s="603"/>
      <c r="J26" s="600"/>
      <c r="K26" s="601"/>
    </row>
    <row r="27" spans="1:11" ht="18" customHeight="1">
      <c r="A27" s="579">
        <v>9</v>
      </c>
      <c r="B27" s="751"/>
      <c r="C27" s="752"/>
      <c r="D27" s="752"/>
      <c r="E27" s="753"/>
      <c r="F27" s="754"/>
      <c r="G27" s="752"/>
      <c r="H27" s="753"/>
      <c r="I27" s="602"/>
      <c r="J27" s="600"/>
      <c r="K27" s="601"/>
    </row>
    <row r="28" spans="1:11" ht="18" customHeight="1">
      <c r="A28" s="580">
        <v>10</v>
      </c>
      <c r="B28" s="755"/>
      <c r="C28" s="756"/>
      <c r="D28" s="756"/>
      <c r="E28" s="757"/>
      <c r="F28" s="758"/>
      <c r="G28" s="756"/>
      <c r="H28" s="757"/>
      <c r="I28" s="604"/>
      <c r="J28" s="605"/>
      <c r="K28" s="606"/>
    </row>
    <row r="29" spans="1:11" ht="18" customHeight="1">
      <c r="D29" s="550"/>
    </row>
  </sheetData>
  <mergeCells count="37">
    <mergeCell ref="A2:K2"/>
    <mergeCell ref="C4:G4"/>
    <mergeCell ref="C5:G5"/>
    <mergeCell ref="B6:E6"/>
    <mergeCell ref="B7:E7"/>
    <mergeCell ref="I5:I6"/>
    <mergeCell ref="I7:I8"/>
    <mergeCell ref="B9:G9"/>
    <mergeCell ref="B12:G12"/>
    <mergeCell ref="B13:G13"/>
    <mergeCell ref="B14:G14"/>
    <mergeCell ref="B15:G15"/>
    <mergeCell ref="F22:H22"/>
    <mergeCell ref="B23:E23"/>
    <mergeCell ref="F23:H23"/>
    <mergeCell ref="B16:G16"/>
    <mergeCell ref="B17:G17"/>
    <mergeCell ref="B19:E19"/>
    <mergeCell ref="F19:H19"/>
    <mergeCell ref="B20:E20"/>
    <mergeCell ref="F20:H20"/>
    <mergeCell ref="B27:E27"/>
    <mergeCell ref="F27:H27"/>
    <mergeCell ref="B28:E28"/>
    <mergeCell ref="F28:H28"/>
    <mergeCell ref="H5:H6"/>
    <mergeCell ref="H7:H8"/>
    <mergeCell ref="A10:G11"/>
    <mergeCell ref="B24:E24"/>
    <mergeCell ref="F24:H24"/>
    <mergeCell ref="B25:E25"/>
    <mergeCell ref="F25:H25"/>
    <mergeCell ref="B26:E26"/>
    <mergeCell ref="F26:H26"/>
    <mergeCell ref="B21:E21"/>
    <mergeCell ref="F21:H21"/>
    <mergeCell ref="B22:E22"/>
  </mergeCells>
  <phoneticPr fontId="48" type="noConversion"/>
  <pageMargins left="0.70763888888888904" right="0.70763888888888904" top="0.74791666666666701" bottom="0.74791666666666701" header="0.31388888888888899" footer="0.31388888888888899"/>
  <pageSetup paperSize="9" scale="75" orientation="landscape"/>
  <headerFooter>
    <oddFooter>&amp;R&amp;P/&amp;N</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4">
    <pageSetUpPr fitToPage="1"/>
  </sheetPr>
  <dimension ref="A1:W29"/>
  <sheetViews>
    <sheetView showGridLines="0" topLeftCell="D4" zoomScale="89" zoomScaleNormal="89" workbookViewId="0">
      <selection activeCell="S10" sqref="S10"/>
    </sheetView>
  </sheetViews>
  <sheetFormatPr defaultColWidth="9" defaultRowHeight="13.15" outlineLevelCol="1"/>
  <cols>
    <col min="1" max="1" width="5" style="25" customWidth="1"/>
    <col min="2" max="4" width="11.125" style="25" customWidth="1" outlineLevel="1"/>
    <col min="5" max="7" width="8" style="25" customWidth="1" outlineLevel="1"/>
    <col min="8" max="9" width="8.125" style="25" customWidth="1"/>
    <col min="10" max="10" width="9.5" style="25" customWidth="1"/>
    <col min="11" max="11" width="18" style="25" customWidth="1"/>
    <col min="12" max="12" width="8" style="25" customWidth="1"/>
    <col min="13" max="13" width="5.125" style="25" customWidth="1"/>
    <col min="14" max="14" width="4.625" style="25" customWidth="1"/>
    <col min="15" max="15" width="8" style="25" customWidth="1"/>
    <col min="16" max="17" width="7.625" style="25" customWidth="1"/>
    <col min="18" max="18" width="16.625" style="25" customWidth="1"/>
    <col min="19" max="19" width="10.125" style="25" customWidth="1"/>
    <col min="20" max="20" width="11.125" style="25" customWidth="1"/>
    <col min="21" max="21" width="7.125" style="25" customWidth="1"/>
    <col min="22" max="22" width="7.5" style="25" customWidth="1"/>
    <col min="23" max="23" width="9" style="24" customWidth="1"/>
    <col min="24" max="25" width="9" style="25" customWidth="1"/>
    <col min="26" max="16384" width="9" style="25"/>
  </cols>
  <sheetData>
    <row r="1" spans="1:23">
      <c r="A1" s="26" t="s">
        <v>0</v>
      </c>
    </row>
    <row r="2" spans="1:23" s="23" customFormat="1" ht="30" customHeight="1">
      <c r="A2" s="798" t="s">
        <v>1995</v>
      </c>
      <c r="B2" s="799"/>
      <c r="C2" s="799"/>
      <c r="D2" s="799"/>
      <c r="E2" s="799"/>
      <c r="F2" s="799"/>
      <c r="G2" s="799"/>
      <c r="H2" s="799"/>
      <c r="I2" s="799"/>
      <c r="J2" s="799"/>
      <c r="K2" s="799"/>
      <c r="L2" s="799"/>
      <c r="M2" s="799"/>
      <c r="N2" s="799"/>
      <c r="O2" s="799"/>
      <c r="P2" s="799"/>
      <c r="Q2" s="799"/>
      <c r="R2" s="799"/>
      <c r="S2" s="799"/>
      <c r="T2" s="799"/>
      <c r="U2" s="799"/>
      <c r="V2" s="799"/>
      <c r="W2" s="27"/>
    </row>
    <row r="3" spans="1:23" ht="15.75" customHeight="1">
      <c r="A3" s="800" t="e">
        <f>"评估基准日："&amp;TEXT(#REF!,"yyyy年mm月dd日")</f>
        <v>#REF!</v>
      </c>
      <c r="B3" s="801"/>
      <c r="C3" s="801"/>
      <c r="D3" s="801"/>
      <c r="E3" s="801"/>
      <c r="F3" s="801"/>
      <c r="G3" s="801"/>
      <c r="H3" s="801"/>
      <c r="I3" s="801"/>
      <c r="J3" s="801"/>
      <c r="K3" s="801"/>
      <c r="L3" s="801"/>
      <c r="M3" s="801"/>
      <c r="N3" s="801"/>
      <c r="O3" s="801"/>
      <c r="P3" s="801"/>
      <c r="Q3" s="801"/>
      <c r="R3" s="801"/>
      <c r="S3" s="801"/>
      <c r="T3" s="801"/>
      <c r="U3" s="801"/>
      <c r="V3" s="801"/>
    </row>
    <row r="4" spans="1:23" ht="14.25" customHeight="1">
      <c r="H4" s="24"/>
      <c r="I4" s="24"/>
      <c r="J4" s="24"/>
      <c r="K4" s="24"/>
      <c r="L4" s="24"/>
      <c r="M4" s="24"/>
      <c r="N4" s="24"/>
      <c r="O4" s="24"/>
      <c r="P4" s="24"/>
      <c r="Q4" s="24"/>
      <c r="R4" s="24"/>
      <c r="S4" s="24"/>
      <c r="T4" s="24"/>
      <c r="U4" s="24"/>
      <c r="V4" s="28" t="s">
        <v>1996</v>
      </c>
    </row>
    <row r="5" spans="1:23" ht="15.75" customHeight="1">
      <c r="A5" s="885" t="e">
        <f>#REF!&amp;"："&amp;#REF!</f>
        <v>#REF!</v>
      </c>
      <c r="B5" s="809"/>
      <c r="C5" s="809"/>
      <c r="D5" s="809"/>
      <c r="E5" s="809"/>
      <c r="F5" s="809"/>
      <c r="G5" s="809"/>
      <c r="H5" s="809"/>
      <c r="I5" s="809"/>
      <c r="J5" s="809"/>
      <c r="K5" s="809"/>
      <c r="L5" s="809"/>
      <c r="M5" s="809"/>
      <c r="N5" s="809"/>
      <c r="O5" s="809"/>
      <c r="V5" s="28" t="s">
        <v>1614</v>
      </c>
    </row>
    <row r="6" spans="1:23" s="24" customFormat="1" ht="15.75" customHeight="1">
      <c r="A6" s="810" t="s">
        <v>1615</v>
      </c>
      <c r="B6" s="810" t="s">
        <v>1956</v>
      </c>
      <c r="C6" s="853"/>
      <c r="D6" s="853"/>
      <c r="E6" s="853"/>
      <c r="F6" s="853"/>
      <c r="G6" s="811"/>
      <c r="H6" s="810" t="s">
        <v>1957</v>
      </c>
      <c r="I6" s="837" t="s">
        <v>1958</v>
      </c>
      <c r="J6" s="837" t="s">
        <v>1959</v>
      </c>
      <c r="K6" s="837" t="s">
        <v>1960</v>
      </c>
      <c r="L6" s="837" t="s">
        <v>1961</v>
      </c>
      <c r="M6" s="810" t="s">
        <v>1962</v>
      </c>
      <c r="N6" s="844" t="s">
        <v>1963</v>
      </c>
      <c r="O6" s="881" t="s">
        <v>1618</v>
      </c>
      <c r="P6" s="881" t="s">
        <v>1964</v>
      </c>
      <c r="Q6" s="844" t="s">
        <v>1965</v>
      </c>
      <c r="R6" s="883" t="s">
        <v>1997</v>
      </c>
      <c r="S6" s="837" t="s">
        <v>1621</v>
      </c>
      <c r="T6" s="821" t="s">
        <v>1623</v>
      </c>
      <c r="U6" s="844" t="s">
        <v>1624</v>
      </c>
      <c r="V6" s="844" t="s">
        <v>1625</v>
      </c>
    </row>
    <row r="7" spans="1:23" s="24" customFormat="1">
      <c r="A7" s="854"/>
      <c r="B7" s="247" t="s">
        <v>1967</v>
      </c>
      <c r="C7" s="236" t="s">
        <v>1968</v>
      </c>
      <c r="D7" s="236" t="s">
        <v>1969</v>
      </c>
      <c r="E7" s="236" t="s">
        <v>1970</v>
      </c>
      <c r="F7" s="236" t="s">
        <v>1971</v>
      </c>
      <c r="G7" s="236" t="s">
        <v>1972</v>
      </c>
      <c r="H7" s="854"/>
      <c r="I7" s="822"/>
      <c r="J7" s="822"/>
      <c r="K7" s="822"/>
      <c r="L7" s="822"/>
      <c r="M7" s="854"/>
      <c r="N7" s="854"/>
      <c r="O7" s="822"/>
      <c r="P7" s="822"/>
      <c r="Q7" s="854"/>
      <c r="R7" s="884"/>
      <c r="S7" s="822"/>
      <c r="T7" s="822"/>
      <c r="U7" s="854"/>
      <c r="V7" s="854"/>
      <c r="W7" s="24" t="s">
        <v>1631</v>
      </c>
    </row>
    <row r="8" spans="1:23" ht="15.6" customHeight="1">
      <c r="A8" s="32" t="str">
        <f t="shared" ref="A8" si="0">IF(J8="","",ROW()-7)</f>
        <v/>
      </c>
      <c r="B8" s="32"/>
      <c r="C8" s="33"/>
      <c r="D8" s="33"/>
      <c r="E8" s="33"/>
      <c r="F8" s="33"/>
      <c r="G8" s="33"/>
      <c r="H8" s="32"/>
      <c r="I8" s="33"/>
      <c r="J8" s="33"/>
      <c r="K8" s="33"/>
      <c r="L8" s="33"/>
      <c r="M8" s="33"/>
      <c r="N8" s="34"/>
      <c r="O8" s="33"/>
      <c r="P8" s="66"/>
      <c r="Q8" s="35"/>
      <c r="R8" s="35"/>
      <c r="S8" s="35"/>
      <c r="T8" s="35"/>
      <c r="U8" s="42" t="str">
        <f t="shared" ref="U8" si="1">IF(S8=0,"",(T8-S8)/S8*100)</f>
        <v/>
      </c>
      <c r="V8" s="33"/>
      <c r="W8" s="24" t="s">
        <v>1998</v>
      </c>
    </row>
    <row r="9" spans="1:23" ht="15.6" customHeight="1">
      <c r="A9" s="32" t="str">
        <f t="shared" ref="A9:A26" si="2">IF(J9="","",ROW()-7)</f>
        <v/>
      </c>
      <c r="B9" s="32"/>
      <c r="C9" s="33"/>
      <c r="D9" s="33"/>
      <c r="E9" s="33"/>
      <c r="F9" s="33"/>
      <c r="G9" s="33"/>
      <c r="H9" s="32"/>
      <c r="I9" s="33"/>
      <c r="J9" s="33"/>
      <c r="K9" s="33"/>
      <c r="L9" s="33"/>
      <c r="M9" s="33"/>
      <c r="N9" s="34"/>
      <c r="O9" s="33"/>
      <c r="P9" s="66"/>
      <c r="Q9" s="35"/>
      <c r="R9" s="35"/>
      <c r="S9" s="35"/>
      <c r="T9" s="35"/>
      <c r="U9" s="42" t="str">
        <f t="shared" ref="U9:U27" si="3">IF(S9=0,"",(T9-S9)/S9*100)</f>
        <v/>
      </c>
      <c r="V9" s="33"/>
      <c r="W9" s="24" t="s">
        <v>1999</v>
      </c>
    </row>
    <row r="10" spans="1:23" ht="15.6" customHeight="1">
      <c r="A10" s="32" t="str">
        <f t="shared" si="2"/>
        <v/>
      </c>
      <c r="B10" s="32"/>
      <c r="C10" s="33"/>
      <c r="D10" s="33"/>
      <c r="E10" s="33"/>
      <c r="F10" s="33"/>
      <c r="G10" s="33"/>
      <c r="H10" s="32"/>
      <c r="I10" s="33"/>
      <c r="J10" s="33"/>
      <c r="K10" s="33"/>
      <c r="L10" s="33"/>
      <c r="M10" s="33"/>
      <c r="N10" s="34"/>
      <c r="O10" s="33"/>
      <c r="P10" s="66"/>
      <c r="Q10" s="35"/>
      <c r="R10" s="35"/>
      <c r="S10" s="35"/>
      <c r="T10" s="35"/>
      <c r="U10" s="42" t="str">
        <f t="shared" si="3"/>
        <v/>
      </c>
      <c r="V10" s="33"/>
      <c r="W10" s="24" t="s">
        <v>2000</v>
      </c>
    </row>
    <row r="11" spans="1:23" ht="15.6" customHeight="1">
      <c r="A11" s="32" t="str">
        <f t="shared" si="2"/>
        <v/>
      </c>
      <c r="B11" s="32"/>
      <c r="C11" s="33"/>
      <c r="D11" s="33"/>
      <c r="E11" s="33"/>
      <c r="F11" s="33"/>
      <c r="G11" s="33"/>
      <c r="H11" s="32"/>
      <c r="I11" s="33"/>
      <c r="J11" s="33"/>
      <c r="K11" s="33"/>
      <c r="L11" s="33"/>
      <c r="M11" s="33"/>
      <c r="N11" s="34"/>
      <c r="O11" s="33"/>
      <c r="P11" s="66"/>
      <c r="Q11" s="35"/>
      <c r="R11" s="35"/>
      <c r="S11" s="35"/>
      <c r="T11" s="35"/>
      <c r="U11" s="42" t="str">
        <f t="shared" si="3"/>
        <v/>
      </c>
      <c r="V11" s="33"/>
      <c r="W11" s="24" t="s">
        <v>2001</v>
      </c>
    </row>
    <row r="12" spans="1:23" ht="15.6" customHeight="1">
      <c r="A12" s="32" t="str">
        <f t="shared" si="2"/>
        <v/>
      </c>
      <c r="B12" s="32"/>
      <c r="C12" s="33"/>
      <c r="D12" s="33"/>
      <c r="E12" s="33"/>
      <c r="F12" s="33"/>
      <c r="G12" s="33"/>
      <c r="H12" s="32"/>
      <c r="I12" s="33"/>
      <c r="J12" s="33"/>
      <c r="K12" s="33"/>
      <c r="L12" s="33"/>
      <c r="M12" s="33"/>
      <c r="N12" s="34"/>
      <c r="O12" s="33"/>
      <c r="P12" s="66"/>
      <c r="Q12" s="35"/>
      <c r="R12" s="35"/>
      <c r="S12" s="35"/>
      <c r="T12" s="35"/>
      <c r="U12" s="42" t="str">
        <f t="shared" si="3"/>
        <v/>
      </c>
      <c r="V12" s="33"/>
      <c r="W12" s="24" t="s">
        <v>2002</v>
      </c>
    </row>
    <row r="13" spans="1:23" ht="15.6" customHeight="1">
      <c r="A13" s="32" t="str">
        <f t="shared" si="2"/>
        <v/>
      </c>
      <c r="B13" s="32"/>
      <c r="C13" s="33"/>
      <c r="D13" s="33"/>
      <c r="E13" s="33"/>
      <c r="F13" s="33"/>
      <c r="G13" s="33"/>
      <c r="H13" s="32"/>
      <c r="I13" s="33"/>
      <c r="J13" s="33"/>
      <c r="K13" s="33"/>
      <c r="L13" s="33"/>
      <c r="M13" s="33"/>
      <c r="N13" s="34"/>
      <c r="O13" s="33"/>
      <c r="P13" s="66"/>
      <c r="Q13" s="35"/>
      <c r="R13" s="35"/>
      <c r="S13" s="35"/>
      <c r="T13" s="35"/>
      <c r="U13" s="42" t="str">
        <f t="shared" si="3"/>
        <v/>
      </c>
      <c r="V13" s="33"/>
      <c r="W13" s="24" t="s">
        <v>2003</v>
      </c>
    </row>
    <row r="14" spans="1:23" ht="15.6" customHeight="1">
      <c r="A14" s="32" t="str">
        <f t="shared" si="2"/>
        <v/>
      </c>
      <c r="B14" s="32"/>
      <c r="C14" s="33"/>
      <c r="D14" s="33"/>
      <c r="E14" s="33"/>
      <c r="F14" s="33"/>
      <c r="G14" s="33"/>
      <c r="H14" s="32"/>
      <c r="I14" s="33"/>
      <c r="J14" s="33"/>
      <c r="K14" s="33"/>
      <c r="L14" s="33"/>
      <c r="M14" s="33"/>
      <c r="N14" s="34"/>
      <c r="O14" s="33"/>
      <c r="P14" s="66"/>
      <c r="Q14" s="35"/>
      <c r="R14" s="35"/>
      <c r="S14" s="35"/>
      <c r="T14" s="35"/>
      <c r="U14" s="42" t="str">
        <f t="shared" si="3"/>
        <v/>
      </c>
      <c r="V14" s="33"/>
      <c r="W14" s="24" t="s">
        <v>2004</v>
      </c>
    </row>
    <row r="15" spans="1:23" ht="15.6" customHeight="1">
      <c r="A15" s="32" t="str">
        <f t="shared" si="2"/>
        <v/>
      </c>
      <c r="B15" s="32"/>
      <c r="C15" s="33"/>
      <c r="D15" s="33"/>
      <c r="E15" s="33"/>
      <c r="F15" s="33"/>
      <c r="G15" s="33"/>
      <c r="H15" s="32"/>
      <c r="I15" s="33"/>
      <c r="J15" s="33"/>
      <c r="K15" s="33"/>
      <c r="L15" s="33"/>
      <c r="M15" s="33"/>
      <c r="N15" s="34"/>
      <c r="O15" s="33"/>
      <c r="P15" s="66"/>
      <c r="Q15" s="35"/>
      <c r="R15" s="35"/>
      <c r="S15" s="35"/>
      <c r="T15" s="35"/>
      <c r="U15" s="42" t="str">
        <f t="shared" si="3"/>
        <v/>
      </c>
      <c r="V15" s="33"/>
      <c r="W15" s="24" t="s">
        <v>2005</v>
      </c>
    </row>
    <row r="16" spans="1:23" ht="15.6" customHeight="1">
      <c r="A16" s="32" t="str">
        <f t="shared" si="2"/>
        <v/>
      </c>
      <c r="B16" s="32"/>
      <c r="C16" s="33"/>
      <c r="D16" s="33"/>
      <c r="E16" s="33"/>
      <c r="F16" s="33"/>
      <c r="G16" s="33"/>
      <c r="H16" s="32"/>
      <c r="I16" s="33"/>
      <c r="J16" s="33"/>
      <c r="K16" s="33"/>
      <c r="L16" s="33"/>
      <c r="M16" s="33"/>
      <c r="N16" s="34"/>
      <c r="O16" s="33"/>
      <c r="P16" s="66"/>
      <c r="Q16" s="35"/>
      <c r="R16" s="35"/>
      <c r="S16" s="35"/>
      <c r="T16" s="35"/>
      <c r="U16" s="42" t="str">
        <f t="shared" si="3"/>
        <v/>
      </c>
      <c r="V16" s="33"/>
      <c r="W16" s="24" t="s">
        <v>2006</v>
      </c>
    </row>
    <row r="17" spans="1:23" ht="15.6" customHeight="1">
      <c r="A17" s="32" t="str">
        <f t="shared" si="2"/>
        <v/>
      </c>
      <c r="B17" s="32"/>
      <c r="C17" s="33"/>
      <c r="D17" s="33"/>
      <c r="E17" s="33"/>
      <c r="F17" s="33"/>
      <c r="G17" s="33"/>
      <c r="H17" s="32"/>
      <c r="I17" s="33"/>
      <c r="J17" s="33"/>
      <c r="K17" s="33"/>
      <c r="L17" s="33"/>
      <c r="M17" s="33"/>
      <c r="N17" s="34"/>
      <c r="O17" s="33"/>
      <c r="P17" s="66"/>
      <c r="Q17" s="35"/>
      <c r="R17" s="35"/>
      <c r="S17" s="35"/>
      <c r="T17" s="35"/>
      <c r="U17" s="42" t="str">
        <f t="shared" si="3"/>
        <v/>
      </c>
      <c r="V17" s="33"/>
      <c r="W17" s="24" t="s">
        <v>2007</v>
      </c>
    </row>
    <row r="18" spans="1:23" ht="15.6" customHeight="1">
      <c r="A18" s="32" t="str">
        <f t="shared" si="2"/>
        <v/>
      </c>
      <c r="B18" s="32"/>
      <c r="C18" s="33"/>
      <c r="D18" s="33"/>
      <c r="E18" s="33"/>
      <c r="F18" s="33"/>
      <c r="G18" s="33"/>
      <c r="H18" s="32"/>
      <c r="I18" s="33"/>
      <c r="J18" s="33"/>
      <c r="K18" s="33"/>
      <c r="L18" s="33"/>
      <c r="M18" s="33"/>
      <c r="N18" s="34"/>
      <c r="O18" s="33"/>
      <c r="P18" s="66"/>
      <c r="Q18" s="35"/>
      <c r="R18" s="35"/>
      <c r="S18" s="35"/>
      <c r="T18" s="35"/>
      <c r="U18" s="42" t="str">
        <f t="shared" si="3"/>
        <v/>
      </c>
      <c r="V18" s="33"/>
      <c r="W18" s="24" t="s">
        <v>2008</v>
      </c>
    </row>
    <row r="19" spans="1:23" ht="15.6" customHeight="1">
      <c r="A19" s="32" t="str">
        <f t="shared" si="2"/>
        <v/>
      </c>
      <c r="B19" s="32"/>
      <c r="C19" s="33"/>
      <c r="D19" s="33"/>
      <c r="E19" s="33"/>
      <c r="F19" s="33"/>
      <c r="G19" s="33"/>
      <c r="H19" s="32"/>
      <c r="I19" s="33"/>
      <c r="J19" s="33"/>
      <c r="K19" s="33"/>
      <c r="L19" s="33"/>
      <c r="M19" s="33"/>
      <c r="N19" s="34"/>
      <c r="O19" s="33"/>
      <c r="P19" s="66"/>
      <c r="Q19" s="35"/>
      <c r="R19" s="35"/>
      <c r="S19" s="35"/>
      <c r="T19" s="35"/>
      <c r="U19" s="42" t="str">
        <f t="shared" si="3"/>
        <v/>
      </c>
      <c r="V19" s="33"/>
      <c r="W19" s="24" t="s">
        <v>2009</v>
      </c>
    </row>
    <row r="20" spans="1:23" ht="15.6" customHeight="1">
      <c r="A20" s="32" t="str">
        <f t="shared" si="2"/>
        <v/>
      </c>
      <c r="B20" s="32"/>
      <c r="C20" s="33"/>
      <c r="D20" s="33"/>
      <c r="E20" s="33"/>
      <c r="F20" s="33"/>
      <c r="G20" s="33"/>
      <c r="H20" s="32"/>
      <c r="I20" s="33"/>
      <c r="J20" s="33"/>
      <c r="K20" s="33"/>
      <c r="L20" s="33"/>
      <c r="M20" s="33"/>
      <c r="N20" s="34"/>
      <c r="O20" s="33"/>
      <c r="P20" s="66"/>
      <c r="Q20" s="35"/>
      <c r="R20" s="35"/>
      <c r="S20" s="35"/>
      <c r="T20" s="35"/>
      <c r="U20" s="42" t="str">
        <f t="shared" si="3"/>
        <v/>
      </c>
      <c r="V20" s="33"/>
      <c r="W20" s="24" t="s">
        <v>2010</v>
      </c>
    </row>
    <row r="21" spans="1:23" ht="15.6" customHeight="1">
      <c r="A21" s="32" t="str">
        <f t="shared" si="2"/>
        <v/>
      </c>
      <c r="B21" s="32"/>
      <c r="C21" s="33"/>
      <c r="D21" s="33"/>
      <c r="E21" s="33"/>
      <c r="F21" s="33"/>
      <c r="G21" s="33"/>
      <c r="H21" s="32"/>
      <c r="I21" s="33"/>
      <c r="J21" s="33"/>
      <c r="K21" s="33"/>
      <c r="L21" s="33"/>
      <c r="M21" s="33"/>
      <c r="N21" s="34"/>
      <c r="O21" s="33"/>
      <c r="P21" s="66"/>
      <c r="Q21" s="35"/>
      <c r="R21" s="35"/>
      <c r="S21" s="35"/>
      <c r="T21" s="35"/>
      <c r="U21" s="42" t="str">
        <f t="shared" si="3"/>
        <v/>
      </c>
      <c r="V21" s="33"/>
      <c r="W21" s="24" t="s">
        <v>2011</v>
      </c>
    </row>
    <row r="22" spans="1:23" ht="15.6" customHeight="1">
      <c r="A22" s="32" t="str">
        <f t="shared" si="2"/>
        <v/>
      </c>
      <c r="B22" s="32"/>
      <c r="C22" s="33"/>
      <c r="D22" s="33"/>
      <c r="E22" s="33"/>
      <c r="F22" s="33"/>
      <c r="G22" s="33"/>
      <c r="H22" s="32"/>
      <c r="I22" s="33"/>
      <c r="J22" s="33"/>
      <c r="K22" s="33"/>
      <c r="L22" s="33"/>
      <c r="M22" s="33"/>
      <c r="N22" s="34"/>
      <c r="O22" s="33"/>
      <c r="P22" s="66"/>
      <c r="Q22" s="35"/>
      <c r="R22" s="35"/>
      <c r="S22" s="35"/>
      <c r="T22" s="35"/>
      <c r="U22" s="42" t="str">
        <f t="shared" si="3"/>
        <v/>
      </c>
      <c r="V22" s="33"/>
      <c r="W22" s="24" t="s">
        <v>2012</v>
      </c>
    </row>
    <row r="23" spans="1:23" ht="15.6" customHeight="1">
      <c r="A23" s="32" t="str">
        <f t="shared" si="2"/>
        <v/>
      </c>
      <c r="B23" s="32"/>
      <c r="C23" s="33"/>
      <c r="D23" s="33"/>
      <c r="E23" s="33"/>
      <c r="F23" s="33"/>
      <c r="G23" s="33"/>
      <c r="H23" s="32"/>
      <c r="I23" s="33"/>
      <c r="J23" s="33"/>
      <c r="K23" s="33"/>
      <c r="L23" s="33"/>
      <c r="M23" s="33"/>
      <c r="N23" s="34"/>
      <c r="O23" s="33"/>
      <c r="P23" s="66"/>
      <c r="Q23" s="35"/>
      <c r="R23" s="35"/>
      <c r="S23" s="35"/>
      <c r="T23" s="35"/>
      <c r="U23" s="42" t="str">
        <f t="shared" si="3"/>
        <v/>
      </c>
      <c r="V23" s="33"/>
      <c r="W23" s="24" t="s">
        <v>2013</v>
      </c>
    </row>
    <row r="24" spans="1:23" ht="15.6" customHeight="1">
      <c r="A24" s="32" t="str">
        <f t="shared" si="2"/>
        <v/>
      </c>
      <c r="B24" s="32"/>
      <c r="C24" s="33"/>
      <c r="D24" s="33"/>
      <c r="E24" s="33"/>
      <c r="F24" s="33"/>
      <c r="G24" s="33"/>
      <c r="H24" s="32"/>
      <c r="I24" s="33"/>
      <c r="J24" s="33"/>
      <c r="K24" s="33"/>
      <c r="L24" s="33"/>
      <c r="M24" s="33"/>
      <c r="N24" s="34"/>
      <c r="O24" s="33"/>
      <c r="P24" s="66"/>
      <c r="Q24" s="35"/>
      <c r="R24" s="35"/>
      <c r="S24" s="35"/>
      <c r="T24" s="35"/>
      <c r="U24" s="42" t="str">
        <f t="shared" si="3"/>
        <v/>
      </c>
      <c r="V24" s="33"/>
      <c r="W24" s="24" t="s">
        <v>2014</v>
      </c>
    </row>
    <row r="25" spans="1:23" ht="15.6" customHeight="1">
      <c r="A25" s="32" t="str">
        <f t="shared" si="2"/>
        <v/>
      </c>
      <c r="B25" s="32"/>
      <c r="C25" s="33"/>
      <c r="D25" s="33"/>
      <c r="E25" s="33"/>
      <c r="F25" s="33"/>
      <c r="G25" s="33"/>
      <c r="H25" s="32"/>
      <c r="I25" s="33"/>
      <c r="J25" s="33"/>
      <c r="K25" s="33"/>
      <c r="L25" s="33"/>
      <c r="M25" s="33"/>
      <c r="N25" s="34"/>
      <c r="O25" s="33"/>
      <c r="P25" s="66"/>
      <c r="Q25" s="35"/>
      <c r="R25" s="35"/>
      <c r="S25" s="35"/>
      <c r="T25" s="35"/>
      <c r="U25" s="42" t="str">
        <f t="shared" si="3"/>
        <v/>
      </c>
      <c r="V25" s="33"/>
      <c r="W25" s="24" t="s">
        <v>2015</v>
      </c>
    </row>
    <row r="26" spans="1:23">
      <c r="A26" s="32" t="str">
        <f t="shared" si="2"/>
        <v/>
      </c>
      <c r="B26" s="32"/>
      <c r="C26" s="33"/>
      <c r="D26" s="33"/>
      <c r="E26" s="33"/>
      <c r="F26" s="33"/>
      <c r="G26" s="33"/>
      <c r="H26" s="32"/>
      <c r="I26" s="33"/>
      <c r="J26" s="33"/>
      <c r="K26" s="33"/>
      <c r="L26" s="33"/>
      <c r="M26" s="33"/>
      <c r="N26" s="34"/>
      <c r="O26" s="33"/>
      <c r="P26" s="66"/>
      <c r="Q26" s="35"/>
      <c r="R26" s="35"/>
      <c r="S26" s="35"/>
      <c r="T26" s="35"/>
      <c r="U26" s="42" t="str">
        <f t="shared" si="3"/>
        <v/>
      </c>
      <c r="V26" s="33"/>
      <c r="W26" s="24" t="s">
        <v>2016</v>
      </c>
    </row>
    <row r="27" spans="1:23" ht="15.75" customHeight="1">
      <c r="A27" s="803" t="s">
        <v>1694</v>
      </c>
      <c r="B27" s="809"/>
      <c r="C27" s="809"/>
      <c r="D27" s="809"/>
      <c r="E27" s="809"/>
      <c r="F27" s="809"/>
      <c r="G27" s="809"/>
      <c r="H27" s="809"/>
      <c r="I27" s="809"/>
      <c r="J27" s="804"/>
      <c r="K27" s="248"/>
      <c r="L27" s="248"/>
      <c r="M27" s="36"/>
      <c r="N27" s="36"/>
      <c r="O27" s="36"/>
      <c r="P27" s="42"/>
      <c r="Q27" s="42"/>
      <c r="R27" s="42"/>
      <c r="S27" s="42">
        <f>SUM(S8:S26)</f>
        <v>0</v>
      </c>
      <c r="T27" s="42">
        <f>SUM(T8:T26)</f>
        <v>0</v>
      </c>
      <c r="U27" s="42" t="str">
        <f t="shared" si="3"/>
        <v/>
      </c>
      <c r="V27" s="193"/>
    </row>
    <row r="28" spans="1:23" ht="15.75" customHeight="1">
      <c r="A28" s="25" t="e">
        <f>#REF!&amp;"填表人："&amp;#REF!</f>
        <v>#REF!</v>
      </c>
      <c r="T28" s="25" t="e">
        <f>"评估人员："&amp;#REF!</f>
        <v>#REF!</v>
      </c>
      <c r="W28" s="24" t="s">
        <v>1653</v>
      </c>
    </row>
    <row r="29" spans="1:23" ht="15.75" customHeight="1">
      <c r="A29" s="25" t="e">
        <f>"填表日期："&amp;YEAR(#REF!)&amp;"年"&amp;MONTH(#REF!)&amp;"月"&amp;DAY(#REF!)&amp;"日"</f>
        <v>#REF!</v>
      </c>
    </row>
  </sheetData>
  <mergeCells count="21">
    <mergeCell ref="A2:V2"/>
    <mergeCell ref="A3:V3"/>
    <mergeCell ref="A5:O5"/>
    <mergeCell ref="B6:G6"/>
    <mergeCell ref="A27:J27"/>
    <mergeCell ref="A6:A7"/>
    <mergeCell ref="H6:H7"/>
    <mergeCell ref="I6:I7"/>
    <mergeCell ref="J6:J7"/>
    <mergeCell ref="K6:K7"/>
    <mergeCell ref="L6:L7"/>
    <mergeCell ref="M6:M7"/>
    <mergeCell ref="N6:N7"/>
    <mergeCell ref="O6:O7"/>
    <mergeCell ref="P6:P7"/>
    <mergeCell ref="Q6:Q7"/>
    <mergeCell ref="R6:R7"/>
    <mergeCell ref="S6:S7"/>
    <mergeCell ref="T6:T7"/>
    <mergeCell ref="U6:U7"/>
    <mergeCell ref="V6:V7"/>
  </mergeCells>
  <phoneticPr fontId="48" type="noConversion"/>
  <hyperlinks>
    <hyperlink ref="A1" location="索引目录!A1" display="返回索引目录" xr:uid="{00000000-0004-0000-3100-000000000000}"/>
  </hyperlinks>
  <printOptions horizontalCentered="1"/>
  <pageMargins left="0.98402777777777795" right="0.98402777777777795" top="0.98402777777777795" bottom="0.98402777777777795" header="0.47152777777777799" footer="0.35416666666666702"/>
  <pageSetup paperSize="9" scale="5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5">
    <pageSetUpPr fitToPage="1"/>
  </sheetPr>
  <dimension ref="A1:AN35"/>
  <sheetViews>
    <sheetView showGridLines="0" topLeftCell="A6" zoomScale="64" zoomScaleNormal="64" workbookViewId="0">
      <selection activeCell="S10" sqref="S10"/>
    </sheetView>
  </sheetViews>
  <sheetFormatPr defaultColWidth="9" defaultRowHeight="13.15" outlineLevelCol="2"/>
  <cols>
    <col min="1" max="1" width="7.625" style="25" customWidth="1"/>
    <col min="2" max="2" width="11.125" style="25" customWidth="1"/>
    <col min="3" max="3" width="7.625" style="25" customWidth="1"/>
    <col min="4" max="4" width="17.625" style="25" customWidth="1"/>
    <col min="5" max="10" width="7.625" style="25" customWidth="1"/>
    <col min="11" max="11" width="8" style="25" customWidth="1"/>
    <col min="12" max="12" width="7.5" style="25" customWidth="1"/>
    <col min="13" max="13" width="11.125" style="25" customWidth="1"/>
    <col min="14" max="14" width="11.625" style="25" customWidth="1"/>
    <col min="15" max="15" width="15" style="25" customWidth="1"/>
    <col min="16" max="16" width="10.625" style="25" customWidth="1"/>
    <col min="17" max="17" width="7.625" style="25" customWidth="1"/>
    <col min="18" max="18" width="8.125" style="25" customWidth="1"/>
    <col min="19" max="19" width="9" style="24" customWidth="1"/>
    <col min="20" max="25" width="5.625" style="25" hidden="1" customWidth="1" outlineLevel="1"/>
    <col min="26" max="26" width="14.625" style="25" hidden="1" customWidth="1" outlineLevel="1"/>
    <col min="27" max="27" width="11.125" style="25" hidden="1" customWidth="1" outlineLevel="1"/>
    <col min="28" max="30" width="8.625" style="25" hidden="1" customWidth="1" outlineLevel="2"/>
    <col min="31" max="31" width="11.125" style="25" hidden="1" customWidth="1" outlineLevel="2"/>
    <col min="32" max="32" width="8.625" style="25" hidden="1" customWidth="1" outlineLevel="2"/>
    <col min="33" max="33" width="10.5" style="25" hidden="1" customWidth="1" outlineLevel="2"/>
    <col min="34" max="34" width="8.625" style="25" hidden="1" customWidth="1" outlineLevel="2"/>
    <col min="35" max="35" width="11.125" style="25" hidden="1" customWidth="1" outlineLevel="2"/>
    <col min="36" max="36" width="11" style="25" hidden="1" customWidth="1" outlineLevel="2"/>
    <col min="37" max="37" width="8.625" style="25" hidden="1" customWidth="1" outlineLevel="1"/>
    <col min="38" max="38" width="8.625" style="25" hidden="1" customWidth="1" outlineLevel="1" collapsed="1"/>
    <col min="39" max="39" width="8.625" style="25" hidden="1" customWidth="1" outlineLevel="1"/>
    <col min="40" max="40" width="9" style="25" customWidth="1" collapsed="1"/>
    <col min="41" max="42" width="9" style="25" customWidth="1"/>
    <col min="43" max="16384" width="9" style="25"/>
  </cols>
  <sheetData>
    <row r="1" spans="1:19">
      <c r="A1" s="26" t="s">
        <v>0</v>
      </c>
    </row>
    <row r="2" spans="1:19" s="23" customFormat="1" ht="30" customHeight="1">
      <c r="A2" s="798" t="s">
        <v>83</v>
      </c>
      <c r="B2" s="799"/>
      <c r="C2" s="799"/>
      <c r="D2" s="799"/>
      <c r="E2" s="799"/>
      <c r="F2" s="799"/>
      <c r="G2" s="799"/>
      <c r="H2" s="799"/>
      <c r="I2" s="799"/>
      <c r="J2" s="799"/>
      <c r="K2" s="799"/>
      <c r="L2" s="799"/>
      <c r="M2" s="799"/>
      <c r="N2" s="799"/>
      <c r="O2" s="799"/>
      <c r="P2" s="799"/>
      <c r="Q2" s="799"/>
      <c r="R2" s="799"/>
      <c r="S2" s="27"/>
    </row>
    <row r="3" spans="1:19">
      <c r="A3" s="800" t="e">
        <f>"评估基准日："&amp;TEXT(#REF!,"yyyy年mm月dd日")</f>
        <v>#REF!</v>
      </c>
      <c r="B3" s="801"/>
      <c r="C3" s="801"/>
      <c r="D3" s="801"/>
      <c r="E3" s="801"/>
      <c r="F3" s="801"/>
      <c r="G3" s="801"/>
      <c r="H3" s="801"/>
      <c r="I3" s="801"/>
      <c r="J3" s="801"/>
      <c r="K3" s="801"/>
      <c r="L3" s="801"/>
      <c r="M3" s="801"/>
      <c r="N3" s="801"/>
      <c r="O3" s="801"/>
      <c r="P3" s="801"/>
      <c r="Q3" s="801"/>
      <c r="R3" s="801"/>
    </row>
    <row r="4" spans="1:19">
      <c r="B4" s="24"/>
      <c r="C4" s="24"/>
      <c r="D4" s="24"/>
      <c r="E4" s="24"/>
      <c r="F4" s="24"/>
      <c r="G4" s="24"/>
      <c r="H4" s="24"/>
      <c r="I4" s="24"/>
      <c r="J4" s="24"/>
      <c r="K4" s="24"/>
      <c r="L4" s="24"/>
      <c r="M4" s="24"/>
      <c r="N4" s="24"/>
      <c r="O4" s="24"/>
      <c r="P4" s="24"/>
      <c r="Q4" s="802" t="s">
        <v>2017</v>
      </c>
      <c r="R4" s="801"/>
    </row>
    <row r="5" spans="1:19" ht="15.75" customHeight="1">
      <c r="A5" s="885" t="e">
        <f>#REF!&amp;"："&amp;#REF!</f>
        <v>#REF!</v>
      </c>
      <c r="B5" s="809"/>
      <c r="C5" s="809"/>
      <c r="D5" s="809"/>
      <c r="E5" s="809"/>
      <c r="F5" s="809"/>
      <c r="R5" s="28" t="s">
        <v>1614</v>
      </c>
    </row>
    <row r="6" spans="1:19" s="86" customFormat="1" ht="24" customHeight="1">
      <c r="A6" s="837" t="s">
        <v>4</v>
      </c>
      <c r="B6" s="837" t="s">
        <v>2018</v>
      </c>
      <c r="C6" s="837" t="s">
        <v>2019</v>
      </c>
      <c r="D6" s="837" t="s">
        <v>2020</v>
      </c>
      <c r="E6" s="837" t="s">
        <v>2021</v>
      </c>
      <c r="F6" s="837" t="s">
        <v>2022</v>
      </c>
      <c r="G6" s="837" t="s">
        <v>1846</v>
      </c>
      <c r="H6" s="837" t="s">
        <v>2023</v>
      </c>
      <c r="I6" s="837" t="s">
        <v>1548</v>
      </c>
      <c r="J6" s="837" t="s">
        <v>2024</v>
      </c>
      <c r="K6" s="837" t="s">
        <v>2025</v>
      </c>
      <c r="L6" s="837" t="s">
        <v>2026</v>
      </c>
      <c r="M6" s="837" t="s">
        <v>1521</v>
      </c>
      <c r="N6" s="821" t="s">
        <v>6</v>
      </c>
      <c r="O6" s="837" t="s">
        <v>1066</v>
      </c>
      <c r="P6" s="821" t="s">
        <v>1623</v>
      </c>
      <c r="Q6" s="837" t="s">
        <v>616</v>
      </c>
      <c r="R6" s="837" t="s">
        <v>176</v>
      </c>
    </row>
    <row r="7" spans="1:19" s="86" customFormat="1" ht="15.6" customHeight="1">
      <c r="A7" s="822"/>
      <c r="B7" s="822"/>
      <c r="C7" s="822"/>
      <c r="D7" s="822"/>
      <c r="E7" s="822"/>
      <c r="F7" s="822"/>
      <c r="G7" s="822"/>
      <c r="H7" s="822"/>
      <c r="I7" s="822"/>
      <c r="J7" s="822"/>
      <c r="K7" s="822"/>
      <c r="L7" s="822"/>
      <c r="M7" s="822"/>
      <c r="N7" s="822"/>
      <c r="O7" s="822"/>
      <c r="P7" s="822"/>
      <c r="Q7" s="822"/>
      <c r="R7" s="822"/>
      <c r="S7" s="24" t="s">
        <v>1631</v>
      </c>
    </row>
    <row r="8" spans="1:19" ht="15.75" customHeight="1">
      <c r="A8" s="32" t="str">
        <f t="shared" ref="A8" si="0">IF(C8="","",ROW()-7)</f>
        <v/>
      </c>
      <c r="B8" s="32"/>
      <c r="C8" s="33"/>
      <c r="D8" s="33"/>
      <c r="E8" s="33"/>
      <c r="F8" s="33"/>
      <c r="G8" s="34"/>
      <c r="H8" s="33"/>
      <c r="I8" s="33"/>
      <c r="J8" s="34"/>
      <c r="K8" s="33"/>
      <c r="L8" s="66"/>
      <c r="M8" s="35"/>
      <c r="N8" s="35"/>
      <c r="O8" s="35"/>
      <c r="P8" s="35"/>
      <c r="Q8" s="76" t="str">
        <f t="shared" ref="Q8" si="1">IF(N8-O8=0,"",(P8-N8+O8)/(N8-O8)*100)</f>
        <v/>
      </c>
      <c r="R8" s="33"/>
      <c r="S8" s="24" t="s">
        <v>2027</v>
      </c>
    </row>
    <row r="9" spans="1:19" ht="15.75" customHeight="1">
      <c r="A9" s="32" t="str">
        <f t="shared" ref="A9:A30" si="2">IF(C9="","",ROW()-7)</f>
        <v/>
      </c>
      <c r="B9" s="32"/>
      <c r="C9" s="33"/>
      <c r="D9" s="33"/>
      <c r="E9" s="33"/>
      <c r="F9" s="33"/>
      <c r="G9" s="34"/>
      <c r="H9" s="33"/>
      <c r="I9" s="33"/>
      <c r="J9" s="34"/>
      <c r="K9" s="33"/>
      <c r="L9" s="66"/>
      <c r="M9" s="35"/>
      <c r="N9" s="35"/>
      <c r="O9" s="35"/>
      <c r="P9" s="35"/>
      <c r="Q9" s="76" t="str">
        <f t="shared" ref="Q9:Q33" si="3">IF(N9-O9=0,"",(P9-N9+O9)/(N9-O9)*100)</f>
        <v/>
      </c>
      <c r="R9" s="33"/>
      <c r="S9" s="24" t="s">
        <v>2028</v>
      </c>
    </row>
    <row r="10" spans="1:19" ht="15.75" customHeight="1">
      <c r="A10" s="32" t="str">
        <f t="shared" si="2"/>
        <v/>
      </c>
      <c r="B10" s="32"/>
      <c r="C10" s="33"/>
      <c r="D10" s="33"/>
      <c r="E10" s="33"/>
      <c r="F10" s="33"/>
      <c r="G10" s="34"/>
      <c r="H10" s="33"/>
      <c r="I10" s="33"/>
      <c r="J10" s="34"/>
      <c r="K10" s="33"/>
      <c r="L10" s="66"/>
      <c r="M10" s="35"/>
      <c r="N10" s="35"/>
      <c r="O10" s="35"/>
      <c r="P10" s="35"/>
      <c r="Q10" s="76" t="str">
        <f t="shared" si="3"/>
        <v/>
      </c>
      <c r="R10" s="33"/>
      <c r="S10" s="24" t="s">
        <v>2029</v>
      </c>
    </row>
    <row r="11" spans="1:19" ht="15.75" customHeight="1">
      <c r="A11" s="32" t="str">
        <f t="shared" si="2"/>
        <v/>
      </c>
      <c r="B11" s="32"/>
      <c r="C11" s="33"/>
      <c r="D11" s="33"/>
      <c r="E11" s="33"/>
      <c r="F11" s="33"/>
      <c r="G11" s="34"/>
      <c r="H11" s="33"/>
      <c r="I11" s="33"/>
      <c r="J11" s="34"/>
      <c r="K11" s="33"/>
      <c r="L11" s="66"/>
      <c r="M11" s="35"/>
      <c r="N11" s="35"/>
      <c r="O11" s="35"/>
      <c r="P11" s="35"/>
      <c r="Q11" s="76" t="str">
        <f t="shared" si="3"/>
        <v/>
      </c>
      <c r="R11" s="33"/>
      <c r="S11" s="24" t="s">
        <v>2030</v>
      </c>
    </row>
    <row r="12" spans="1:19" ht="15.75" customHeight="1">
      <c r="A12" s="32" t="str">
        <f t="shared" si="2"/>
        <v/>
      </c>
      <c r="B12" s="32"/>
      <c r="C12" s="33"/>
      <c r="D12" s="33"/>
      <c r="E12" s="33"/>
      <c r="F12" s="33"/>
      <c r="G12" s="34"/>
      <c r="H12" s="33"/>
      <c r="I12" s="33"/>
      <c r="J12" s="34"/>
      <c r="K12" s="33"/>
      <c r="L12" s="66"/>
      <c r="M12" s="35"/>
      <c r="N12" s="35"/>
      <c r="O12" s="35"/>
      <c r="P12" s="35"/>
      <c r="Q12" s="76" t="str">
        <f t="shared" si="3"/>
        <v/>
      </c>
      <c r="R12" s="33"/>
      <c r="S12" s="24" t="s">
        <v>2031</v>
      </c>
    </row>
    <row r="13" spans="1:19" ht="15.75" customHeight="1">
      <c r="A13" s="32" t="str">
        <f t="shared" si="2"/>
        <v/>
      </c>
      <c r="B13" s="32"/>
      <c r="C13" s="33"/>
      <c r="D13" s="33"/>
      <c r="E13" s="33"/>
      <c r="F13" s="33"/>
      <c r="G13" s="34"/>
      <c r="H13" s="33"/>
      <c r="I13" s="33"/>
      <c r="J13" s="34"/>
      <c r="K13" s="33"/>
      <c r="L13" s="66"/>
      <c r="M13" s="35"/>
      <c r="N13" s="35"/>
      <c r="O13" s="35"/>
      <c r="P13" s="35"/>
      <c r="Q13" s="76" t="str">
        <f t="shared" si="3"/>
        <v/>
      </c>
      <c r="R13" s="33"/>
      <c r="S13" s="24" t="s">
        <v>2032</v>
      </c>
    </row>
    <row r="14" spans="1:19" ht="15.75" customHeight="1">
      <c r="A14" s="32" t="str">
        <f t="shared" si="2"/>
        <v/>
      </c>
      <c r="B14" s="32"/>
      <c r="C14" s="33"/>
      <c r="D14" s="33"/>
      <c r="E14" s="33"/>
      <c r="F14" s="33"/>
      <c r="G14" s="34"/>
      <c r="H14" s="33"/>
      <c r="I14" s="33"/>
      <c r="J14" s="34"/>
      <c r="K14" s="33"/>
      <c r="L14" s="66"/>
      <c r="M14" s="35"/>
      <c r="N14" s="35"/>
      <c r="O14" s="35"/>
      <c r="P14" s="35"/>
      <c r="Q14" s="76" t="str">
        <f t="shared" si="3"/>
        <v/>
      </c>
      <c r="R14" s="33"/>
      <c r="S14" s="24" t="s">
        <v>2033</v>
      </c>
    </row>
    <row r="15" spans="1:19" ht="15.75" customHeight="1">
      <c r="A15" s="32" t="str">
        <f t="shared" si="2"/>
        <v/>
      </c>
      <c r="B15" s="32"/>
      <c r="C15" s="33"/>
      <c r="D15" s="33"/>
      <c r="E15" s="33"/>
      <c r="F15" s="33"/>
      <c r="G15" s="34"/>
      <c r="H15" s="33"/>
      <c r="I15" s="33"/>
      <c r="J15" s="34"/>
      <c r="K15" s="33"/>
      <c r="L15" s="66"/>
      <c r="M15" s="35"/>
      <c r="N15" s="35"/>
      <c r="O15" s="35"/>
      <c r="P15" s="35"/>
      <c r="Q15" s="76" t="str">
        <f t="shared" si="3"/>
        <v/>
      </c>
      <c r="R15" s="33"/>
      <c r="S15" s="24" t="s">
        <v>2034</v>
      </c>
    </row>
    <row r="16" spans="1:19" ht="15.75" customHeight="1">
      <c r="A16" s="32" t="str">
        <f t="shared" si="2"/>
        <v/>
      </c>
      <c r="B16" s="32"/>
      <c r="C16" s="33"/>
      <c r="D16" s="33"/>
      <c r="E16" s="33"/>
      <c r="F16" s="33"/>
      <c r="G16" s="34"/>
      <c r="H16" s="33"/>
      <c r="I16" s="33"/>
      <c r="J16" s="34"/>
      <c r="K16" s="33"/>
      <c r="L16" s="66"/>
      <c r="M16" s="35"/>
      <c r="N16" s="35"/>
      <c r="O16" s="35"/>
      <c r="P16" s="35"/>
      <c r="Q16" s="76" t="str">
        <f t="shared" si="3"/>
        <v/>
      </c>
      <c r="R16" s="33"/>
      <c r="S16" s="24" t="s">
        <v>2035</v>
      </c>
    </row>
    <row r="17" spans="1:19" ht="15.75" customHeight="1">
      <c r="A17" s="32" t="str">
        <f t="shared" si="2"/>
        <v/>
      </c>
      <c r="B17" s="32"/>
      <c r="C17" s="33"/>
      <c r="D17" s="33"/>
      <c r="E17" s="33"/>
      <c r="F17" s="33"/>
      <c r="G17" s="34"/>
      <c r="H17" s="33"/>
      <c r="I17" s="33"/>
      <c r="J17" s="34"/>
      <c r="K17" s="33"/>
      <c r="L17" s="66"/>
      <c r="M17" s="35"/>
      <c r="N17" s="35"/>
      <c r="O17" s="35"/>
      <c r="P17" s="35"/>
      <c r="Q17" s="76" t="str">
        <f t="shared" si="3"/>
        <v/>
      </c>
      <c r="R17" s="33"/>
      <c r="S17" s="24" t="s">
        <v>2036</v>
      </c>
    </row>
    <row r="18" spans="1:19" ht="15.75" customHeight="1">
      <c r="A18" s="32" t="str">
        <f t="shared" si="2"/>
        <v/>
      </c>
      <c r="B18" s="32"/>
      <c r="C18" s="33"/>
      <c r="D18" s="33"/>
      <c r="E18" s="33"/>
      <c r="F18" s="33"/>
      <c r="G18" s="34"/>
      <c r="H18" s="33"/>
      <c r="I18" s="33"/>
      <c r="J18" s="34"/>
      <c r="K18" s="33"/>
      <c r="L18" s="66"/>
      <c r="M18" s="35"/>
      <c r="N18" s="35"/>
      <c r="O18" s="35"/>
      <c r="P18" s="35"/>
      <c r="Q18" s="76" t="str">
        <f t="shared" si="3"/>
        <v/>
      </c>
      <c r="R18" s="33"/>
      <c r="S18" s="24" t="s">
        <v>2037</v>
      </c>
    </row>
    <row r="19" spans="1:19" ht="15.75" customHeight="1">
      <c r="A19" s="32" t="str">
        <f t="shared" si="2"/>
        <v/>
      </c>
      <c r="B19" s="32"/>
      <c r="C19" s="33"/>
      <c r="D19" s="33"/>
      <c r="E19" s="33"/>
      <c r="F19" s="33"/>
      <c r="G19" s="34"/>
      <c r="H19" s="33"/>
      <c r="I19" s="33"/>
      <c r="J19" s="34"/>
      <c r="K19" s="33"/>
      <c r="L19" s="66"/>
      <c r="M19" s="35"/>
      <c r="N19" s="35"/>
      <c r="O19" s="35"/>
      <c r="P19" s="35"/>
      <c r="Q19" s="76" t="str">
        <f t="shared" si="3"/>
        <v/>
      </c>
      <c r="R19" s="33"/>
      <c r="S19" s="24" t="s">
        <v>2038</v>
      </c>
    </row>
    <row r="20" spans="1:19" ht="15.75" customHeight="1">
      <c r="A20" s="32" t="str">
        <f t="shared" si="2"/>
        <v/>
      </c>
      <c r="B20" s="32"/>
      <c r="C20" s="33"/>
      <c r="D20" s="33"/>
      <c r="E20" s="33"/>
      <c r="F20" s="33"/>
      <c r="G20" s="34"/>
      <c r="H20" s="33"/>
      <c r="I20" s="33"/>
      <c r="J20" s="34"/>
      <c r="K20" s="33"/>
      <c r="L20" s="66"/>
      <c r="M20" s="35"/>
      <c r="N20" s="35"/>
      <c r="O20" s="35"/>
      <c r="P20" s="35"/>
      <c r="Q20" s="76" t="str">
        <f t="shared" si="3"/>
        <v/>
      </c>
      <c r="R20" s="33"/>
      <c r="S20" s="24" t="s">
        <v>2039</v>
      </c>
    </row>
    <row r="21" spans="1:19" ht="15.75" customHeight="1">
      <c r="A21" s="32" t="str">
        <f t="shared" si="2"/>
        <v/>
      </c>
      <c r="B21" s="32"/>
      <c r="C21" s="33"/>
      <c r="D21" s="33"/>
      <c r="E21" s="33"/>
      <c r="F21" s="33"/>
      <c r="G21" s="34"/>
      <c r="H21" s="33"/>
      <c r="I21" s="33"/>
      <c r="J21" s="34"/>
      <c r="K21" s="33"/>
      <c r="L21" s="66"/>
      <c r="M21" s="35"/>
      <c r="N21" s="35"/>
      <c r="O21" s="35"/>
      <c r="P21" s="35"/>
      <c r="Q21" s="76" t="str">
        <f t="shared" si="3"/>
        <v/>
      </c>
      <c r="R21" s="33"/>
      <c r="S21" s="24" t="s">
        <v>2040</v>
      </c>
    </row>
    <row r="22" spans="1:19" ht="15.75" customHeight="1">
      <c r="A22" s="32" t="str">
        <f t="shared" si="2"/>
        <v/>
      </c>
      <c r="B22" s="32"/>
      <c r="C22" s="33"/>
      <c r="D22" s="33"/>
      <c r="E22" s="33"/>
      <c r="F22" s="33"/>
      <c r="G22" s="34"/>
      <c r="H22" s="33"/>
      <c r="I22" s="33"/>
      <c r="J22" s="34"/>
      <c r="K22" s="33"/>
      <c r="L22" s="66"/>
      <c r="M22" s="35"/>
      <c r="N22" s="35"/>
      <c r="O22" s="35"/>
      <c r="P22" s="35"/>
      <c r="Q22" s="76" t="str">
        <f t="shared" si="3"/>
        <v/>
      </c>
      <c r="R22" s="33"/>
      <c r="S22" s="24" t="s">
        <v>2041</v>
      </c>
    </row>
    <row r="23" spans="1:19" ht="15.75" customHeight="1">
      <c r="A23" s="32" t="str">
        <f t="shared" si="2"/>
        <v/>
      </c>
      <c r="B23" s="32"/>
      <c r="C23" s="33"/>
      <c r="D23" s="33"/>
      <c r="E23" s="33"/>
      <c r="F23" s="33"/>
      <c r="G23" s="34"/>
      <c r="H23" s="33"/>
      <c r="I23" s="33"/>
      <c r="J23" s="34"/>
      <c r="K23" s="33"/>
      <c r="L23" s="66"/>
      <c r="M23" s="35"/>
      <c r="N23" s="35"/>
      <c r="O23" s="35"/>
      <c r="P23" s="35"/>
      <c r="Q23" s="76" t="str">
        <f t="shared" si="3"/>
        <v/>
      </c>
      <c r="R23" s="33"/>
      <c r="S23" s="24" t="s">
        <v>2042</v>
      </c>
    </row>
    <row r="24" spans="1:19" ht="15.75" customHeight="1">
      <c r="A24" s="32" t="str">
        <f t="shared" si="2"/>
        <v/>
      </c>
      <c r="B24" s="32"/>
      <c r="C24" s="33"/>
      <c r="D24" s="33"/>
      <c r="E24" s="33"/>
      <c r="F24" s="33"/>
      <c r="G24" s="34"/>
      <c r="H24" s="33"/>
      <c r="I24" s="33"/>
      <c r="J24" s="34"/>
      <c r="K24" s="33"/>
      <c r="L24" s="66"/>
      <c r="M24" s="35"/>
      <c r="N24" s="35"/>
      <c r="O24" s="35"/>
      <c r="P24" s="35"/>
      <c r="Q24" s="76" t="str">
        <f t="shared" si="3"/>
        <v/>
      </c>
      <c r="R24" s="33"/>
      <c r="S24" s="24" t="s">
        <v>2043</v>
      </c>
    </row>
    <row r="25" spans="1:19" ht="15.75" customHeight="1">
      <c r="A25" s="32" t="str">
        <f t="shared" si="2"/>
        <v/>
      </c>
      <c r="B25" s="32"/>
      <c r="C25" s="33"/>
      <c r="D25" s="33"/>
      <c r="E25" s="33"/>
      <c r="F25" s="33"/>
      <c r="G25" s="34"/>
      <c r="H25" s="33"/>
      <c r="I25" s="33"/>
      <c r="J25" s="34"/>
      <c r="K25" s="33"/>
      <c r="L25" s="66"/>
      <c r="M25" s="35"/>
      <c r="N25" s="35"/>
      <c r="O25" s="35"/>
      <c r="P25" s="35"/>
      <c r="Q25" s="76" t="str">
        <f t="shared" si="3"/>
        <v/>
      </c>
      <c r="R25" s="33"/>
      <c r="S25" s="24" t="s">
        <v>2044</v>
      </c>
    </row>
    <row r="26" spans="1:19" ht="15.75" customHeight="1">
      <c r="A26" s="32" t="str">
        <f t="shared" si="2"/>
        <v/>
      </c>
      <c r="B26" s="32"/>
      <c r="C26" s="33"/>
      <c r="D26" s="33"/>
      <c r="E26" s="33"/>
      <c r="F26" s="33"/>
      <c r="G26" s="34"/>
      <c r="H26" s="33"/>
      <c r="I26" s="33"/>
      <c r="J26" s="34"/>
      <c r="K26" s="33"/>
      <c r="L26" s="66"/>
      <c r="M26" s="35"/>
      <c r="N26" s="35"/>
      <c r="O26" s="35"/>
      <c r="P26" s="35"/>
      <c r="Q26" s="76" t="str">
        <f t="shared" si="3"/>
        <v/>
      </c>
      <c r="R26" s="33"/>
      <c r="S26" s="24" t="s">
        <v>2045</v>
      </c>
    </row>
    <row r="27" spans="1:19" ht="15.75" customHeight="1">
      <c r="A27" s="32" t="str">
        <f t="shared" si="2"/>
        <v/>
      </c>
      <c r="B27" s="32"/>
      <c r="C27" s="33"/>
      <c r="D27" s="33"/>
      <c r="E27" s="33"/>
      <c r="F27" s="33"/>
      <c r="G27" s="34"/>
      <c r="H27" s="33"/>
      <c r="I27" s="33"/>
      <c r="J27" s="34"/>
      <c r="K27" s="33"/>
      <c r="L27" s="66"/>
      <c r="M27" s="35"/>
      <c r="N27" s="35"/>
      <c r="O27" s="35"/>
      <c r="P27" s="35"/>
      <c r="Q27" s="76" t="str">
        <f t="shared" si="3"/>
        <v/>
      </c>
      <c r="R27" s="33"/>
      <c r="S27" s="24" t="s">
        <v>2046</v>
      </c>
    </row>
    <row r="28" spans="1:19" ht="15.75" customHeight="1">
      <c r="A28" s="32" t="str">
        <f t="shared" si="2"/>
        <v/>
      </c>
      <c r="B28" s="32"/>
      <c r="C28" s="33"/>
      <c r="D28" s="33"/>
      <c r="E28" s="33"/>
      <c r="F28" s="33"/>
      <c r="G28" s="34"/>
      <c r="H28" s="33"/>
      <c r="I28" s="33"/>
      <c r="J28" s="34"/>
      <c r="K28" s="33"/>
      <c r="L28" s="66"/>
      <c r="M28" s="35"/>
      <c r="N28" s="35"/>
      <c r="O28" s="35"/>
      <c r="P28" s="35"/>
      <c r="Q28" s="76" t="str">
        <f t="shared" si="3"/>
        <v/>
      </c>
      <c r="R28" s="33"/>
      <c r="S28" s="24" t="s">
        <v>2047</v>
      </c>
    </row>
    <row r="29" spans="1:19" ht="15.75" customHeight="1">
      <c r="A29" s="32" t="str">
        <f t="shared" si="2"/>
        <v/>
      </c>
      <c r="B29" s="32"/>
      <c r="C29" s="33"/>
      <c r="D29" s="33"/>
      <c r="E29" s="33"/>
      <c r="F29" s="33"/>
      <c r="G29" s="34"/>
      <c r="H29" s="33"/>
      <c r="I29" s="33"/>
      <c r="J29" s="34"/>
      <c r="K29" s="33"/>
      <c r="L29" s="66"/>
      <c r="M29" s="35"/>
      <c r="N29" s="35"/>
      <c r="O29" s="35"/>
      <c r="P29" s="35"/>
      <c r="Q29" s="76" t="str">
        <f t="shared" si="3"/>
        <v/>
      </c>
      <c r="R29" s="33"/>
      <c r="S29" s="24" t="s">
        <v>2048</v>
      </c>
    </row>
    <row r="30" spans="1:19">
      <c r="A30" s="32" t="str">
        <f t="shared" si="2"/>
        <v/>
      </c>
      <c r="B30" s="32"/>
      <c r="C30" s="33"/>
      <c r="D30" s="33"/>
      <c r="E30" s="33"/>
      <c r="F30" s="33"/>
      <c r="G30" s="34"/>
      <c r="H30" s="33"/>
      <c r="I30" s="33"/>
      <c r="J30" s="34"/>
      <c r="K30" s="33"/>
      <c r="L30" s="66"/>
      <c r="M30" s="35"/>
      <c r="N30" s="35"/>
      <c r="O30" s="35"/>
      <c r="P30" s="35"/>
      <c r="Q30" s="76" t="str">
        <f t="shared" si="3"/>
        <v/>
      </c>
      <c r="R30" s="33"/>
      <c r="S30" s="24" t="s">
        <v>2049</v>
      </c>
    </row>
    <row r="31" spans="1:19" ht="15.75" customHeight="1">
      <c r="A31" s="824" t="s">
        <v>2050</v>
      </c>
      <c r="B31" s="853"/>
      <c r="C31" s="811"/>
      <c r="D31" s="33"/>
      <c r="E31" s="33"/>
      <c r="F31" s="33"/>
      <c r="G31" s="64"/>
      <c r="H31" s="33"/>
      <c r="I31" s="33"/>
      <c r="J31" s="32"/>
      <c r="K31" s="33"/>
      <c r="L31" s="66"/>
      <c r="M31" s="35"/>
      <c r="N31" s="35">
        <f>SUM(N8:N30)</f>
        <v>0</v>
      </c>
      <c r="O31" s="35">
        <f>SUM(O8:O30)</f>
        <v>0</v>
      </c>
      <c r="P31" s="35">
        <f>SUM(P8:P30)</f>
        <v>0</v>
      </c>
      <c r="Q31" s="76" t="str">
        <f t="shared" si="3"/>
        <v/>
      </c>
      <c r="R31" s="33"/>
    </row>
    <row r="32" spans="1:19" ht="15.75" customHeight="1">
      <c r="A32" s="824" t="s">
        <v>1953</v>
      </c>
      <c r="B32" s="853"/>
      <c r="C32" s="811"/>
      <c r="D32" s="33"/>
      <c r="E32" s="33"/>
      <c r="F32" s="33"/>
      <c r="G32" s="64"/>
      <c r="H32" s="33"/>
      <c r="I32" s="33"/>
      <c r="J32" s="32"/>
      <c r="K32" s="33"/>
      <c r="L32" s="66"/>
      <c r="M32" s="35"/>
      <c r="N32" s="35">
        <f>O31</f>
        <v>0</v>
      </c>
      <c r="O32" s="35"/>
      <c r="P32" s="35"/>
      <c r="Q32" s="76"/>
      <c r="R32" s="33"/>
    </row>
    <row r="33" spans="1:19" ht="13.5" customHeight="1">
      <c r="A33" s="803" t="s">
        <v>2051</v>
      </c>
      <c r="B33" s="809"/>
      <c r="C33" s="804"/>
      <c r="D33" s="49"/>
      <c r="E33" s="49"/>
      <c r="F33" s="36"/>
      <c r="G33" s="36"/>
      <c r="H33" s="36"/>
      <c r="I33" s="36"/>
      <c r="J33" s="38"/>
      <c r="K33" s="42"/>
      <c r="L33" s="37"/>
      <c r="M33" s="42"/>
      <c r="N33" s="37">
        <f>N31-N32</f>
        <v>0</v>
      </c>
      <c r="O33" s="42"/>
      <c r="P33" s="37">
        <f>P31</f>
        <v>0</v>
      </c>
      <c r="Q33" s="76" t="str">
        <f t="shared" si="3"/>
        <v/>
      </c>
      <c r="R33" s="42"/>
    </row>
    <row r="34" spans="1:19" ht="15.75" customHeight="1">
      <c r="A34" s="25" t="e">
        <f>#REF!&amp;"填表人："&amp;#REF!</f>
        <v>#REF!</v>
      </c>
      <c r="P34" s="25" t="e">
        <f>"评估人员："&amp;#REF!</f>
        <v>#REF!</v>
      </c>
      <c r="S34" s="24" t="s">
        <v>1653</v>
      </c>
    </row>
    <row r="35" spans="1:19" ht="15.75" customHeight="1">
      <c r="A35" s="25" t="e">
        <f>"填表日期："&amp;YEAR(#REF!)&amp;"年"&amp;MONTH(#REF!)&amp;"月"&amp;DAY(#REF!)&amp;"日"</f>
        <v>#REF!</v>
      </c>
    </row>
  </sheetData>
  <mergeCells count="25">
    <mergeCell ref="A33:C33"/>
    <mergeCell ref="A6:A7"/>
    <mergeCell ref="B6:B7"/>
    <mergeCell ref="C6:C7"/>
    <mergeCell ref="A2:R2"/>
    <mergeCell ref="A3:R3"/>
    <mergeCell ref="Q4:R4"/>
    <mergeCell ref="A5:F5"/>
    <mergeCell ref="A31:C31"/>
    <mergeCell ref="D6:D7"/>
    <mergeCell ref="E6:E7"/>
    <mergeCell ref="F6:F7"/>
    <mergeCell ref="G6:G7"/>
    <mergeCell ref="H6:H7"/>
    <mergeCell ref="I6:I7"/>
    <mergeCell ref="J6:J7"/>
    <mergeCell ref="O6:O7"/>
    <mergeCell ref="P6:P7"/>
    <mergeCell ref="Q6:Q7"/>
    <mergeCell ref="R6:R7"/>
    <mergeCell ref="A32:C32"/>
    <mergeCell ref="K6:K7"/>
    <mergeCell ref="L6:L7"/>
    <mergeCell ref="M6:M7"/>
    <mergeCell ref="N6:N7"/>
  </mergeCells>
  <phoneticPr fontId="48" type="noConversion"/>
  <hyperlinks>
    <hyperlink ref="A1" location="索引目录!A1" display="返回索引目录" xr:uid="{00000000-0004-0000-3200-000000000000}"/>
  </hyperlinks>
  <printOptions horizontalCentered="1"/>
  <pageMargins left="0.98402777777777795" right="0.98402777777777795" top="0.98402777777777795" bottom="0.98402777777777795" header="0.47152777777777799" footer="0.35416666666666702"/>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6">
    <pageSetUpPr fitToPage="1"/>
  </sheetPr>
  <dimension ref="A1:Y29"/>
  <sheetViews>
    <sheetView showGridLines="0" zoomScale="79" zoomScaleNormal="79" workbookViewId="0">
      <selection activeCell="S10" sqref="S10"/>
    </sheetView>
  </sheetViews>
  <sheetFormatPr defaultColWidth="9" defaultRowHeight="13.15"/>
  <cols>
    <col min="1" max="1" width="6.125" style="25" customWidth="1"/>
    <col min="2" max="2" width="10.625" style="25" customWidth="1"/>
    <col min="3" max="3" width="7.625" style="25" customWidth="1"/>
    <col min="4" max="4" width="19.125" style="25" customWidth="1"/>
    <col min="5" max="5" width="9.625" style="25" customWidth="1"/>
    <col min="6" max="6" width="7.5" style="25" customWidth="1"/>
    <col min="7" max="8" width="7.625" style="25" customWidth="1"/>
    <col min="9" max="9" width="7.125" style="25" customWidth="1"/>
    <col min="10" max="12" width="8.125" style="25" customWidth="1"/>
    <col min="13" max="13" width="16.5" style="25" customWidth="1"/>
    <col min="14" max="14" width="11.125" style="25" customWidth="1"/>
    <col min="15" max="15" width="12.625" style="25" customWidth="1"/>
    <col min="16" max="16" width="7.5" style="25" customWidth="1"/>
    <col min="17" max="17" width="18.125" style="25" customWidth="1"/>
    <col min="18" max="18" width="9" style="24" customWidth="1"/>
    <col min="19" max="20" width="9" style="25" customWidth="1"/>
    <col min="21" max="16384" width="9" style="25"/>
  </cols>
  <sheetData>
    <row r="1" spans="1:25">
      <c r="A1" s="26" t="s">
        <v>0</v>
      </c>
    </row>
    <row r="2" spans="1:25" s="23" customFormat="1" ht="26.1" customHeight="1">
      <c r="A2" s="798" t="s">
        <v>2052</v>
      </c>
      <c r="B2" s="799"/>
      <c r="C2" s="799"/>
      <c r="D2" s="799"/>
      <c r="E2" s="799"/>
      <c r="F2" s="799"/>
      <c r="G2" s="799"/>
      <c r="H2" s="799"/>
      <c r="I2" s="799"/>
      <c r="J2" s="799"/>
      <c r="K2" s="799"/>
      <c r="L2" s="799"/>
      <c r="M2" s="799"/>
      <c r="N2" s="799"/>
      <c r="O2" s="799"/>
      <c r="P2" s="799"/>
      <c r="Q2" s="799"/>
      <c r="R2" s="195"/>
      <c r="S2" s="25"/>
      <c r="T2" s="25"/>
      <c r="U2" s="25"/>
      <c r="V2" s="25"/>
      <c r="W2" s="25"/>
      <c r="X2" s="25"/>
      <c r="Y2" s="25"/>
    </row>
    <row r="3" spans="1:25" ht="15.75" customHeight="1">
      <c r="A3" s="800" t="e">
        <f>"评估基准日："&amp;TEXT(#REF!,"yyyy年mm月dd日")</f>
        <v>#REF!</v>
      </c>
      <c r="B3" s="801"/>
      <c r="C3" s="801"/>
      <c r="D3" s="801"/>
      <c r="E3" s="801"/>
      <c r="F3" s="801"/>
      <c r="G3" s="801"/>
      <c r="H3" s="801"/>
      <c r="I3" s="801"/>
      <c r="J3" s="801"/>
      <c r="K3" s="801"/>
      <c r="L3" s="801"/>
      <c r="M3" s="801"/>
      <c r="N3" s="801"/>
      <c r="O3" s="801"/>
      <c r="P3" s="801"/>
      <c r="Q3" s="801"/>
    </row>
    <row r="4" spans="1:25" ht="12" customHeight="1">
      <c r="B4" s="24"/>
      <c r="C4" s="24"/>
      <c r="D4" s="24"/>
      <c r="E4" s="24"/>
      <c r="F4" s="24"/>
      <c r="G4" s="24"/>
      <c r="H4" s="24"/>
      <c r="I4" s="24"/>
      <c r="J4" s="24"/>
      <c r="K4" s="24"/>
      <c r="L4" s="24"/>
      <c r="M4" s="24"/>
      <c r="N4" s="24"/>
      <c r="O4" s="24"/>
      <c r="P4" s="24"/>
      <c r="Q4" s="28" t="s">
        <v>2053</v>
      </c>
    </row>
    <row r="5" spans="1:25" ht="13.5" customHeight="1">
      <c r="A5" s="885" t="e">
        <f>#REF!&amp;"："&amp;#REF!</f>
        <v>#REF!</v>
      </c>
      <c r="B5" s="809"/>
      <c r="C5" s="809"/>
      <c r="D5" s="809"/>
      <c r="E5" s="809"/>
      <c r="F5" s="809"/>
      <c r="Q5" s="28" t="s">
        <v>1614</v>
      </c>
    </row>
    <row r="6" spans="1:25" s="86" customFormat="1" ht="27.75" customHeight="1">
      <c r="A6" s="85" t="s">
        <v>4</v>
      </c>
      <c r="B6" s="85" t="s">
        <v>2018</v>
      </c>
      <c r="C6" s="85" t="s">
        <v>2019</v>
      </c>
      <c r="D6" s="85" t="s">
        <v>2020</v>
      </c>
      <c r="E6" s="85" t="s">
        <v>2021</v>
      </c>
      <c r="F6" s="85" t="s">
        <v>2022</v>
      </c>
      <c r="G6" s="85" t="s">
        <v>1846</v>
      </c>
      <c r="H6" s="85" t="s">
        <v>2023</v>
      </c>
      <c r="I6" s="85" t="s">
        <v>1548</v>
      </c>
      <c r="J6" s="85" t="s">
        <v>2024</v>
      </c>
      <c r="K6" s="85" t="s">
        <v>2025</v>
      </c>
      <c r="L6" s="85" t="s">
        <v>2054</v>
      </c>
      <c r="M6" s="85" t="s">
        <v>2055</v>
      </c>
      <c r="N6" s="85" t="s">
        <v>6</v>
      </c>
      <c r="O6" s="85" t="s">
        <v>7</v>
      </c>
      <c r="P6" s="85" t="s">
        <v>616</v>
      </c>
      <c r="Q6" s="85" t="s">
        <v>176</v>
      </c>
      <c r="R6" s="24" t="s">
        <v>1631</v>
      </c>
      <c r="S6" s="25"/>
      <c r="T6" s="25"/>
      <c r="U6" s="25"/>
      <c r="V6" s="25"/>
      <c r="W6" s="25"/>
      <c r="X6" s="25"/>
      <c r="Y6" s="25"/>
    </row>
    <row r="7" spans="1:25" ht="15.75" customHeight="1">
      <c r="A7" s="32" t="str">
        <f t="shared" ref="A7" si="0">IF(C7="","",ROW()-7)</f>
        <v/>
      </c>
      <c r="B7" s="32"/>
      <c r="C7" s="33"/>
      <c r="D7" s="33"/>
      <c r="E7" s="33"/>
      <c r="F7" s="33"/>
      <c r="G7" s="34"/>
      <c r="H7" s="33"/>
      <c r="I7" s="33"/>
      <c r="J7" s="34"/>
      <c r="K7" s="33"/>
      <c r="L7" s="66"/>
      <c r="M7" s="35"/>
      <c r="N7" s="35"/>
      <c r="O7" s="35"/>
      <c r="P7" s="76" t="str">
        <f t="shared" ref="P7" si="1">IF(N7=0,"",(O7-N7)/N7*100)</f>
        <v/>
      </c>
      <c r="Q7" s="33"/>
      <c r="R7" s="24" t="s">
        <v>2056</v>
      </c>
    </row>
    <row r="8" spans="1:25" ht="15.75" customHeight="1">
      <c r="A8" s="32" t="str">
        <f t="shared" ref="A8:A26" si="2">IF(C8="","",ROW()-7)</f>
        <v/>
      </c>
      <c r="B8" s="32"/>
      <c r="C8" s="33"/>
      <c r="D8" s="33"/>
      <c r="E8" s="33"/>
      <c r="F8" s="33"/>
      <c r="G8" s="34"/>
      <c r="H8" s="33"/>
      <c r="I8" s="33"/>
      <c r="J8" s="34"/>
      <c r="K8" s="33"/>
      <c r="L8" s="66"/>
      <c r="M8" s="35"/>
      <c r="N8" s="35"/>
      <c r="O8" s="35"/>
      <c r="P8" s="76" t="str">
        <f t="shared" ref="P8:P27" si="3">IF(N8=0,"",(O8-N8)/N8*100)</f>
        <v/>
      </c>
      <c r="Q8" s="33"/>
      <c r="R8" s="24" t="s">
        <v>2057</v>
      </c>
    </row>
    <row r="9" spans="1:25" ht="15.75" customHeight="1">
      <c r="A9" s="32" t="str">
        <f t="shared" si="2"/>
        <v/>
      </c>
      <c r="B9" s="32"/>
      <c r="C9" s="33"/>
      <c r="D9" s="33"/>
      <c r="E9" s="33"/>
      <c r="F9" s="33"/>
      <c r="G9" s="34"/>
      <c r="H9" s="33"/>
      <c r="I9" s="33"/>
      <c r="J9" s="34"/>
      <c r="K9" s="33"/>
      <c r="L9" s="66"/>
      <c r="M9" s="35"/>
      <c r="N9" s="35"/>
      <c r="O9" s="35"/>
      <c r="P9" s="76" t="str">
        <f t="shared" si="3"/>
        <v/>
      </c>
      <c r="Q9" s="33"/>
      <c r="R9" s="24" t="s">
        <v>2058</v>
      </c>
    </row>
    <row r="10" spans="1:25" ht="15.75" customHeight="1">
      <c r="A10" s="32" t="str">
        <f t="shared" si="2"/>
        <v/>
      </c>
      <c r="B10" s="32"/>
      <c r="C10" s="33"/>
      <c r="D10" s="33"/>
      <c r="E10" s="33"/>
      <c r="F10" s="33"/>
      <c r="G10" s="34"/>
      <c r="H10" s="33"/>
      <c r="I10" s="33"/>
      <c r="J10" s="34"/>
      <c r="K10" s="33"/>
      <c r="L10" s="66"/>
      <c r="M10" s="35"/>
      <c r="N10" s="35"/>
      <c r="O10" s="35"/>
      <c r="P10" s="76" t="str">
        <f t="shared" si="3"/>
        <v/>
      </c>
      <c r="Q10" s="33"/>
      <c r="R10" s="24" t="s">
        <v>2059</v>
      </c>
    </row>
    <row r="11" spans="1:25" ht="15.75" customHeight="1">
      <c r="A11" s="32" t="str">
        <f t="shared" si="2"/>
        <v/>
      </c>
      <c r="B11" s="32"/>
      <c r="C11" s="33"/>
      <c r="D11" s="33"/>
      <c r="E11" s="33"/>
      <c r="F11" s="33"/>
      <c r="G11" s="34"/>
      <c r="H11" s="33"/>
      <c r="I11" s="33"/>
      <c r="J11" s="34"/>
      <c r="K11" s="33"/>
      <c r="L11" s="66"/>
      <c r="M11" s="35"/>
      <c r="N11" s="35"/>
      <c r="O11" s="35"/>
      <c r="P11" s="76" t="str">
        <f t="shared" si="3"/>
        <v/>
      </c>
      <c r="Q11" s="33"/>
      <c r="R11" s="24" t="s">
        <v>2060</v>
      </c>
    </row>
    <row r="12" spans="1:25" ht="15.75" customHeight="1">
      <c r="A12" s="32" t="str">
        <f t="shared" si="2"/>
        <v/>
      </c>
      <c r="B12" s="32"/>
      <c r="C12" s="33"/>
      <c r="D12" s="33"/>
      <c r="E12" s="33"/>
      <c r="F12" s="33"/>
      <c r="G12" s="34"/>
      <c r="H12" s="33"/>
      <c r="I12" s="33"/>
      <c r="J12" s="34"/>
      <c r="K12" s="33"/>
      <c r="L12" s="66"/>
      <c r="M12" s="35"/>
      <c r="N12" s="35"/>
      <c r="O12" s="35"/>
      <c r="P12" s="76" t="str">
        <f t="shared" si="3"/>
        <v/>
      </c>
      <c r="Q12" s="33"/>
      <c r="R12" s="24" t="s">
        <v>2061</v>
      </c>
    </row>
    <row r="13" spans="1:25" ht="15.75" customHeight="1">
      <c r="A13" s="32" t="str">
        <f t="shared" si="2"/>
        <v/>
      </c>
      <c r="B13" s="32"/>
      <c r="C13" s="33"/>
      <c r="D13" s="33"/>
      <c r="E13" s="33"/>
      <c r="F13" s="33"/>
      <c r="G13" s="34"/>
      <c r="H13" s="33"/>
      <c r="I13" s="33"/>
      <c r="J13" s="34"/>
      <c r="K13" s="33"/>
      <c r="L13" s="66"/>
      <c r="M13" s="35"/>
      <c r="N13" s="35"/>
      <c r="O13" s="35"/>
      <c r="P13" s="76" t="str">
        <f t="shared" si="3"/>
        <v/>
      </c>
      <c r="Q13" s="33"/>
      <c r="R13" s="24" t="s">
        <v>2062</v>
      </c>
    </row>
    <row r="14" spans="1:25" ht="15.75" customHeight="1">
      <c r="A14" s="32" t="str">
        <f t="shared" si="2"/>
        <v/>
      </c>
      <c r="B14" s="32"/>
      <c r="C14" s="33"/>
      <c r="D14" s="33"/>
      <c r="E14" s="33"/>
      <c r="F14" s="33"/>
      <c r="G14" s="34"/>
      <c r="H14" s="33"/>
      <c r="I14" s="33"/>
      <c r="J14" s="34"/>
      <c r="K14" s="33"/>
      <c r="L14" s="66"/>
      <c r="M14" s="35"/>
      <c r="N14" s="35"/>
      <c r="O14" s="35"/>
      <c r="P14" s="76" t="str">
        <f t="shared" si="3"/>
        <v/>
      </c>
      <c r="Q14" s="33"/>
      <c r="R14" s="24" t="s">
        <v>2063</v>
      </c>
    </row>
    <row r="15" spans="1:25" ht="15.75" customHeight="1">
      <c r="A15" s="32" t="str">
        <f t="shared" si="2"/>
        <v/>
      </c>
      <c r="B15" s="32"/>
      <c r="C15" s="33"/>
      <c r="D15" s="33"/>
      <c r="E15" s="33"/>
      <c r="F15" s="33"/>
      <c r="G15" s="34"/>
      <c r="H15" s="33"/>
      <c r="I15" s="33"/>
      <c r="J15" s="34"/>
      <c r="K15" s="33"/>
      <c r="L15" s="66"/>
      <c r="M15" s="35"/>
      <c r="N15" s="35"/>
      <c r="O15" s="35"/>
      <c r="P15" s="76" t="str">
        <f t="shared" si="3"/>
        <v/>
      </c>
      <c r="Q15" s="33"/>
      <c r="R15" s="24" t="s">
        <v>2064</v>
      </c>
    </row>
    <row r="16" spans="1:25" ht="15.75" customHeight="1">
      <c r="A16" s="32" t="str">
        <f t="shared" si="2"/>
        <v/>
      </c>
      <c r="B16" s="32"/>
      <c r="C16" s="33"/>
      <c r="D16" s="33"/>
      <c r="E16" s="33"/>
      <c r="F16" s="33"/>
      <c r="G16" s="34"/>
      <c r="H16" s="33"/>
      <c r="I16" s="33"/>
      <c r="J16" s="34"/>
      <c r="K16" s="33"/>
      <c r="L16" s="66"/>
      <c r="M16" s="35"/>
      <c r="N16" s="35"/>
      <c r="O16" s="35"/>
      <c r="P16" s="76" t="str">
        <f t="shared" si="3"/>
        <v/>
      </c>
      <c r="Q16" s="33"/>
      <c r="R16" s="24" t="s">
        <v>2065</v>
      </c>
    </row>
    <row r="17" spans="1:18" ht="15.75" customHeight="1">
      <c r="A17" s="32" t="str">
        <f t="shared" si="2"/>
        <v/>
      </c>
      <c r="B17" s="32"/>
      <c r="C17" s="33"/>
      <c r="D17" s="33"/>
      <c r="E17" s="33"/>
      <c r="F17" s="33"/>
      <c r="G17" s="34"/>
      <c r="H17" s="33"/>
      <c r="I17" s="33"/>
      <c r="J17" s="34"/>
      <c r="K17" s="33"/>
      <c r="L17" s="66"/>
      <c r="M17" s="35"/>
      <c r="N17" s="35"/>
      <c r="O17" s="35"/>
      <c r="P17" s="76" t="str">
        <f t="shared" si="3"/>
        <v/>
      </c>
      <c r="Q17" s="33"/>
      <c r="R17" s="24" t="s">
        <v>2066</v>
      </c>
    </row>
    <row r="18" spans="1:18" ht="15.75" customHeight="1">
      <c r="A18" s="32" t="str">
        <f t="shared" si="2"/>
        <v/>
      </c>
      <c r="B18" s="32"/>
      <c r="C18" s="33"/>
      <c r="D18" s="33"/>
      <c r="E18" s="33"/>
      <c r="F18" s="33"/>
      <c r="G18" s="34"/>
      <c r="H18" s="33"/>
      <c r="I18" s="33"/>
      <c r="J18" s="34"/>
      <c r="K18" s="33"/>
      <c r="L18" s="66"/>
      <c r="M18" s="35"/>
      <c r="N18" s="35"/>
      <c r="O18" s="35"/>
      <c r="P18" s="76" t="str">
        <f t="shared" si="3"/>
        <v/>
      </c>
      <c r="Q18" s="33"/>
      <c r="R18" s="24" t="s">
        <v>2067</v>
      </c>
    </row>
    <row r="19" spans="1:18" ht="15.75" customHeight="1">
      <c r="A19" s="32" t="str">
        <f t="shared" si="2"/>
        <v/>
      </c>
      <c r="B19" s="32"/>
      <c r="C19" s="33"/>
      <c r="D19" s="33"/>
      <c r="E19" s="33"/>
      <c r="F19" s="33"/>
      <c r="G19" s="34"/>
      <c r="H19" s="33"/>
      <c r="I19" s="33"/>
      <c r="J19" s="34"/>
      <c r="K19" s="33"/>
      <c r="L19" s="66"/>
      <c r="M19" s="35"/>
      <c r="N19" s="35"/>
      <c r="O19" s="35"/>
      <c r="P19" s="76" t="str">
        <f t="shared" si="3"/>
        <v/>
      </c>
      <c r="Q19" s="33"/>
      <c r="R19" s="24" t="s">
        <v>2068</v>
      </c>
    </row>
    <row r="20" spans="1:18" ht="15.75" customHeight="1">
      <c r="A20" s="32" t="str">
        <f t="shared" si="2"/>
        <v/>
      </c>
      <c r="B20" s="32"/>
      <c r="C20" s="33"/>
      <c r="D20" s="33"/>
      <c r="E20" s="33"/>
      <c r="F20" s="33"/>
      <c r="G20" s="34"/>
      <c r="H20" s="33"/>
      <c r="I20" s="33"/>
      <c r="J20" s="34"/>
      <c r="K20" s="33"/>
      <c r="L20" s="66"/>
      <c r="M20" s="35"/>
      <c r="N20" s="35"/>
      <c r="O20" s="35"/>
      <c r="P20" s="76" t="str">
        <f t="shared" si="3"/>
        <v/>
      </c>
      <c r="Q20" s="33"/>
      <c r="R20" s="24" t="s">
        <v>2069</v>
      </c>
    </row>
    <row r="21" spans="1:18" ht="15.75" customHeight="1">
      <c r="A21" s="32" t="str">
        <f t="shared" si="2"/>
        <v/>
      </c>
      <c r="B21" s="32"/>
      <c r="C21" s="33"/>
      <c r="D21" s="33"/>
      <c r="E21" s="33"/>
      <c r="F21" s="33"/>
      <c r="G21" s="34"/>
      <c r="H21" s="33"/>
      <c r="I21" s="33"/>
      <c r="J21" s="34"/>
      <c r="K21" s="33"/>
      <c r="L21" s="66"/>
      <c r="M21" s="35"/>
      <c r="N21" s="35"/>
      <c r="O21" s="35"/>
      <c r="P21" s="76" t="str">
        <f t="shared" si="3"/>
        <v/>
      </c>
      <c r="Q21" s="33"/>
      <c r="R21" s="24" t="s">
        <v>2070</v>
      </c>
    </row>
    <row r="22" spans="1:18" ht="15.75" customHeight="1">
      <c r="A22" s="32" t="str">
        <f t="shared" si="2"/>
        <v/>
      </c>
      <c r="B22" s="32"/>
      <c r="C22" s="33"/>
      <c r="D22" s="33"/>
      <c r="E22" s="33"/>
      <c r="F22" s="33"/>
      <c r="G22" s="34"/>
      <c r="H22" s="33"/>
      <c r="I22" s="33"/>
      <c r="J22" s="34"/>
      <c r="K22" s="33"/>
      <c r="L22" s="66"/>
      <c r="M22" s="35"/>
      <c r="N22" s="35"/>
      <c r="O22" s="35"/>
      <c r="P22" s="76" t="str">
        <f t="shared" si="3"/>
        <v/>
      </c>
      <c r="Q22" s="33"/>
      <c r="R22" s="24" t="s">
        <v>2071</v>
      </c>
    </row>
    <row r="23" spans="1:18" ht="15.75" customHeight="1">
      <c r="A23" s="32" t="str">
        <f t="shared" si="2"/>
        <v/>
      </c>
      <c r="B23" s="32"/>
      <c r="C23" s="33"/>
      <c r="D23" s="33"/>
      <c r="E23" s="33"/>
      <c r="F23" s="33"/>
      <c r="G23" s="34"/>
      <c r="H23" s="33"/>
      <c r="I23" s="33"/>
      <c r="J23" s="34"/>
      <c r="K23" s="33"/>
      <c r="L23" s="66"/>
      <c r="M23" s="35"/>
      <c r="N23" s="35"/>
      <c r="O23" s="35"/>
      <c r="P23" s="76" t="str">
        <f t="shared" si="3"/>
        <v/>
      </c>
      <c r="Q23" s="33"/>
      <c r="R23" s="24" t="s">
        <v>2072</v>
      </c>
    </row>
    <row r="24" spans="1:18" ht="15.75" customHeight="1">
      <c r="A24" s="32" t="str">
        <f t="shared" si="2"/>
        <v/>
      </c>
      <c r="B24" s="32"/>
      <c r="C24" s="33"/>
      <c r="D24" s="33"/>
      <c r="E24" s="33"/>
      <c r="F24" s="33"/>
      <c r="G24" s="34"/>
      <c r="H24" s="33"/>
      <c r="I24" s="33"/>
      <c r="J24" s="34"/>
      <c r="K24" s="33"/>
      <c r="L24" s="66"/>
      <c r="M24" s="35"/>
      <c r="N24" s="35"/>
      <c r="O24" s="35"/>
      <c r="P24" s="76" t="str">
        <f t="shared" si="3"/>
        <v/>
      </c>
      <c r="Q24" s="33"/>
      <c r="R24" s="24" t="s">
        <v>2073</v>
      </c>
    </row>
    <row r="25" spans="1:18" ht="15.75" customHeight="1">
      <c r="A25" s="32" t="str">
        <f t="shared" si="2"/>
        <v/>
      </c>
      <c r="B25" s="32"/>
      <c r="C25" s="33"/>
      <c r="D25" s="33"/>
      <c r="E25" s="33"/>
      <c r="F25" s="33"/>
      <c r="G25" s="34"/>
      <c r="H25" s="33"/>
      <c r="I25" s="33"/>
      <c r="J25" s="34"/>
      <c r="K25" s="33"/>
      <c r="L25" s="66"/>
      <c r="M25" s="35"/>
      <c r="N25" s="35"/>
      <c r="O25" s="35"/>
      <c r="P25" s="76" t="str">
        <f t="shared" si="3"/>
        <v/>
      </c>
      <c r="Q25" s="33"/>
      <c r="R25" s="24" t="s">
        <v>2074</v>
      </c>
    </row>
    <row r="26" spans="1:18">
      <c r="A26" s="32" t="str">
        <f t="shared" si="2"/>
        <v/>
      </c>
      <c r="B26" s="32"/>
      <c r="C26" s="33"/>
      <c r="D26" s="33"/>
      <c r="E26" s="33"/>
      <c r="F26" s="33"/>
      <c r="G26" s="34"/>
      <c r="H26" s="33"/>
      <c r="I26" s="33"/>
      <c r="J26" s="34"/>
      <c r="K26" s="33"/>
      <c r="L26" s="66"/>
      <c r="M26" s="35"/>
      <c r="N26" s="35"/>
      <c r="O26" s="35"/>
      <c r="P26" s="76" t="str">
        <f t="shared" si="3"/>
        <v/>
      </c>
      <c r="Q26" s="33"/>
      <c r="R26" s="24" t="s">
        <v>2075</v>
      </c>
    </row>
    <row r="27" spans="1:18" ht="15.75" customHeight="1">
      <c r="A27" s="803" t="s">
        <v>741</v>
      </c>
      <c r="B27" s="809"/>
      <c r="C27" s="809"/>
      <c r="D27" s="809"/>
      <c r="E27" s="809"/>
      <c r="F27" s="804"/>
      <c r="G27" s="36"/>
      <c r="H27" s="36"/>
      <c r="I27" s="36"/>
      <c r="J27" s="92"/>
      <c r="K27" s="36"/>
      <c r="L27" s="42"/>
      <c r="M27" s="42"/>
      <c r="N27" s="42">
        <f>SUM(N7:N26)</f>
        <v>0</v>
      </c>
      <c r="O27" s="42">
        <f>SUM(O7:O26)</f>
        <v>0</v>
      </c>
      <c r="P27" s="76" t="str">
        <f t="shared" si="3"/>
        <v/>
      </c>
      <c r="Q27" s="38"/>
    </row>
    <row r="28" spans="1:18" ht="15.75" customHeight="1">
      <c r="A28" s="25" t="e">
        <f>#REF!&amp;"填表人："&amp;#REF!</f>
        <v>#REF!</v>
      </c>
      <c r="O28" s="25" t="e">
        <f>"评估人员："&amp;#REF!</f>
        <v>#REF!</v>
      </c>
      <c r="R28" s="24" t="s">
        <v>1653</v>
      </c>
    </row>
    <row r="29" spans="1:18" ht="15.75" customHeight="1">
      <c r="A29" s="25" t="e">
        <f>"填表日期："&amp;YEAR(#REF!)&amp;"年"&amp;MONTH(#REF!)&amp;"月"&amp;DAY(#REF!)&amp;"日"</f>
        <v>#REF!</v>
      </c>
    </row>
  </sheetData>
  <mergeCells count="4">
    <mergeCell ref="A2:Q2"/>
    <mergeCell ref="A3:Q3"/>
    <mergeCell ref="A5:F5"/>
    <mergeCell ref="A27:F27"/>
  </mergeCells>
  <phoneticPr fontId="48" type="noConversion"/>
  <hyperlinks>
    <hyperlink ref="A1" location="索引目录!A1" display="返回索引目录" xr:uid="{00000000-0004-0000-3300-000000000000}"/>
  </hyperlinks>
  <printOptions horizontalCentered="1"/>
  <pageMargins left="0.98402777777777795" right="0.98402777777777795" top="0.98402777777777795" bottom="0.98402777777777795" header="0.47152777777777799" footer="0.35416666666666702"/>
  <pageSetup paperSize="9" scale="6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7">
    <pageSetUpPr fitToPage="1"/>
  </sheetPr>
  <dimension ref="A1:L29"/>
  <sheetViews>
    <sheetView showGridLines="0" zoomScale="93" zoomScaleNormal="93" workbookViewId="0">
      <selection activeCell="H20" sqref="H20"/>
    </sheetView>
  </sheetViews>
  <sheetFormatPr defaultColWidth="9" defaultRowHeight="15.75" customHeight="1"/>
  <cols>
    <col min="1" max="1" width="7" style="239" customWidth="1"/>
    <col min="2" max="2" width="25.625" style="52" customWidth="1"/>
    <col min="3" max="9" width="15.625" style="52" customWidth="1"/>
    <col min="10" max="10" width="7" style="52" customWidth="1"/>
    <col min="11" max="11" width="7.125" style="52" customWidth="1"/>
    <col min="12" max="12" width="12.625" style="52" customWidth="1"/>
    <col min="13" max="13" width="13.125" style="52" customWidth="1"/>
    <col min="14" max="14" width="14.625" style="52" customWidth="1"/>
    <col min="15" max="15" width="13" style="52" customWidth="1"/>
    <col min="16" max="20" width="12.625" style="52" customWidth="1"/>
    <col min="21" max="21" width="22" style="52" customWidth="1"/>
    <col min="22" max="23" width="9" style="52" customWidth="1"/>
    <col min="24" max="16384" width="9" style="52"/>
  </cols>
  <sheetData>
    <row r="1" spans="1:11" ht="15.75" customHeight="1">
      <c r="A1" s="240" t="s">
        <v>0</v>
      </c>
    </row>
    <row r="2" spans="1:11" s="50" customFormat="1" ht="30" customHeight="1">
      <c r="A2" s="733" t="s">
        <v>2076</v>
      </c>
      <c r="B2" s="734"/>
      <c r="C2" s="734"/>
      <c r="D2" s="734"/>
      <c r="E2" s="734"/>
      <c r="F2" s="734"/>
      <c r="G2" s="734"/>
      <c r="H2" s="734"/>
      <c r="I2" s="734"/>
      <c r="J2" s="734"/>
      <c r="K2" s="734"/>
    </row>
    <row r="3" spans="1:11" ht="15.75" customHeight="1">
      <c r="A3" s="735" t="e">
        <f>"评估基准日："&amp;TEXT(#REF!,"yyyy年mm月dd日")</f>
        <v>#REF!</v>
      </c>
      <c r="B3" s="736"/>
      <c r="C3" s="736"/>
      <c r="D3" s="736"/>
      <c r="E3" s="736"/>
      <c r="F3" s="736"/>
      <c r="G3" s="736"/>
      <c r="H3" s="736"/>
      <c r="I3" s="736"/>
      <c r="J3" s="736"/>
      <c r="K3" s="736"/>
    </row>
    <row r="4" spans="1:11" ht="14.25" customHeight="1">
      <c r="A4" s="241"/>
      <c r="B4" s="51"/>
      <c r="C4" s="51"/>
      <c r="D4" s="51"/>
      <c r="E4" s="51"/>
      <c r="F4" s="51"/>
      <c r="G4" s="51"/>
      <c r="H4" s="51"/>
      <c r="I4" s="796" t="s">
        <v>2077</v>
      </c>
      <c r="J4" s="736"/>
      <c r="K4" s="736"/>
    </row>
    <row r="5" spans="1:11" ht="15.75" customHeight="1">
      <c r="A5" s="885" t="e">
        <f>#REF!&amp;"："&amp;#REF!</f>
        <v>#REF!</v>
      </c>
      <c r="B5" s="809"/>
      <c r="C5" s="809"/>
      <c r="D5" s="809"/>
      <c r="E5" s="809"/>
      <c r="F5" s="809"/>
      <c r="H5" s="797" t="s">
        <v>710</v>
      </c>
      <c r="I5" s="764"/>
      <c r="J5" s="764"/>
      <c r="K5" s="764"/>
    </row>
    <row r="6" spans="1:11" s="51" customFormat="1" ht="15.75" customHeight="1">
      <c r="A6" s="887" t="s">
        <v>711</v>
      </c>
      <c r="B6" s="741" t="s">
        <v>5</v>
      </c>
      <c r="C6" s="888" t="s">
        <v>6</v>
      </c>
      <c r="D6" s="753"/>
      <c r="E6" s="842" t="s">
        <v>1066</v>
      </c>
      <c r="F6" s="741" t="s">
        <v>7</v>
      </c>
      <c r="G6" s="753"/>
      <c r="H6" s="741" t="s">
        <v>8</v>
      </c>
      <c r="I6" s="753"/>
      <c r="J6" s="741" t="s">
        <v>616</v>
      </c>
      <c r="K6" s="753"/>
    </row>
    <row r="7" spans="1:11" s="51" customFormat="1" ht="15.75" customHeight="1">
      <c r="A7" s="742"/>
      <c r="B7" s="742"/>
      <c r="C7" s="243" t="s">
        <v>10</v>
      </c>
      <c r="D7" s="56" t="s">
        <v>11</v>
      </c>
      <c r="E7" s="742"/>
      <c r="F7" s="56" t="s">
        <v>10</v>
      </c>
      <c r="G7" s="56" t="s">
        <v>11</v>
      </c>
      <c r="H7" s="56" t="s">
        <v>10</v>
      </c>
      <c r="I7" s="56" t="s">
        <v>11</v>
      </c>
      <c r="J7" s="56" t="s">
        <v>10</v>
      </c>
      <c r="K7" s="56" t="s">
        <v>11</v>
      </c>
    </row>
    <row r="8" spans="1:11" ht="15.75" customHeight="1">
      <c r="A8" s="244"/>
      <c r="B8" s="245" t="s">
        <v>2078</v>
      </c>
      <c r="C8" s="82">
        <f>SUM(C9:C12)</f>
        <v>0</v>
      </c>
      <c r="D8" s="82">
        <f>SUM(D9:D12)</f>
        <v>0</v>
      </c>
      <c r="E8" s="82">
        <f>SUM(E9:E12)</f>
        <v>0</v>
      </c>
      <c r="F8" s="82">
        <f>SUM(F9:F12)</f>
        <v>0</v>
      </c>
      <c r="G8" s="82">
        <f>SUM(G9:G12)</f>
        <v>0</v>
      </c>
      <c r="H8" s="58">
        <f>F8-C8</f>
        <v>0</v>
      </c>
      <c r="I8" s="58">
        <f>G8-D8+E8</f>
        <v>0</v>
      </c>
      <c r="J8" s="83" t="str">
        <f>IF(C8=0,"",H8/C8*100)</f>
        <v/>
      </c>
      <c r="K8" s="83" t="str">
        <f>IF(D8-E8=0,"",I8/(D8-E8)*100)</f>
        <v/>
      </c>
    </row>
    <row r="9" spans="1:11" ht="15.75" customHeight="1">
      <c r="A9" s="244" t="s">
        <v>2079</v>
      </c>
      <c r="B9" s="245" t="s">
        <v>2080</v>
      </c>
      <c r="C9" s="82">
        <f>'4-8-1房屋建筑物'!U25</f>
        <v>0</v>
      </c>
      <c r="D9" s="82">
        <f>'4-8-1房屋建筑物'!V25</f>
        <v>0</v>
      </c>
      <c r="E9" s="82">
        <f>'4-8-1房屋建筑物'!W25</f>
        <v>0</v>
      </c>
      <c r="F9" s="82">
        <f>'4-8-1房屋建筑物'!X27</f>
        <v>0</v>
      </c>
      <c r="G9" s="82">
        <f>'4-8-1房屋建筑物'!Z27</f>
        <v>0</v>
      </c>
      <c r="H9" s="58">
        <f>F9-C9</f>
        <v>0</v>
      </c>
      <c r="I9" s="58">
        <f>G9-D9+E9</f>
        <v>0</v>
      </c>
      <c r="J9" s="83" t="str">
        <f>IF(C9=0,"",H9/C9*100)</f>
        <v/>
      </c>
      <c r="K9" s="83" t="str">
        <f>IF(D9-E9=0,"",I9/(D9-E9)*100)</f>
        <v/>
      </c>
    </row>
    <row r="10" spans="1:11" ht="15.75" customHeight="1">
      <c r="A10" s="244" t="s">
        <v>2081</v>
      </c>
      <c r="B10" s="245" t="s">
        <v>2082</v>
      </c>
      <c r="C10" s="82">
        <f>'4-8-2构筑物'!L25</f>
        <v>0</v>
      </c>
      <c r="D10" s="82">
        <f>'4-8-2构筑物'!M25</f>
        <v>0</v>
      </c>
      <c r="E10" s="82">
        <f>'4-8-2构筑物'!N25</f>
        <v>0</v>
      </c>
      <c r="F10" s="82">
        <f>'4-8-2构筑物'!O27</f>
        <v>0</v>
      </c>
      <c r="G10" s="82">
        <f>'4-8-2构筑物'!Q27</f>
        <v>0</v>
      </c>
      <c r="H10" s="58">
        <f>F10-C10</f>
        <v>0</v>
      </c>
      <c r="I10" s="58">
        <f>G10-D10+E10</f>
        <v>0</v>
      </c>
      <c r="J10" s="83" t="str">
        <f>IF(C10=0,"",H10/C10*100)</f>
        <v/>
      </c>
      <c r="K10" s="83" t="str">
        <f>IF(D10-E10=0,"",I10/(D10-E10)*100)</f>
        <v/>
      </c>
    </row>
    <row r="11" spans="1:11" ht="15.75" customHeight="1">
      <c r="A11" s="244" t="s">
        <v>2083</v>
      </c>
      <c r="B11" s="245" t="s">
        <v>2084</v>
      </c>
      <c r="C11" s="82">
        <f>'4-8-3管道沟槽'!M25</f>
        <v>0</v>
      </c>
      <c r="D11" s="82">
        <f>'4-8-3管道沟槽'!N25</f>
        <v>0</v>
      </c>
      <c r="E11" s="82">
        <f>'4-8-3管道沟槽'!O25</f>
        <v>0</v>
      </c>
      <c r="F11" s="82">
        <f>'4-8-3管道沟槽'!P27</f>
        <v>0</v>
      </c>
      <c r="G11" s="82">
        <f>'4-8-3管道沟槽'!R27</f>
        <v>0</v>
      </c>
      <c r="H11" s="58">
        <f>F11-C11</f>
        <v>0</v>
      </c>
      <c r="I11" s="58">
        <f>G11-D11+E11</f>
        <v>0</v>
      </c>
      <c r="J11" s="83" t="str">
        <f>IF(C11=0,"",H11/C11*100)</f>
        <v/>
      </c>
      <c r="K11" s="83" t="str">
        <f>IF(D11-E11=0,"",I11/(D11-E11)*100)</f>
        <v/>
      </c>
    </row>
    <row r="12" spans="1:11" ht="12.75" customHeight="1">
      <c r="A12" s="244" t="s">
        <v>2085</v>
      </c>
      <c r="B12" s="84" t="s">
        <v>2086</v>
      </c>
      <c r="C12" s="82">
        <f>'4-8-4井巷工程'!S25</f>
        <v>0</v>
      </c>
      <c r="D12" s="82">
        <f>'4-8-4井巷工程'!T25</f>
        <v>0</v>
      </c>
      <c r="E12" s="82">
        <f>'4-8-4井巷工程'!U25</f>
        <v>0</v>
      </c>
      <c r="F12" s="82">
        <f>'4-8-4井巷工程'!V27</f>
        <v>0</v>
      </c>
      <c r="G12" s="82">
        <f>'4-8-4井巷工程'!X27</f>
        <v>0</v>
      </c>
      <c r="H12" s="58">
        <f>F12-C12</f>
        <v>0</v>
      </c>
      <c r="I12" s="58">
        <f>G12-D12+E12</f>
        <v>0</v>
      </c>
      <c r="J12" s="83"/>
      <c r="K12" s="83"/>
    </row>
    <row r="13" spans="1:11" ht="15.75" customHeight="1">
      <c r="A13" s="244"/>
      <c r="B13" s="245"/>
      <c r="C13" s="82"/>
      <c r="D13" s="58"/>
      <c r="E13" s="58"/>
      <c r="F13" s="58"/>
      <c r="G13" s="58"/>
      <c r="H13" s="58"/>
      <c r="I13" s="58"/>
      <c r="J13" s="83"/>
      <c r="K13" s="83"/>
    </row>
    <row r="14" spans="1:11" ht="15.75" customHeight="1">
      <c r="A14" s="244"/>
      <c r="B14" s="245" t="s">
        <v>2087</v>
      </c>
      <c r="C14" s="82">
        <f>SUM(C15:C17)</f>
        <v>0</v>
      </c>
      <c r="D14" s="82">
        <f>SUM(D15:D17)</f>
        <v>0</v>
      </c>
      <c r="E14" s="82">
        <f>SUM(E15:E17)</f>
        <v>0</v>
      </c>
      <c r="F14" s="82">
        <f>SUM(F15:F17)</f>
        <v>0</v>
      </c>
      <c r="G14" s="82">
        <f>SUM(G15:G17)</f>
        <v>0</v>
      </c>
      <c r="H14" s="58">
        <f>F14-C14</f>
        <v>0</v>
      </c>
      <c r="I14" s="58">
        <f>G14-D14+E14</f>
        <v>0</v>
      </c>
      <c r="J14" s="83" t="str">
        <f>IF(C14=0,"",H14/C14*100)</f>
        <v/>
      </c>
      <c r="K14" s="83" t="str">
        <f>IF(D14-E14=0,"",I14/(D14-E14)*100)</f>
        <v/>
      </c>
    </row>
    <row r="15" spans="1:11" ht="15.75" customHeight="1">
      <c r="A15" s="244" t="s">
        <v>2088</v>
      </c>
      <c r="B15" s="245" t="s">
        <v>2089</v>
      </c>
      <c r="C15" s="82">
        <f>'4-8-5机器设备'!Q199</f>
        <v>0</v>
      </c>
      <c r="D15" s="82">
        <f>'4-8-5机器设备'!R199</f>
        <v>0</v>
      </c>
      <c r="E15" s="82">
        <f>'4-8-5机器设备'!S199</f>
        <v>0</v>
      </c>
      <c r="F15" s="82">
        <f>'4-8-5机器设备'!T201</f>
        <v>0</v>
      </c>
      <c r="G15" s="58">
        <f>'4-8-5机器设备'!V201</f>
        <v>0</v>
      </c>
      <c r="H15" s="58">
        <f>F15-C15</f>
        <v>0</v>
      </c>
      <c r="I15" s="58">
        <f>G15-D15+E15</f>
        <v>0</v>
      </c>
      <c r="J15" s="83" t="str">
        <f>IF(C15=0,"",H15/C15*100)</f>
        <v/>
      </c>
      <c r="K15" s="83" t="str">
        <f>IF(D15-E15=0,"",I15/(D15-E15)*100)</f>
        <v/>
      </c>
    </row>
    <row r="16" spans="1:11" ht="15.75" customHeight="1">
      <c r="A16" s="244" t="s">
        <v>2090</v>
      </c>
      <c r="B16" s="245" t="s">
        <v>2091</v>
      </c>
      <c r="C16" s="82">
        <f>'4-8-6车辆'!P25</f>
        <v>0</v>
      </c>
      <c r="D16" s="82">
        <f>'4-8-6车辆'!Q25</f>
        <v>0</v>
      </c>
      <c r="E16" s="82">
        <f>'4-8-6车辆'!R25</f>
        <v>0</v>
      </c>
      <c r="F16" s="82">
        <f>'4-8-6车辆'!S27</f>
        <v>0</v>
      </c>
      <c r="G16" s="82">
        <f>'4-8-6车辆'!U27</f>
        <v>0</v>
      </c>
      <c r="H16" s="58">
        <f>F16-C16</f>
        <v>0</v>
      </c>
      <c r="I16" s="58">
        <f>G16-D16+E16</f>
        <v>0</v>
      </c>
      <c r="J16" s="83" t="str">
        <f>IF(C16=0,"",H16/C16*100)</f>
        <v/>
      </c>
      <c r="K16" s="83" t="str">
        <f>IF(D16-E16=0,"",I16/(D16-E16)*100)</f>
        <v/>
      </c>
    </row>
    <row r="17" spans="1:12" ht="15.75" customHeight="1">
      <c r="A17" s="244" t="s">
        <v>2092</v>
      </c>
      <c r="B17" s="245" t="s">
        <v>2093</v>
      </c>
      <c r="C17" s="82">
        <f>'4-8-7电子设备'!M289</f>
        <v>0</v>
      </c>
      <c r="D17" s="82">
        <f>'4-8-7电子设备'!N289</f>
        <v>0</v>
      </c>
      <c r="E17" s="82">
        <f>'4-8-7电子设备'!O289</f>
        <v>0</v>
      </c>
      <c r="F17" s="82">
        <f>'4-8-7电子设备'!P291</f>
        <v>0</v>
      </c>
      <c r="G17" s="82">
        <f>'4-8-7电子设备'!R291</f>
        <v>0</v>
      </c>
      <c r="H17" s="58">
        <f>F17-C17</f>
        <v>0</v>
      </c>
      <c r="I17" s="58">
        <f>G17-D17+E17</f>
        <v>0</v>
      </c>
      <c r="J17" s="83" t="str">
        <f>IF(C17=0,"",H17/C17*100)</f>
        <v/>
      </c>
      <c r="K17" s="83" t="str">
        <f>IF(D17-E17=0,"",I17/(D17-E17)*100)</f>
        <v/>
      </c>
    </row>
    <row r="18" spans="1:12" ht="15.75" customHeight="1">
      <c r="A18" s="244"/>
      <c r="B18" s="245"/>
      <c r="C18" s="82"/>
      <c r="D18" s="58"/>
      <c r="E18" s="58"/>
      <c r="F18" s="58"/>
      <c r="G18" s="58"/>
      <c r="H18" s="58"/>
      <c r="I18" s="58"/>
      <c r="J18" s="83"/>
      <c r="K18" s="83"/>
    </row>
    <row r="19" spans="1:12" ht="15.75" customHeight="1">
      <c r="A19" s="244" t="s">
        <v>2094</v>
      </c>
      <c r="B19" s="245" t="s">
        <v>2095</v>
      </c>
      <c r="C19" s="82">
        <f>D19</f>
        <v>0</v>
      </c>
      <c r="D19" s="82">
        <f>'4-8-8土地'!O27</f>
        <v>0</v>
      </c>
      <c r="E19" s="82"/>
      <c r="F19" s="58">
        <f>G19</f>
        <v>0</v>
      </c>
      <c r="G19" s="58">
        <f>'4-8-8土地'!P27</f>
        <v>0</v>
      </c>
      <c r="H19" s="58">
        <f>F19-C19</f>
        <v>0</v>
      </c>
      <c r="I19" s="58">
        <f>G19-D19+E19</f>
        <v>0</v>
      </c>
      <c r="J19" s="83" t="str">
        <f>IF(C19=0,"",H19/C19*100)</f>
        <v/>
      </c>
      <c r="K19" s="83" t="str">
        <f>IF(D19-E19=0,"",I19/(D19-E19)*100)</f>
        <v/>
      </c>
    </row>
    <row r="20" spans="1:12" ht="15.75" customHeight="1">
      <c r="A20" s="244" t="s">
        <v>2096</v>
      </c>
      <c r="B20" s="245" t="s">
        <v>2097</v>
      </c>
      <c r="C20" s="82">
        <f>'4-8-9船舶'!AL25</f>
        <v>0</v>
      </c>
      <c r="D20" s="82">
        <f>'4-8-9船舶'!AM25</f>
        <v>0</v>
      </c>
      <c r="E20" s="82">
        <f>'4-8-9船舶'!AN25</f>
        <v>0</v>
      </c>
      <c r="F20" s="82">
        <f>'4-8-9船舶'!AO27</f>
        <v>0</v>
      </c>
      <c r="G20" s="82">
        <f>'4-8-9船舶'!AQ27</f>
        <v>0</v>
      </c>
      <c r="H20" s="58">
        <f>F20-C20</f>
        <v>0</v>
      </c>
      <c r="I20" s="58">
        <f>G20-D20+E20</f>
        <v>0</v>
      </c>
      <c r="J20" s="83" t="str">
        <f>IF(C20=0,"",H20/C20*100)</f>
        <v/>
      </c>
      <c r="K20" s="83" t="str">
        <f>IF(D20-E20=0,"",I20/(D20-E20)*100)</f>
        <v/>
      </c>
    </row>
    <row r="21" spans="1:12" ht="15.75" customHeight="1">
      <c r="A21" s="244"/>
      <c r="B21" s="245"/>
      <c r="C21" s="82"/>
      <c r="D21" s="58"/>
      <c r="E21" s="58"/>
      <c r="F21" s="58"/>
      <c r="G21" s="58"/>
      <c r="H21" s="58"/>
      <c r="I21" s="58"/>
      <c r="J21" s="83"/>
      <c r="K21" s="83"/>
    </row>
    <row r="22" spans="1:12" ht="15.75" customHeight="1">
      <c r="A22" s="886" t="s">
        <v>2098</v>
      </c>
      <c r="B22" s="753"/>
      <c r="C22" s="82">
        <f>C8+C14+C19+C20</f>
        <v>0</v>
      </c>
      <c r="D22" s="82">
        <f>D8+D14+D19+D20</f>
        <v>0</v>
      </c>
      <c r="E22" s="82">
        <f>E8+E14+E19+E20</f>
        <v>0</v>
      </c>
      <c r="F22" s="82">
        <f>F8+F14+F19+F20</f>
        <v>0</v>
      </c>
      <c r="G22" s="82">
        <f>G8+G14+G19+G20</f>
        <v>0</v>
      </c>
      <c r="H22" s="58">
        <f>F22-C22</f>
        <v>0</v>
      </c>
      <c r="I22" s="58">
        <f>G22-D22+E22</f>
        <v>0</v>
      </c>
      <c r="J22" s="83" t="str">
        <f>IF(C22=0,"",H22/C22*100)</f>
        <v/>
      </c>
      <c r="K22" s="83" t="str">
        <f>IF(D22-E22=0,"",I22/(D22-E22)*100)</f>
        <v/>
      </c>
    </row>
    <row r="23" spans="1:12" ht="15.75" customHeight="1">
      <c r="A23" s="741" t="s">
        <v>1805</v>
      </c>
      <c r="B23" s="753"/>
      <c r="C23" s="82"/>
      <c r="D23" s="58">
        <f>E22</f>
        <v>0</v>
      </c>
      <c r="E23" s="58"/>
      <c r="F23" s="58"/>
      <c r="G23" s="58"/>
      <c r="H23" s="58">
        <f>F23-C23</f>
        <v>0</v>
      </c>
      <c r="I23" s="58">
        <f>G23-D23+E23</f>
        <v>0</v>
      </c>
      <c r="J23" s="83" t="str">
        <f>IF(C23=0,"",H23/C23*100)</f>
        <v/>
      </c>
      <c r="K23" s="83" t="str">
        <f>IF(D23-E23=0,"",I23/(D23-E23)*100)</f>
        <v/>
      </c>
    </row>
    <row r="24" spans="1:12" ht="15.75" customHeight="1">
      <c r="A24" s="886" t="s">
        <v>553</v>
      </c>
      <c r="B24" s="753"/>
      <c r="C24" s="82">
        <f>C22-C23</f>
        <v>0</v>
      </c>
      <c r="D24" s="82">
        <f>D22-D23</f>
        <v>0</v>
      </c>
      <c r="E24" s="58"/>
      <c r="F24" s="82">
        <f>F22</f>
        <v>0</v>
      </c>
      <c r="G24" s="82">
        <f>G22</f>
        <v>0</v>
      </c>
      <c r="H24" s="58">
        <f>F24-C24</f>
        <v>0</v>
      </c>
      <c r="I24" s="58">
        <f>G24-D24+E24</f>
        <v>0</v>
      </c>
      <c r="J24" s="83" t="str">
        <f>IF(C24=0,"",H24/C24*100)</f>
        <v/>
      </c>
      <c r="K24" s="83" t="str">
        <f>IF(D24-E24=0,"",I24/(D24-E24)*100)</f>
        <v/>
      </c>
    </row>
    <row r="25" spans="1:12" ht="15.75" customHeight="1">
      <c r="A25" s="52"/>
      <c r="I25" s="52" t="e">
        <f>"评估人员："&amp;#REF!</f>
        <v>#REF!</v>
      </c>
      <c r="L25" s="246" t="s">
        <v>159</v>
      </c>
    </row>
    <row r="26" spans="1:12" ht="15.75" customHeight="1">
      <c r="A26" s="52"/>
      <c r="L26" s="59" t="s">
        <v>717</v>
      </c>
    </row>
    <row r="27" spans="1:12" ht="15.75" customHeight="1">
      <c r="A27" s="52"/>
    </row>
    <row r="28" spans="1:12" ht="15.75" customHeight="1">
      <c r="A28" s="52"/>
    </row>
    <row r="29" spans="1:12" ht="15.75" customHeight="1">
      <c r="A29" s="52"/>
    </row>
  </sheetData>
  <mergeCells count="15">
    <mergeCell ref="F6:G6"/>
    <mergeCell ref="H6:I6"/>
    <mergeCell ref="J6:K6"/>
    <mergeCell ref="A22:B22"/>
    <mergeCell ref="A2:K2"/>
    <mergeCell ref="A3:K3"/>
    <mergeCell ref="I4:K4"/>
    <mergeCell ref="A5:F5"/>
    <mergeCell ref="H5:K5"/>
    <mergeCell ref="A23:B23"/>
    <mergeCell ref="A24:B24"/>
    <mergeCell ref="A6:A7"/>
    <mergeCell ref="B6:B7"/>
    <mergeCell ref="E6:E7"/>
    <mergeCell ref="C6:D6"/>
  </mergeCells>
  <phoneticPr fontId="48" type="noConversion"/>
  <hyperlinks>
    <hyperlink ref="A1" location="索引目录!A1" display="返回索引目录" xr:uid="{00000000-0004-0000-3400-000000000000}"/>
  </hyperlinks>
  <printOptions horizontalCentered="1"/>
  <pageMargins left="0.98402777777777795" right="0.98402777777777795" top="0.98402777777777795" bottom="0.98402777777777795" header="0.47152777777777799" footer="0.35416666666666702"/>
  <pageSetup paperSize="9" scale="7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8">
    <pageSetUpPr fitToPage="1"/>
  </sheetPr>
  <dimension ref="A1:AD29"/>
  <sheetViews>
    <sheetView showGridLines="0" topLeftCell="H1" zoomScale="112" zoomScaleNormal="112" workbookViewId="0">
      <selection activeCell="AD25" sqref="AD25"/>
    </sheetView>
  </sheetViews>
  <sheetFormatPr defaultColWidth="9" defaultRowHeight="15.75" customHeight="1" outlineLevelCol="1"/>
  <cols>
    <col min="1" max="1" width="5" style="25" customWidth="1"/>
    <col min="2" max="5" width="9.625" style="25" customWidth="1" outlineLevel="1"/>
    <col min="6" max="6" width="11.125" style="25" customWidth="1" outlineLevel="1"/>
    <col min="7" max="7" width="7.625" style="25" customWidth="1"/>
    <col min="8" max="8" width="13" style="25" customWidth="1"/>
    <col min="9" max="9" width="9.5" style="25" customWidth="1"/>
    <col min="10" max="11" width="9" style="25" customWidth="1"/>
    <col min="12" max="15" width="6.625" style="25" customWidth="1"/>
    <col min="16" max="16" width="8" style="25" customWidth="1"/>
    <col min="17" max="17" width="7.625" style="25" customWidth="1"/>
    <col min="18" max="18" width="4.625" style="25" customWidth="1"/>
    <col min="19" max="19" width="7.625" style="25" customWidth="1"/>
    <col min="20" max="20" width="8" style="25" customWidth="1"/>
    <col min="21" max="21" width="9.625" style="25" customWidth="1"/>
    <col min="22" max="22" width="10.125" style="25" customWidth="1"/>
    <col min="23" max="23" width="15" style="25" customWidth="1"/>
    <col min="24" max="24" width="10.625" style="25" customWidth="1"/>
    <col min="25" max="25" width="7.625" style="25" customWidth="1"/>
    <col min="26" max="26" width="10.625" style="25" customWidth="1"/>
    <col min="27" max="27" width="9.5" style="25" customWidth="1"/>
    <col min="28" max="28" width="7.625" style="25" customWidth="1"/>
    <col min="29" max="29" width="7.5" style="25" customWidth="1"/>
    <col min="30" max="30" width="10" style="25" customWidth="1"/>
    <col min="31" max="32" width="9" style="25" customWidth="1"/>
    <col min="33" max="16384" width="9" style="25"/>
  </cols>
  <sheetData>
    <row r="1" spans="1:30" ht="15.75" customHeight="1">
      <c r="A1" s="26" t="s">
        <v>0</v>
      </c>
    </row>
    <row r="2" spans="1:30" s="23" customFormat="1" ht="30" customHeight="1">
      <c r="A2" s="798" t="s">
        <v>87</v>
      </c>
      <c r="B2" s="799"/>
      <c r="C2" s="799"/>
      <c r="D2" s="799"/>
      <c r="E2" s="799"/>
      <c r="F2" s="799"/>
      <c r="G2" s="799"/>
      <c r="H2" s="799"/>
      <c r="I2" s="799"/>
      <c r="J2" s="799"/>
      <c r="K2" s="799"/>
      <c r="L2" s="799"/>
      <c r="M2" s="799"/>
      <c r="N2" s="799"/>
      <c r="O2" s="799"/>
      <c r="P2" s="799"/>
      <c r="Q2" s="799"/>
      <c r="R2" s="799"/>
      <c r="S2" s="799"/>
      <c r="T2" s="799"/>
      <c r="U2" s="799"/>
      <c r="V2" s="799"/>
      <c r="W2" s="799"/>
      <c r="X2" s="799"/>
      <c r="Y2" s="799"/>
      <c r="Z2" s="799"/>
      <c r="AA2" s="799"/>
      <c r="AB2" s="799"/>
      <c r="AC2" s="237"/>
    </row>
    <row r="3" spans="1:30" ht="15.75" customHeight="1">
      <c r="A3" s="800" t="e">
        <f>"评估基准日："&amp;TEXT(#REF!,"yyyy年mm月dd日")</f>
        <v>#REF!</v>
      </c>
      <c r="B3" s="801"/>
      <c r="C3" s="801"/>
      <c r="D3" s="801"/>
      <c r="E3" s="801"/>
      <c r="F3" s="801"/>
      <c r="G3" s="801"/>
      <c r="H3" s="801"/>
      <c r="I3" s="801"/>
      <c r="J3" s="801"/>
      <c r="K3" s="801"/>
      <c r="L3" s="801"/>
      <c r="M3" s="801"/>
      <c r="N3" s="801"/>
      <c r="O3" s="801"/>
      <c r="P3" s="801"/>
      <c r="Q3" s="801"/>
      <c r="R3" s="801"/>
      <c r="S3" s="801"/>
      <c r="T3" s="801"/>
      <c r="U3" s="801"/>
      <c r="V3" s="801"/>
      <c r="W3" s="801"/>
      <c r="X3" s="801"/>
      <c r="Y3" s="801"/>
      <c r="Z3" s="801"/>
      <c r="AA3" s="801"/>
      <c r="AB3" s="801"/>
      <c r="AC3" s="801"/>
    </row>
    <row r="4" spans="1:30" ht="14.25" customHeight="1">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802" t="s">
        <v>2099</v>
      </c>
      <c r="AC4" s="801"/>
    </row>
    <row r="5" spans="1:30" ht="15.75" customHeight="1">
      <c r="A5" s="25" t="e">
        <f>#REF!&amp;"："&amp;#REF!</f>
        <v>#REF!</v>
      </c>
      <c r="AC5" s="28" t="s">
        <v>1614</v>
      </c>
    </row>
    <row r="6" spans="1:30" s="24" customFormat="1" ht="12.6" customHeight="1">
      <c r="A6" s="810" t="s">
        <v>4</v>
      </c>
      <c r="B6" s="810" t="s">
        <v>2100</v>
      </c>
      <c r="C6" s="821" t="s">
        <v>2101</v>
      </c>
      <c r="D6" s="810" t="s">
        <v>2102</v>
      </c>
      <c r="E6" s="832"/>
      <c r="F6" s="821" t="s">
        <v>1967</v>
      </c>
      <c r="G6" s="810" t="s">
        <v>2103</v>
      </c>
      <c r="H6" s="810" t="s">
        <v>2104</v>
      </c>
      <c r="I6" s="810" t="s">
        <v>2105</v>
      </c>
      <c r="J6" s="810" t="s">
        <v>770</v>
      </c>
      <c r="K6" s="810" t="s">
        <v>1547</v>
      </c>
      <c r="L6" s="837" t="s">
        <v>1549</v>
      </c>
      <c r="M6" s="837" t="s">
        <v>2106</v>
      </c>
      <c r="N6" s="837" t="s">
        <v>2107</v>
      </c>
      <c r="O6" s="837" t="s">
        <v>2108</v>
      </c>
      <c r="P6" s="837" t="s">
        <v>2109</v>
      </c>
      <c r="Q6" s="837" t="s">
        <v>2110</v>
      </c>
      <c r="R6" s="844" t="s">
        <v>2111</v>
      </c>
      <c r="S6" s="844" t="s">
        <v>1965</v>
      </c>
      <c r="T6" s="837" t="s">
        <v>2112</v>
      </c>
      <c r="U6" s="810" t="s">
        <v>6</v>
      </c>
      <c r="V6" s="832"/>
      <c r="W6" s="837" t="s">
        <v>1066</v>
      </c>
      <c r="X6" s="810" t="s">
        <v>7</v>
      </c>
      <c r="Y6" s="838"/>
      <c r="Z6" s="832"/>
      <c r="AA6" s="844" t="s">
        <v>616</v>
      </c>
      <c r="AB6" s="837" t="s">
        <v>1966</v>
      </c>
      <c r="AC6" s="844" t="s">
        <v>176</v>
      </c>
    </row>
    <row r="7" spans="1:30" s="24" customFormat="1" ht="12.6" customHeight="1">
      <c r="A7" s="834"/>
      <c r="B7" s="834"/>
      <c r="C7" s="831"/>
      <c r="D7" s="235" t="s">
        <v>2113</v>
      </c>
      <c r="E7" s="236" t="s">
        <v>2114</v>
      </c>
      <c r="F7" s="831"/>
      <c r="G7" s="834"/>
      <c r="H7" s="834"/>
      <c r="I7" s="834"/>
      <c r="J7" s="834"/>
      <c r="K7" s="834"/>
      <c r="L7" s="831"/>
      <c r="M7" s="831"/>
      <c r="N7" s="831"/>
      <c r="O7" s="831"/>
      <c r="P7" s="831"/>
      <c r="Q7" s="831"/>
      <c r="R7" s="834"/>
      <c r="S7" s="834"/>
      <c r="T7" s="831"/>
      <c r="U7" s="107" t="s">
        <v>10</v>
      </c>
      <c r="V7" s="108" t="s">
        <v>11</v>
      </c>
      <c r="W7" s="831"/>
      <c r="X7" s="108" t="s">
        <v>10</v>
      </c>
      <c r="Y7" s="109" t="s">
        <v>1524</v>
      </c>
      <c r="Z7" s="108" t="s">
        <v>11</v>
      </c>
      <c r="AA7" s="834"/>
      <c r="AB7" s="831"/>
      <c r="AC7" s="834"/>
      <c r="AD7" s="24" t="s">
        <v>1631</v>
      </c>
    </row>
    <row r="8" spans="1:30" ht="12.6" customHeight="1">
      <c r="A8" s="32" t="str">
        <f t="shared" ref="A8" si="0">IF(I8="","",ROW()-7)</f>
        <v/>
      </c>
      <c r="B8" s="32"/>
      <c r="C8" s="32"/>
      <c r="D8" s="92"/>
      <c r="E8" s="33"/>
      <c r="F8" s="32"/>
      <c r="G8" s="32"/>
      <c r="H8" s="33"/>
      <c r="I8" s="33"/>
      <c r="J8" s="33"/>
      <c r="K8" s="33"/>
      <c r="L8" s="33"/>
      <c r="M8" s="66"/>
      <c r="N8" s="66"/>
      <c r="O8" s="66"/>
      <c r="P8" s="33"/>
      <c r="Q8" s="66"/>
      <c r="R8" s="34"/>
      <c r="S8" s="35"/>
      <c r="T8" s="66"/>
      <c r="U8" s="35"/>
      <c r="V8" s="35"/>
      <c r="W8" s="35"/>
      <c r="X8" s="76"/>
      <c r="Y8" s="76"/>
      <c r="Z8" s="35"/>
      <c r="AA8" s="76" t="str">
        <f t="shared" ref="AA8" si="1">IF(V8-W8=0,"",(Z8-V8+W8)/(V8-W8)*100)</f>
        <v/>
      </c>
      <c r="AB8" s="238" t="str">
        <f>IF(Q8=0,"",X8/Q8)</f>
        <v/>
      </c>
      <c r="AC8" s="33"/>
      <c r="AD8" s="24" t="s">
        <v>2115</v>
      </c>
    </row>
    <row r="9" spans="1:30" ht="12.6" customHeight="1">
      <c r="A9" s="32" t="str">
        <f t="shared" ref="A9:A24" si="2">IF(I9="","",ROW()-7)</f>
        <v/>
      </c>
      <c r="B9" s="32"/>
      <c r="C9" s="32"/>
      <c r="D9" s="92"/>
      <c r="E9" s="33"/>
      <c r="F9" s="32"/>
      <c r="G9" s="32"/>
      <c r="H9" s="33"/>
      <c r="I9" s="33"/>
      <c r="J9" s="33"/>
      <c r="K9" s="33"/>
      <c r="L9" s="33"/>
      <c r="M9" s="66"/>
      <c r="N9" s="66"/>
      <c r="O9" s="66"/>
      <c r="P9" s="33"/>
      <c r="Q9" s="66"/>
      <c r="R9" s="34"/>
      <c r="S9" s="35"/>
      <c r="T9" s="66"/>
      <c r="U9" s="35"/>
      <c r="V9" s="35"/>
      <c r="W9" s="35"/>
      <c r="X9" s="76"/>
      <c r="Y9" s="76"/>
      <c r="Z9" s="35"/>
      <c r="AA9" s="76" t="str">
        <f t="shared" ref="AA9:AA27" si="3">IF(V9-W9=0,"",(Z9-V9+W9)/(V9-W9)*100)</f>
        <v/>
      </c>
      <c r="AB9" s="238" t="str">
        <f t="shared" ref="AB9:AB24" si="4">IF(Q9=0,"",X9/Q9)</f>
        <v/>
      </c>
      <c r="AC9" s="33"/>
      <c r="AD9" s="24" t="s">
        <v>2116</v>
      </c>
    </row>
    <row r="10" spans="1:30" ht="12.6" customHeight="1">
      <c r="A10" s="32" t="str">
        <f t="shared" si="2"/>
        <v/>
      </c>
      <c r="B10" s="32"/>
      <c r="C10" s="32"/>
      <c r="D10" s="92"/>
      <c r="E10" s="33"/>
      <c r="F10" s="32"/>
      <c r="G10" s="32"/>
      <c r="H10" s="33"/>
      <c r="I10" s="33"/>
      <c r="J10" s="33"/>
      <c r="K10" s="33"/>
      <c r="L10" s="33"/>
      <c r="M10" s="66"/>
      <c r="N10" s="66"/>
      <c r="O10" s="66"/>
      <c r="P10" s="33"/>
      <c r="Q10" s="66"/>
      <c r="R10" s="34"/>
      <c r="S10" s="35"/>
      <c r="T10" s="66"/>
      <c r="U10" s="35"/>
      <c r="V10" s="35"/>
      <c r="W10" s="35"/>
      <c r="X10" s="76"/>
      <c r="Y10" s="76"/>
      <c r="Z10" s="35"/>
      <c r="AA10" s="76" t="str">
        <f t="shared" si="3"/>
        <v/>
      </c>
      <c r="AB10" s="238" t="str">
        <f t="shared" si="4"/>
        <v/>
      </c>
      <c r="AC10" s="33"/>
      <c r="AD10" s="24" t="s">
        <v>2117</v>
      </c>
    </row>
    <row r="11" spans="1:30" ht="12.6" customHeight="1">
      <c r="A11" s="32" t="str">
        <f t="shared" si="2"/>
        <v/>
      </c>
      <c r="B11" s="32"/>
      <c r="C11" s="32"/>
      <c r="D11" s="92"/>
      <c r="E11" s="33"/>
      <c r="F11" s="32"/>
      <c r="G11" s="32"/>
      <c r="H11" s="33"/>
      <c r="I11" s="33"/>
      <c r="J11" s="33"/>
      <c r="K11" s="33"/>
      <c r="L11" s="33"/>
      <c r="M11" s="66"/>
      <c r="N11" s="66"/>
      <c r="O11" s="66"/>
      <c r="P11" s="33"/>
      <c r="Q11" s="66"/>
      <c r="R11" s="34"/>
      <c r="S11" s="35"/>
      <c r="T11" s="66"/>
      <c r="U11" s="35"/>
      <c r="V11" s="35"/>
      <c r="W11" s="35"/>
      <c r="X11" s="76"/>
      <c r="Y11" s="76"/>
      <c r="Z11" s="35"/>
      <c r="AA11" s="76" t="str">
        <f t="shared" si="3"/>
        <v/>
      </c>
      <c r="AB11" s="238" t="str">
        <f t="shared" si="4"/>
        <v/>
      </c>
      <c r="AC11" s="33"/>
      <c r="AD11" s="24" t="s">
        <v>2118</v>
      </c>
    </row>
    <row r="12" spans="1:30" ht="12.6" customHeight="1">
      <c r="A12" s="32" t="str">
        <f t="shared" si="2"/>
        <v/>
      </c>
      <c r="B12" s="32"/>
      <c r="C12" s="32"/>
      <c r="D12" s="92"/>
      <c r="E12" s="33"/>
      <c r="F12" s="32"/>
      <c r="G12" s="32"/>
      <c r="H12" s="33"/>
      <c r="I12" s="33"/>
      <c r="J12" s="33"/>
      <c r="K12" s="33"/>
      <c r="L12" s="33"/>
      <c r="M12" s="66"/>
      <c r="N12" s="66"/>
      <c r="O12" s="66"/>
      <c r="P12" s="33"/>
      <c r="Q12" s="66"/>
      <c r="R12" s="34"/>
      <c r="S12" s="35"/>
      <c r="T12" s="66"/>
      <c r="U12" s="35"/>
      <c r="V12" s="35"/>
      <c r="W12" s="35"/>
      <c r="X12" s="76"/>
      <c r="Y12" s="76"/>
      <c r="Z12" s="35"/>
      <c r="AA12" s="76" t="str">
        <f t="shared" si="3"/>
        <v/>
      </c>
      <c r="AB12" s="238" t="str">
        <f t="shared" si="4"/>
        <v/>
      </c>
      <c r="AC12" s="33"/>
      <c r="AD12" s="24" t="s">
        <v>2119</v>
      </c>
    </row>
    <row r="13" spans="1:30" ht="12.6" customHeight="1">
      <c r="A13" s="32" t="str">
        <f t="shared" si="2"/>
        <v/>
      </c>
      <c r="B13" s="32"/>
      <c r="C13" s="32"/>
      <c r="D13" s="92"/>
      <c r="E13" s="33"/>
      <c r="F13" s="32"/>
      <c r="G13" s="32"/>
      <c r="H13" s="33"/>
      <c r="I13" s="33"/>
      <c r="J13" s="33"/>
      <c r="K13" s="33"/>
      <c r="L13" s="33"/>
      <c r="M13" s="66"/>
      <c r="N13" s="66"/>
      <c r="O13" s="66"/>
      <c r="P13" s="33"/>
      <c r="Q13" s="66"/>
      <c r="R13" s="34"/>
      <c r="S13" s="35"/>
      <c r="T13" s="66"/>
      <c r="U13" s="35"/>
      <c r="V13" s="35"/>
      <c r="W13" s="35"/>
      <c r="X13" s="76"/>
      <c r="Y13" s="76"/>
      <c r="Z13" s="35"/>
      <c r="AA13" s="76" t="str">
        <f t="shared" si="3"/>
        <v/>
      </c>
      <c r="AB13" s="238" t="str">
        <f t="shared" si="4"/>
        <v/>
      </c>
      <c r="AC13" s="33"/>
      <c r="AD13" s="24" t="s">
        <v>2120</v>
      </c>
    </row>
    <row r="14" spans="1:30" ht="12.6" customHeight="1">
      <c r="A14" s="32" t="str">
        <f t="shared" si="2"/>
        <v/>
      </c>
      <c r="B14" s="32"/>
      <c r="C14" s="32"/>
      <c r="D14" s="92"/>
      <c r="E14" s="33"/>
      <c r="F14" s="32"/>
      <c r="G14" s="32"/>
      <c r="H14" s="33"/>
      <c r="I14" s="33"/>
      <c r="J14" s="33"/>
      <c r="K14" s="33"/>
      <c r="L14" s="33"/>
      <c r="M14" s="66"/>
      <c r="N14" s="66"/>
      <c r="O14" s="66"/>
      <c r="P14" s="33"/>
      <c r="Q14" s="66"/>
      <c r="R14" s="34"/>
      <c r="S14" s="35"/>
      <c r="T14" s="66"/>
      <c r="U14" s="35"/>
      <c r="V14" s="35"/>
      <c r="W14" s="35"/>
      <c r="X14" s="76"/>
      <c r="Y14" s="76"/>
      <c r="Z14" s="35"/>
      <c r="AA14" s="76" t="str">
        <f t="shared" si="3"/>
        <v/>
      </c>
      <c r="AB14" s="238" t="str">
        <f t="shared" si="4"/>
        <v/>
      </c>
      <c r="AC14" s="33"/>
      <c r="AD14" s="24" t="s">
        <v>2121</v>
      </c>
    </row>
    <row r="15" spans="1:30" ht="12.6" customHeight="1">
      <c r="A15" s="32" t="str">
        <f t="shared" si="2"/>
        <v/>
      </c>
      <c r="B15" s="32"/>
      <c r="C15" s="32"/>
      <c r="D15" s="92"/>
      <c r="E15" s="33"/>
      <c r="F15" s="32"/>
      <c r="G15" s="32"/>
      <c r="H15" s="33"/>
      <c r="I15" s="33"/>
      <c r="J15" s="33"/>
      <c r="K15" s="33"/>
      <c r="L15" s="33"/>
      <c r="M15" s="66"/>
      <c r="N15" s="66"/>
      <c r="O15" s="66"/>
      <c r="P15" s="33"/>
      <c r="Q15" s="66"/>
      <c r="R15" s="34"/>
      <c r="S15" s="35"/>
      <c r="T15" s="66"/>
      <c r="U15" s="35"/>
      <c r="V15" s="35"/>
      <c r="W15" s="35"/>
      <c r="X15" s="76"/>
      <c r="Y15" s="76"/>
      <c r="Z15" s="35"/>
      <c r="AA15" s="76" t="str">
        <f t="shared" si="3"/>
        <v/>
      </c>
      <c r="AB15" s="238" t="str">
        <f t="shared" si="4"/>
        <v/>
      </c>
      <c r="AC15" s="33"/>
      <c r="AD15" s="24" t="s">
        <v>2122</v>
      </c>
    </row>
    <row r="16" spans="1:30" ht="12.6" customHeight="1">
      <c r="A16" s="32" t="str">
        <f t="shared" si="2"/>
        <v/>
      </c>
      <c r="B16" s="32"/>
      <c r="C16" s="32"/>
      <c r="D16" s="92"/>
      <c r="E16" s="33"/>
      <c r="F16" s="32"/>
      <c r="G16" s="32"/>
      <c r="H16" s="33"/>
      <c r="I16" s="33"/>
      <c r="J16" s="33"/>
      <c r="K16" s="33"/>
      <c r="L16" s="33"/>
      <c r="M16" s="66"/>
      <c r="N16" s="66"/>
      <c r="O16" s="66"/>
      <c r="P16" s="33"/>
      <c r="Q16" s="66"/>
      <c r="R16" s="34"/>
      <c r="S16" s="35"/>
      <c r="T16" s="66"/>
      <c r="U16" s="35"/>
      <c r="V16" s="35"/>
      <c r="W16" s="35"/>
      <c r="X16" s="76"/>
      <c r="Y16" s="76"/>
      <c r="Z16" s="35"/>
      <c r="AA16" s="76" t="str">
        <f t="shared" si="3"/>
        <v/>
      </c>
      <c r="AB16" s="238" t="str">
        <f t="shared" si="4"/>
        <v/>
      </c>
      <c r="AC16" s="33"/>
      <c r="AD16" s="24" t="s">
        <v>2123</v>
      </c>
    </row>
    <row r="17" spans="1:30" ht="12.6" customHeight="1">
      <c r="A17" s="32" t="str">
        <f t="shared" si="2"/>
        <v/>
      </c>
      <c r="B17" s="32"/>
      <c r="C17" s="32"/>
      <c r="D17" s="92"/>
      <c r="E17" s="33"/>
      <c r="F17" s="32"/>
      <c r="G17" s="32"/>
      <c r="H17" s="33"/>
      <c r="I17" s="33"/>
      <c r="J17" s="33"/>
      <c r="K17" s="33"/>
      <c r="L17" s="33"/>
      <c r="M17" s="66"/>
      <c r="N17" s="66"/>
      <c r="O17" s="66"/>
      <c r="P17" s="33"/>
      <c r="Q17" s="66"/>
      <c r="R17" s="34"/>
      <c r="S17" s="35"/>
      <c r="T17" s="66"/>
      <c r="U17" s="35"/>
      <c r="V17" s="35"/>
      <c r="W17" s="35"/>
      <c r="X17" s="76"/>
      <c r="Y17" s="76"/>
      <c r="Z17" s="35"/>
      <c r="AA17" s="76" t="str">
        <f t="shared" si="3"/>
        <v/>
      </c>
      <c r="AB17" s="238" t="str">
        <f t="shared" si="4"/>
        <v/>
      </c>
      <c r="AC17" s="33"/>
      <c r="AD17" s="24" t="s">
        <v>2124</v>
      </c>
    </row>
    <row r="18" spans="1:30" ht="12.6" customHeight="1">
      <c r="A18" s="32" t="str">
        <f t="shared" si="2"/>
        <v/>
      </c>
      <c r="B18" s="32"/>
      <c r="C18" s="32"/>
      <c r="D18" s="92"/>
      <c r="E18" s="33"/>
      <c r="F18" s="32"/>
      <c r="G18" s="32"/>
      <c r="H18" s="33"/>
      <c r="I18" s="33"/>
      <c r="J18" s="33"/>
      <c r="K18" s="33"/>
      <c r="L18" s="33"/>
      <c r="M18" s="66"/>
      <c r="N18" s="66"/>
      <c r="O18" s="66"/>
      <c r="P18" s="33"/>
      <c r="Q18" s="66"/>
      <c r="R18" s="34"/>
      <c r="S18" s="35"/>
      <c r="T18" s="66"/>
      <c r="U18" s="35"/>
      <c r="V18" s="35"/>
      <c r="W18" s="35"/>
      <c r="X18" s="76"/>
      <c r="Y18" s="76"/>
      <c r="Z18" s="35"/>
      <c r="AA18" s="76" t="str">
        <f t="shared" si="3"/>
        <v/>
      </c>
      <c r="AB18" s="238" t="str">
        <f t="shared" si="4"/>
        <v/>
      </c>
      <c r="AC18" s="33"/>
      <c r="AD18" s="24" t="s">
        <v>2125</v>
      </c>
    </row>
    <row r="19" spans="1:30" ht="12.6" customHeight="1">
      <c r="A19" s="32" t="str">
        <f t="shared" si="2"/>
        <v/>
      </c>
      <c r="B19" s="32"/>
      <c r="C19" s="32"/>
      <c r="D19" s="92"/>
      <c r="E19" s="33"/>
      <c r="F19" s="32"/>
      <c r="G19" s="32"/>
      <c r="H19" s="33"/>
      <c r="I19" s="33"/>
      <c r="J19" s="33"/>
      <c r="K19" s="33"/>
      <c r="L19" s="33"/>
      <c r="M19" s="66"/>
      <c r="N19" s="66"/>
      <c r="O19" s="66"/>
      <c r="P19" s="33"/>
      <c r="Q19" s="66"/>
      <c r="R19" s="34"/>
      <c r="S19" s="35"/>
      <c r="T19" s="66"/>
      <c r="U19" s="35"/>
      <c r="V19" s="35"/>
      <c r="W19" s="35"/>
      <c r="X19" s="76"/>
      <c r="Y19" s="76"/>
      <c r="Z19" s="35"/>
      <c r="AA19" s="76" t="str">
        <f t="shared" si="3"/>
        <v/>
      </c>
      <c r="AB19" s="238" t="str">
        <f t="shared" si="4"/>
        <v/>
      </c>
      <c r="AC19" s="33"/>
      <c r="AD19" s="24" t="s">
        <v>2126</v>
      </c>
    </row>
    <row r="20" spans="1:30" ht="12.6" customHeight="1">
      <c r="A20" s="32" t="str">
        <f t="shared" si="2"/>
        <v/>
      </c>
      <c r="B20" s="32"/>
      <c r="C20" s="32"/>
      <c r="D20" s="92"/>
      <c r="E20" s="33"/>
      <c r="F20" s="32"/>
      <c r="G20" s="32"/>
      <c r="H20" s="33"/>
      <c r="I20" s="33"/>
      <c r="J20" s="33"/>
      <c r="K20" s="33"/>
      <c r="L20" s="33"/>
      <c r="M20" s="66"/>
      <c r="N20" s="66"/>
      <c r="O20" s="66"/>
      <c r="P20" s="33"/>
      <c r="Q20" s="66"/>
      <c r="R20" s="34"/>
      <c r="S20" s="35"/>
      <c r="T20" s="66"/>
      <c r="U20" s="35"/>
      <c r="V20" s="35"/>
      <c r="W20" s="35"/>
      <c r="X20" s="76"/>
      <c r="Y20" s="76"/>
      <c r="Z20" s="35"/>
      <c r="AA20" s="76" t="str">
        <f t="shared" si="3"/>
        <v/>
      </c>
      <c r="AB20" s="238" t="str">
        <f t="shared" si="4"/>
        <v/>
      </c>
      <c r="AC20" s="33"/>
      <c r="AD20" s="24" t="s">
        <v>2127</v>
      </c>
    </row>
    <row r="21" spans="1:30" ht="12.6" customHeight="1">
      <c r="A21" s="32" t="str">
        <f t="shared" si="2"/>
        <v/>
      </c>
      <c r="B21" s="32"/>
      <c r="C21" s="32"/>
      <c r="D21" s="92"/>
      <c r="E21" s="33"/>
      <c r="F21" s="32"/>
      <c r="G21" s="32"/>
      <c r="H21" s="33"/>
      <c r="I21" s="33"/>
      <c r="J21" s="33"/>
      <c r="K21" s="33"/>
      <c r="L21" s="33"/>
      <c r="M21" s="66"/>
      <c r="N21" s="66"/>
      <c r="O21" s="66"/>
      <c r="P21" s="33"/>
      <c r="Q21" s="66"/>
      <c r="R21" s="34"/>
      <c r="S21" s="35"/>
      <c r="T21" s="66"/>
      <c r="U21" s="35"/>
      <c r="V21" s="35"/>
      <c r="W21" s="35"/>
      <c r="X21" s="76"/>
      <c r="Y21" s="76"/>
      <c r="Z21" s="35"/>
      <c r="AA21" s="76" t="str">
        <f t="shared" si="3"/>
        <v/>
      </c>
      <c r="AB21" s="238" t="str">
        <f t="shared" si="4"/>
        <v/>
      </c>
      <c r="AC21" s="33"/>
      <c r="AD21" s="24" t="s">
        <v>2128</v>
      </c>
    </row>
    <row r="22" spans="1:30" ht="12.6" customHeight="1">
      <c r="A22" s="32" t="str">
        <f t="shared" si="2"/>
        <v/>
      </c>
      <c r="B22" s="32"/>
      <c r="C22" s="32"/>
      <c r="D22" s="92"/>
      <c r="E22" s="33"/>
      <c r="F22" s="32"/>
      <c r="G22" s="32"/>
      <c r="H22" s="33"/>
      <c r="I22" s="33"/>
      <c r="J22" s="33"/>
      <c r="K22" s="33"/>
      <c r="L22" s="33"/>
      <c r="M22" s="66"/>
      <c r="N22" s="66"/>
      <c r="O22" s="66"/>
      <c r="P22" s="33"/>
      <c r="Q22" s="66"/>
      <c r="R22" s="34"/>
      <c r="S22" s="35"/>
      <c r="T22" s="66"/>
      <c r="U22" s="35"/>
      <c r="V22" s="35"/>
      <c r="W22" s="35"/>
      <c r="X22" s="76"/>
      <c r="Y22" s="76"/>
      <c r="Z22" s="35"/>
      <c r="AA22" s="76" t="str">
        <f t="shared" si="3"/>
        <v/>
      </c>
      <c r="AB22" s="238" t="str">
        <f t="shared" si="4"/>
        <v/>
      </c>
      <c r="AC22" s="33"/>
      <c r="AD22" s="24" t="s">
        <v>2129</v>
      </c>
    </row>
    <row r="23" spans="1:30" ht="12.6" customHeight="1">
      <c r="A23" s="32" t="str">
        <f t="shared" si="2"/>
        <v/>
      </c>
      <c r="B23" s="32"/>
      <c r="C23" s="32"/>
      <c r="D23" s="92"/>
      <c r="E23" s="33"/>
      <c r="F23" s="32"/>
      <c r="G23" s="32"/>
      <c r="H23" s="33"/>
      <c r="I23" s="33"/>
      <c r="J23" s="33"/>
      <c r="K23" s="33"/>
      <c r="L23" s="33"/>
      <c r="M23" s="66"/>
      <c r="N23" s="66"/>
      <c r="O23" s="66"/>
      <c r="P23" s="33"/>
      <c r="Q23" s="66"/>
      <c r="R23" s="34"/>
      <c r="S23" s="35"/>
      <c r="T23" s="66"/>
      <c r="U23" s="35"/>
      <c r="V23" s="35"/>
      <c r="W23" s="35"/>
      <c r="X23" s="76"/>
      <c r="Y23" s="76"/>
      <c r="Z23" s="35"/>
      <c r="AA23" s="76" t="str">
        <f t="shared" si="3"/>
        <v/>
      </c>
      <c r="AB23" s="238" t="str">
        <f t="shared" si="4"/>
        <v/>
      </c>
      <c r="AC23" s="33"/>
      <c r="AD23" s="24" t="s">
        <v>2130</v>
      </c>
    </row>
    <row r="24" spans="1:30" ht="12.6" customHeight="1">
      <c r="A24" s="32" t="str">
        <f t="shared" si="2"/>
        <v/>
      </c>
      <c r="B24" s="32"/>
      <c r="C24" s="32"/>
      <c r="D24" s="92"/>
      <c r="E24" s="33"/>
      <c r="F24" s="32"/>
      <c r="G24" s="32"/>
      <c r="H24" s="33"/>
      <c r="I24" s="33"/>
      <c r="J24" s="33"/>
      <c r="K24" s="33"/>
      <c r="L24" s="33"/>
      <c r="M24" s="66"/>
      <c r="N24" s="66"/>
      <c r="O24" s="66"/>
      <c r="P24" s="33"/>
      <c r="Q24" s="66"/>
      <c r="R24" s="34"/>
      <c r="S24" s="35"/>
      <c r="T24" s="66"/>
      <c r="U24" s="35"/>
      <c r="V24" s="35"/>
      <c r="W24" s="35"/>
      <c r="X24" s="76"/>
      <c r="Y24" s="76"/>
      <c r="Z24" s="35"/>
      <c r="AA24" s="76" t="str">
        <f t="shared" si="3"/>
        <v/>
      </c>
      <c r="AB24" s="238" t="str">
        <f t="shared" si="4"/>
        <v/>
      </c>
      <c r="AC24" s="33"/>
      <c r="AD24" s="24" t="s">
        <v>2131</v>
      </c>
    </row>
    <row r="25" spans="1:30" ht="12.6" customHeight="1">
      <c r="A25" s="824" t="s">
        <v>2132</v>
      </c>
      <c r="B25" s="838"/>
      <c r="C25" s="838"/>
      <c r="D25" s="838"/>
      <c r="E25" s="838"/>
      <c r="F25" s="838"/>
      <c r="G25" s="838"/>
      <c r="H25" s="838"/>
      <c r="I25" s="832"/>
      <c r="J25" s="33"/>
      <c r="K25" s="33"/>
      <c r="L25" s="33"/>
      <c r="M25" s="66"/>
      <c r="N25" s="66"/>
      <c r="O25" s="66"/>
      <c r="P25" s="33"/>
      <c r="Q25" s="66"/>
      <c r="R25" s="64"/>
      <c r="S25" s="35"/>
      <c r="T25" s="66"/>
      <c r="U25" s="35">
        <f>SUM(U8:U24)</f>
        <v>0</v>
      </c>
      <c r="V25" s="35">
        <f>SUM(V8:V24)</f>
        <v>0</v>
      </c>
      <c r="W25" s="35">
        <f>SUM(W8:W24)</f>
        <v>0</v>
      </c>
      <c r="X25" s="35">
        <f>SUM(X8:X24)</f>
        <v>0</v>
      </c>
      <c r="Y25" s="35"/>
      <c r="Z25" s="35">
        <f>SUM(Z8:Z24)</f>
        <v>0</v>
      </c>
      <c r="AA25" s="76" t="str">
        <f t="shared" si="3"/>
        <v/>
      </c>
      <c r="AB25" s="61"/>
      <c r="AC25" s="33"/>
      <c r="AD25" s="24"/>
    </row>
    <row r="26" spans="1:30" ht="12.6" customHeight="1">
      <c r="A26" s="824" t="s">
        <v>2133</v>
      </c>
      <c r="B26" s="838"/>
      <c r="C26" s="838"/>
      <c r="D26" s="838"/>
      <c r="E26" s="838"/>
      <c r="F26" s="838"/>
      <c r="G26" s="838"/>
      <c r="H26" s="838"/>
      <c r="I26" s="832"/>
      <c r="J26" s="33"/>
      <c r="K26" s="33"/>
      <c r="L26" s="33"/>
      <c r="M26" s="66"/>
      <c r="N26" s="66"/>
      <c r="O26" s="66"/>
      <c r="P26" s="33"/>
      <c r="Q26" s="66"/>
      <c r="R26" s="64"/>
      <c r="S26" s="35"/>
      <c r="T26" s="66"/>
      <c r="U26" s="35"/>
      <c r="V26" s="35">
        <f>W25</f>
        <v>0</v>
      </c>
      <c r="W26" s="35"/>
      <c r="X26" s="35"/>
      <c r="Y26" s="35"/>
      <c r="Z26" s="35"/>
      <c r="AA26" s="76"/>
      <c r="AB26" s="61"/>
      <c r="AC26" s="33"/>
    </row>
    <row r="27" spans="1:30" ht="12.6" customHeight="1">
      <c r="A27" s="803" t="s">
        <v>2134</v>
      </c>
      <c r="B27" s="839"/>
      <c r="C27" s="839"/>
      <c r="D27" s="839"/>
      <c r="E27" s="839"/>
      <c r="F27" s="839"/>
      <c r="G27" s="839"/>
      <c r="H27" s="839"/>
      <c r="I27" s="833"/>
      <c r="J27" s="49"/>
      <c r="K27" s="49"/>
      <c r="L27" s="36"/>
      <c r="M27" s="36"/>
      <c r="N27" s="36"/>
      <c r="O27" s="36"/>
      <c r="P27" s="36"/>
      <c r="Q27" s="36"/>
      <c r="R27" s="36"/>
      <c r="S27" s="42"/>
      <c r="T27" s="37"/>
      <c r="U27" s="42">
        <f>U25-U26</f>
        <v>0</v>
      </c>
      <c r="V27" s="42">
        <f>V25-V26</f>
        <v>0</v>
      </c>
      <c r="W27" s="42"/>
      <c r="X27" s="201">
        <f>X25</f>
        <v>0</v>
      </c>
      <c r="Y27" s="42"/>
      <c r="Z27" s="201">
        <f>Z25</f>
        <v>0</v>
      </c>
      <c r="AA27" s="76" t="str">
        <f t="shared" si="3"/>
        <v/>
      </c>
      <c r="AB27" s="61"/>
      <c r="AC27" s="193"/>
    </row>
    <row r="28" spans="1:30" ht="12.6" customHeight="1">
      <c r="A28" s="25" t="e">
        <f>#REF!&amp;"填表人："&amp;#REF!</f>
        <v>#REF!</v>
      </c>
      <c r="AA28" s="25" t="e">
        <f>"评估人员："&amp;#REF!</f>
        <v>#REF!</v>
      </c>
      <c r="AD28" s="25" t="s">
        <v>1653</v>
      </c>
    </row>
    <row r="29" spans="1:30" ht="12.6" customHeight="1">
      <c r="A29" s="25" t="e">
        <f>"填表日期："&amp;YEAR(#REF!)&amp;"年"&amp;MONTH(#REF!)&amp;"月"&amp;DAY(#REF!)&amp;"日"</f>
        <v>#REF!</v>
      </c>
    </row>
  </sheetData>
  <mergeCells count="31">
    <mergeCell ref="A2:AB2"/>
    <mergeCell ref="A3:AC3"/>
    <mergeCell ref="AB4:AC4"/>
    <mergeCell ref="D6:E6"/>
    <mergeCell ref="U6:V6"/>
    <mergeCell ref="X6:Z6"/>
    <mergeCell ref="J6:J7"/>
    <mergeCell ref="K6:K7"/>
    <mergeCell ref="L6:L7"/>
    <mergeCell ref="M6:M7"/>
    <mergeCell ref="N6:N7"/>
    <mergeCell ref="O6:O7"/>
    <mergeCell ref="P6:P7"/>
    <mergeCell ref="Q6:Q7"/>
    <mergeCell ref="R6:R7"/>
    <mergeCell ref="S6:S7"/>
    <mergeCell ref="A25:I25"/>
    <mergeCell ref="A26:I26"/>
    <mergeCell ref="A27:I27"/>
    <mergeCell ref="A6:A7"/>
    <mergeCell ref="B6:B7"/>
    <mergeCell ref="C6:C7"/>
    <mergeCell ref="F6:F7"/>
    <mergeCell ref="G6:G7"/>
    <mergeCell ref="H6:H7"/>
    <mergeCell ref="I6:I7"/>
    <mergeCell ref="T6:T7"/>
    <mergeCell ref="W6:W7"/>
    <mergeCell ref="AA6:AA7"/>
    <mergeCell ref="AB6:AB7"/>
    <mergeCell ref="AC6:AC7"/>
  </mergeCells>
  <phoneticPr fontId="48" type="noConversion"/>
  <hyperlinks>
    <hyperlink ref="A1" location="索引目录!A1" display="返回索引目录" xr:uid="{00000000-0004-0000-3500-000000000000}"/>
  </hyperlinks>
  <printOptions horizontalCentered="1"/>
  <pageMargins left="0.98402777777777795" right="0.98402777777777795" top="0.98402777777777795" bottom="0.98402777777777795" header="0.47152777777777799" footer="0.35416666666666702"/>
  <pageSetup paperSize="9" scale="4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9">
    <pageSetUpPr fitToPage="1"/>
  </sheetPr>
  <dimension ref="A1:U29"/>
  <sheetViews>
    <sheetView showGridLines="0" zoomScale="98" zoomScaleNormal="98" workbookViewId="0">
      <selection activeCell="AD25" sqref="AD25"/>
    </sheetView>
  </sheetViews>
  <sheetFormatPr defaultColWidth="9" defaultRowHeight="15.75" customHeight="1"/>
  <cols>
    <col min="1" max="1" width="4.625" style="25" customWidth="1"/>
    <col min="2" max="2" width="8" style="25" customWidth="1"/>
    <col min="3" max="3" width="11" style="25" customWidth="1"/>
    <col min="4" max="4" width="12" style="25" customWidth="1"/>
    <col min="5" max="5" width="9.625" style="25" customWidth="1"/>
    <col min="6" max="7" width="8" style="25" customWidth="1"/>
    <col min="8" max="8" width="4.125" style="25" customWidth="1"/>
    <col min="9" max="10" width="10.125" style="25" customWidth="1"/>
    <col min="11" max="11" width="7.625" style="25" customWidth="1"/>
    <col min="12" max="12" width="9.125" style="25" customWidth="1"/>
    <col min="13" max="13" width="11" style="25" customWidth="1"/>
    <col min="14" max="14" width="8.625" style="25" customWidth="1"/>
    <col min="15" max="15" width="10.125" style="25" customWidth="1"/>
    <col min="16" max="16" width="7.625" style="25" customWidth="1"/>
    <col min="17" max="17" width="9.625" style="25" customWidth="1"/>
    <col min="18" max="19" width="7.625" style="25" customWidth="1"/>
    <col min="20" max="20" width="7.125" style="25" customWidth="1"/>
    <col min="21" max="21" width="9.5" style="25" customWidth="1"/>
    <col min="22" max="23" width="9" style="25" customWidth="1"/>
    <col min="24" max="16384" width="9" style="25"/>
  </cols>
  <sheetData>
    <row r="1" spans="1:21" ht="15.75" customHeight="1">
      <c r="A1" s="26" t="s">
        <v>0</v>
      </c>
    </row>
    <row r="2" spans="1:21" s="23" customFormat="1" ht="30" customHeight="1">
      <c r="A2" s="798" t="s">
        <v>91</v>
      </c>
      <c r="B2" s="799"/>
      <c r="C2" s="799"/>
      <c r="D2" s="799"/>
      <c r="E2" s="799"/>
      <c r="F2" s="799"/>
      <c r="G2" s="799"/>
      <c r="H2" s="799"/>
      <c r="I2" s="799"/>
      <c r="J2" s="799"/>
      <c r="K2" s="799"/>
      <c r="L2" s="799"/>
      <c r="M2" s="799"/>
      <c r="N2" s="799"/>
      <c r="O2" s="799"/>
      <c r="P2" s="799"/>
      <c r="Q2" s="799"/>
      <c r="R2" s="799"/>
      <c r="S2" s="799"/>
      <c r="T2" s="799"/>
    </row>
    <row r="3" spans="1:21" ht="15.75" customHeight="1">
      <c r="A3" s="800" t="e">
        <f>"评估基准日："&amp;TEXT(#REF!,"yyyy年mm月dd日")</f>
        <v>#REF!</v>
      </c>
      <c r="B3" s="801"/>
      <c r="C3" s="801"/>
      <c r="D3" s="801"/>
      <c r="E3" s="801"/>
      <c r="F3" s="801"/>
      <c r="G3" s="801"/>
      <c r="H3" s="801"/>
      <c r="I3" s="801"/>
      <c r="J3" s="801"/>
      <c r="K3" s="801"/>
      <c r="L3" s="801"/>
      <c r="M3" s="801"/>
      <c r="N3" s="801"/>
      <c r="O3" s="801"/>
      <c r="P3" s="801"/>
      <c r="Q3" s="801"/>
      <c r="R3" s="801"/>
      <c r="S3" s="801"/>
      <c r="T3" s="801"/>
    </row>
    <row r="4" spans="1:21" ht="14.25" customHeight="1">
      <c r="A4" s="24"/>
      <c r="B4" s="24"/>
      <c r="C4" s="24"/>
      <c r="D4" s="24"/>
      <c r="E4" s="24"/>
      <c r="F4" s="24"/>
      <c r="G4" s="24"/>
      <c r="H4" s="24"/>
      <c r="I4" s="24"/>
      <c r="J4" s="24"/>
      <c r="K4" s="24"/>
      <c r="L4" s="24"/>
      <c r="M4" s="24"/>
      <c r="N4" s="24"/>
      <c r="O4" s="24"/>
      <c r="P4" s="24"/>
      <c r="Q4" s="24"/>
      <c r="R4" s="802" t="s">
        <v>2135</v>
      </c>
      <c r="S4" s="801"/>
      <c r="T4" s="801"/>
    </row>
    <row r="5" spans="1:21" ht="15.75" customHeight="1">
      <c r="A5" s="25" t="e">
        <f>#REF!&amp;"："&amp;#REF!</f>
        <v>#REF!</v>
      </c>
      <c r="Q5" s="808" t="s">
        <v>720</v>
      </c>
      <c r="R5" s="809"/>
      <c r="S5" s="809"/>
      <c r="T5" s="809"/>
    </row>
    <row r="6" spans="1:21" s="24" customFormat="1" ht="12.6" customHeight="1">
      <c r="A6" s="810" t="s">
        <v>4</v>
      </c>
      <c r="B6" s="810" t="s">
        <v>2100</v>
      </c>
      <c r="C6" s="810" t="s">
        <v>2136</v>
      </c>
      <c r="D6" s="810" t="s">
        <v>1547</v>
      </c>
      <c r="E6" s="810" t="s">
        <v>2137</v>
      </c>
      <c r="F6" s="844" t="s">
        <v>2138</v>
      </c>
      <c r="G6" s="837" t="s">
        <v>1084</v>
      </c>
      <c r="H6" s="844" t="s">
        <v>1085</v>
      </c>
      <c r="I6" s="837" t="s">
        <v>2109</v>
      </c>
      <c r="J6" s="844" t="s">
        <v>2139</v>
      </c>
      <c r="K6" s="837" t="s">
        <v>2112</v>
      </c>
      <c r="L6" s="810" t="s">
        <v>6</v>
      </c>
      <c r="M6" s="811"/>
      <c r="N6" s="837" t="s">
        <v>1066</v>
      </c>
      <c r="O6" s="810" t="s">
        <v>7</v>
      </c>
      <c r="P6" s="853"/>
      <c r="Q6" s="811"/>
      <c r="R6" s="844" t="s">
        <v>616</v>
      </c>
      <c r="S6" s="844" t="s">
        <v>1630</v>
      </c>
      <c r="T6" s="844" t="s">
        <v>176</v>
      </c>
    </row>
    <row r="7" spans="1:21" s="24" customFormat="1" ht="12.6" customHeight="1">
      <c r="A7" s="854"/>
      <c r="B7" s="854"/>
      <c r="C7" s="854"/>
      <c r="D7" s="854"/>
      <c r="E7" s="854"/>
      <c r="F7" s="854"/>
      <c r="G7" s="822"/>
      <c r="H7" s="854"/>
      <c r="I7" s="822"/>
      <c r="J7" s="854"/>
      <c r="K7" s="822"/>
      <c r="L7" s="87" t="s">
        <v>10</v>
      </c>
      <c r="M7" s="108" t="s">
        <v>11</v>
      </c>
      <c r="N7" s="822"/>
      <c r="O7" s="108" t="s">
        <v>10</v>
      </c>
      <c r="P7" s="109" t="s">
        <v>1524</v>
      </c>
      <c r="Q7" s="108" t="s">
        <v>11</v>
      </c>
      <c r="R7" s="854"/>
      <c r="S7" s="854"/>
      <c r="T7" s="854"/>
      <c r="U7" s="24" t="s">
        <v>1631</v>
      </c>
    </row>
    <row r="8" spans="1:21" ht="12.6" customHeight="1">
      <c r="A8" s="32" t="str">
        <f t="shared" ref="A8" si="0">IF(C8="","",ROW()-7)</f>
        <v/>
      </c>
      <c r="B8" s="32"/>
      <c r="C8" s="33"/>
      <c r="D8" s="33"/>
      <c r="E8" s="33"/>
      <c r="F8" s="32"/>
      <c r="G8" s="33"/>
      <c r="H8" s="66"/>
      <c r="I8" s="33"/>
      <c r="J8" s="34"/>
      <c r="K8" s="66"/>
      <c r="L8" s="35"/>
      <c r="M8" s="35"/>
      <c r="N8" s="35"/>
      <c r="O8" s="35"/>
      <c r="P8" s="35"/>
      <c r="Q8" s="35"/>
      <c r="R8" s="42" t="str">
        <f t="shared" ref="R8" si="1">IF(M8-N8=0,"",(Q8-M8+N8)/(M8-N8)*100)</f>
        <v/>
      </c>
      <c r="S8" s="234" t="str">
        <f>IF(H8=0,"",O8/H8)</f>
        <v/>
      </c>
      <c r="T8" s="33"/>
      <c r="U8" s="24" t="s">
        <v>2140</v>
      </c>
    </row>
    <row r="9" spans="1:21" ht="12.6" customHeight="1">
      <c r="A9" s="32" t="str">
        <f t="shared" ref="A9:A24" si="2">IF(C9="","",ROW()-7)</f>
        <v/>
      </c>
      <c r="B9" s="32"/>
      <c r="C9" s="33"/>
      <c r="D9" s="33"/>
      <c r="E9" s="33"/>
      <c r="F9" s="32"/>
      <c r="G9" s="33"/>
      <c r="H9" s="66"/>
      <c r="I9" s="33"/>
      <c r="J9" s="34"/>
      <c r="K9" s="66"/>
      <c r="L9" s="35"/>
      <c r="M9" s="35"/>
      <c r="N9" s="35"/>
      <c r="O9" s="35"/>
      <c r="P9" s="35"/>
      <c r="Q9" s="35"/>
      <c r="R9" s="42" t="str">
        <f t="shared" ref="R9:R27" si="3">IF(M9-N9=0,"",(Q9-M9+N9)/(M9-N9)*100)</f>
        <v/>
      </c>
      <c r="S9" s="234" t="str">
        <f t="shared" ref="S9:S24" si="4">IF(H9=0,"",O9/H9)</f>
        <v/>
      </c>
      <c r="T9" s="33"/>
      <c r="U9" s="24" t="s">
        <v>2141</v>
      </c>
    </row>
    <row r="10" spans="1:21" ht="12.6" customHeight="1">
      <c r="A10" s="32" t="str">
        <f t="shared" si="2"/>
        <v/>
      </c>
      <c r="B10" s="32"/>
      <c r="C10" s="33"/>
      <c r="D10" s="33"/>
      <c r="E10" s="33"/>
      <c r="F10" s="32"/>
      <c r="G10" s="33"/>
      <c r="H10" s="66"/>
      <c r="I10" s="33"/>
      <c r="J10" s="34"/>
      <c r="K10" s="66"/>
      <c r="L10" s="35"/>
      <c r="M10" s="35"/>
      <c r="N10" s="35"/>
      <c r="O10" s="35"/>
      <c r="P10" s="35"/>
      <c r="Q10" s="35"/>
      <c r="R10" s="42" t="str">
        <f t="shared" si="3"/>
        <v/>
      </c>
      <c r="S10" s="234" t="str">
        <f t="shared" si="4"/>
        <v/>
      </c>
      <c r="T10" s="33"/>
      <c r="U10" s="24" t="s">
        <v>2142</v>
      </c>
    </row>
    <row r="11" spans="1:21" ht="12.6" customHeight="1">
      <c r="A11" s="32" t="str">
        <f t="shared" si="2"/>
        <v/>
      </c>
      <c r="B11" s="32"/>
      <c r="C11" s="33"/>
      <c r="D11" s="33"/>
      <c r="E11" s="33"/>
      <c r="F11" s="32"/>
      <c r="G11" s="33"/>
      <c r="H11" s="66"/>
      <c r="I11" s="33"/>
      <c r="J11" s="34"/>
      <c r="K11" s="66"/>
      <c r="L11" s="35"/>
      <c r="M11" s="35"/>
      <c r="N11" s="35"/>
      <c r="O11" s="35"/>
      <c r="P11" s="35"/>
      <c r="Q11" s="35"/>
      <c r="R11" s="42" t="str">
        <f t="shared" si="3"/>
        <v/>
      </c>
      <c r="S11" s="234" t="str">
        <f t="shared" si="4"/>
        <v/>
      </c>
      <c r="T11" s="33"/>
      <c r="U11" s="24" t="s">
        <v>2143</v>
      </c>
    </row>
    <row r="12" spans="1:21" ht="12.6" customHeight="1">
      <c r="A12" s="32" t="str">
        <f t="shared" si="2"/>
        <v/>
      </c>
      <c r="B12" s="32"/>
      <c r="C12" s="33"/>
      <c r="D12" s="33"/>
      <c r="E12" s="33"/>
      <c r="F12" s="32"/>
      <c r="G12" s="33"/>
      <c r="H12" s="66"/>
      <c r="I12" s="33"/>
      <c r="J12" s="34"/>
      <c r="K12" s="66"/>
      <c r="L12" s="35"/>
      <c r="M12" s="35"/>
      <c r="N12" s="35"/>
      <c r="O12" s="35"/>
      <c r="P12" s="35"/>
      <c r="Q12" s="35"/>
      <c r="R12" s="42" t="str">
        <f t="shared" si="3"/>
        <v/>
      </c>
      <c r="S12" s="234" t="str">
        <f t="shared" si="4"/>
        <v/>
      </c>
      <c r="T12" s="33"/>
      <c r="U12" s="24" t="s">
        <v>2144</v>
      </c>
    </row>
    <row r="13" spans="1:21" ht="12.6" customHeight="1">
      <c r="A13" s="32" t="str">
        <f t="shared" si="2"/>
        <v/>
      </c>
      <c r="B13" s="32"/>
      <c r="C13" s="33"/>
      <c r="D13" s="33"/>
      <c r="E13" s="33"/>
      <c r="F13" s="32"/>
      <c r="G13" s="33"/>
      <c r="H13" s="66"/>
      <c r="I13" s="33"/>
      <c r="J13" s="34"/>
      <c r="K13" s="66"/>
      <c r="L13" s="35"/>
      <c r="M13" s="35"/>
      <c r="N13" s="35"/>
      <c r="O13" s="35"/>
      <c r="P13" s="35"/>
      <c r="Q13" s="35"/>
      <c r="R13" s="42" t="str">
        <f t="shared" si="3"/>
        <v/>
      </c>
      <c r="S13" s="234" t="str">
        <f t="shared" si="4"/>
        <v/>
      </c>
      <c r="T13" s="33"/>
      <c r="U13" s="24" t="s">
        <v>2145</v>
      </c>
    </row>
    <row r="14" spans="1:21" ht="12.6" customHeight="1">
      <c r="A14" s="32" t="str">
        <f t="shared" si="2"/>
        <v/>
      </c>
      <c r="B14" s="32"/>
      <c r="C14" s="33"/>
      <c r="D14" s="33"/>
      <c r="E14" s="33"/>
      <c r="F14" s="32"/>
      <c r="G14" s="33"/>
      <c r="H14" s="66"/>
      <c r="I14" s="33"/>
      <c r="J14" s="34"/>
      <c r="K14" s="66"/>
      <c r="L14" s="35"/>
      <c r="M14" s="35"/>
      <c r="N14" s="35"/>
      <c r="O14" s="35"/>
      <c r="P14" s="35"/>
      <c r="Q14" s="35"/>
      <c r="R14" s="42" t="str">
        <f t="shared" si="3"/>
        <v/>
      </c>
      <c r="S14" s="234" t="str">
        <f t="shared" si="4"/>
        <v/>
      </c>
      <c r="T14" s="33"/>
      <c r="U14" s="24" t="s">
        <v>2146</v>
      </c>
    </row>
    <row r="15" spans="1:21" ht="12.6" customHeight="1">
      <c r="A15" s="32" t="str">
        <f t="shared" si="2"/>
        <v/>
      </c>
      <c r="B15" s="32"/>
      <c r="C15" s="33"/>
      <c r="D15" s="33"/>
      <c r="E15" s="33"/>
      <c r="F15" s="32"/>
      <c r="G15" s="33"/>
      <c r="H15" s="66"/>
      <c r="I15" s="33"/>
      <c r="J15" s="34"/>
      <c r="K15" s="66"/>
      <c r="L15" s="35"/>
      <c r="M15" s="35"/>
      <c r="N15" s="35"/>
      <c r="O15" s="35"/>
      <c r="P15" s="35"/>
      <c r="Q15" s="35"/>
      <c r="R15" s="42" t="str">
        <f t="shared" si="3"/>
        <v/>
      </c>
      <c r="S15" s="234" t="str">
        <f t="shared" si="4"/>
        <v/>
      </c>
      <c r="T15" s="33"/>
      <c r="U15" s="24" t="s">
        <v>2147</v>
      </c>
    </row>
    <row r="16" spans="1:21" ht="12.6" customHeight="1">
      <c r="A16" s="32" t="str">
        <f t="shared" si="2"/>
        <v/>
      </c>
      <c r="B16" s="32"/>
      <c r="C16" s="33"/>
      <c r="D16" s="33"/>
      <c r="E16" s="33"/>
      <c r="F16" s="32"/>
      <c r="G16" s="33"/>
      <c r="H16" s="66"/>
      <c r="I16" s="33"/>
      <c r="J16" s="34"/>
      <c r="K16" s="66"/>
      <c r="L16" s="35"/>
      <c r="M16" s="35"/>
      <c r="N16" s="35"/>
      <c r="O16" s="35"/>
      <c r="P16" s="35"/>
      <c r="Q16" s="35"/>
      <c r="R16" s="42" t="str">
        <f t="shared" si="3"/>
        <v/>
      </c>
      <c r="S16" s="234" t="str">
        <f t="shared" si="4"/>
        <v/>
      </c>
      <c r="T16" s="33"/>
      <c r="U16" s="24" t="s">
        <v>2148</v>
      </c>
    </row>
    <row r="17" spans="1:21" ht="12.6" customHeight="1">
      <c r="A17" s="32" t="str">
        <f t="shared" si="2"/>
        <v/>
      </c>
      <c r="B17" s="32"/>
      <c r="C17" s="33"/>
      <c r="D17" s="33"/>
      <c r="E17" s="33"/>
      <c r="F17" s="32"/>
      <c r="G17" s="33"/>
      <c r="H17" s="66"/>
      <c r="I17" s="33"/>
      <c r="J17" s="34"/>
      <c r="K17" s="66"/>
      <c r="L17" s="35"/>
      <c r="M17" s="35"/>
      <c r="N17" s="35"/>
      <c r="O17" s="35"/>
      <c r="P17" s="35"/>
      <c r="Q17" s="35"/>
      <c r="R17" s="42" t="str">
        <f t="shared" si="3"/>
        <v/>
      </c>
      <c r="S17" s="234" t="str">
        <f t="shared" si="4"/>
        <v/>
      </c>
      <c r="T17" s="33"/>
      <c r="U17" s="24" t="s">
        <v>2149</v>
      </c>
    </row>
    <row r="18" spans="1:21" ht="12.6" customHeight="1">
      <c r="A18" s="32" t="str">
        <f t="shared" si="2"/>
        <v/>
      </c>
      <c r="B18" s="32"/>
      <c r="C18" s="33"/>
      <c r="D18" s="33"/>
      <c r="E18" s="33"/>
      <c r="F18" s="32"/>
      <c r="G18" s="33"/>
      <c r="H18" s="66"/>
      <c r="I18" s="33"/>
      <c r="J18" s="34"/>
      <c r="K18" s="66"/>
      <c r="L18" s="35"/>
      <c r="M18" s="35"/>
      <c r="N18" s="35"/>
      <c r="O18" s="35"/>
      <c r="P18" s="35"/>
      <c r="Q18" s="35"/>
      <c r="R18" s="42" t="str">
        <f t="shared" si="3"/>
        <v/>
      </c>
      <c r="S18" s="234" t="str">
        <f t="shared" si="4"/>
        <v/>
      </c>
      <c r="T18" s="33"/>
      <c r="U18" s="24" t="s">
        <v>2150</v>
      </c>
    </row>
    <row r="19" spans="1:21" ht="12.6" customHeight="1">
      <c r="A19" s="32" t="str">
        <f t="shared" si="2"/>
        <v/>
      </c>
      <c r="B19" s="32"/>
      <c r="C19" s="33"/>
      <c r="D19" s="33"/>
      <c r="E19" s="33"/>
      <c r="F19" s="32"/>
      <c r="G19" s="33"/>
      <c r="H19" s="66"/>
      <c r="I19" s="33"/>
      <c r="J19" s="34"/>
      <c r="K19" s="66"/>
      <c r="L19" s="35"/>
      <c r="M19" s="35"/>
      <c r="N19" s="35"/>
      <c r="O19" s="35"/>
      <c r="P19" s="35"/>
      <c r="Q19" s="35"/>
      <c r="R19" s="42" t="str">
        <f t="shared" si="3"/>
        <v/>
      </c>
      <c r="S19" s="234" t="str">
        <f t="shared" si="4"/>
        <v/>
      </c>
      <c r="T19" s="33"/>
      <c r="U19" s="24" t="s">
        <v>2151</v>
      </c>
    </row>
    <row r="20" spans="1:21" ht="12.6" customHeight="1">
      <c r="A20" s="32" t="str">
        <f t="shared" si="2"/>
        <v/>
      </c>
      <c r="B20" s="32"/>
      <c r="C20" s="33"/>
      <c r="D20" s="33"/>
      <c r="E20" s="33"/>
      <c r="F20" s="32"/>
      <c r="G20" s="33"/>
      <c r="H20" s="66"/>
      <c r="I20" s="33"/>
      <c r="J20" s="34"/>
      <c r="K20" s="66"/>
      <c r="L20" s="35"/>
      <c r="M20" s="35"/>
      <c r="N20" s="35"/>
      <c r="O20" s="35"/>
      <c r="P20" s="35"/>
      <c r="Q20" s="35"/>
      <c r="R20" s="42" t="str">
        <f t="shared" si="3"/>
        <v/>
      </c>
      <c r="S20" s="234" t="str">
        <f t="shared" si="4"/>
        <v/>
      </c>
      <c r="T20" s="33"/>
      <c r="U20" s="24" t="s">
        <v>2152</v>
      </c>
    </row>
    <row r="21" spans="1:21" ht="12.6" customHeight="1">
      <c r="A21" s="32" t="str">
        <f t="shared" si="2"/>
        <v/>
      </c>
      <c r="B21" s="32"/>
      <c r="C21" s="33"/>
      <c r="D21" s="33"/>
      <c r="E21" s="33"/>
      <c r="F21" s="32"/>
      <c r="G21" s="33"/>
      <c r="H21" s="66"/>
      <c r="I21" s="33"/>
      <c r="J21" s="34"/>
      <c r="K21" s="66"/>
      <c r="L21" s="35"/>
      <c r="M21" s="35"/>
      <c r="N21" s="35"/>
      <c r="O21" s="35"/>
      <c r="P21" s="35"/>
      <c r="Q21" s="35"/>
      <c r="R21" s="42" t="str">
        <f t="shared" si="3"/>
        <v/>
      </c>
      <c r="S21" s="234" t="str">
        <f t="shared" si="4"/>
        <v/>
      </c>
      <c r="T21" s="33"/>
      <c r="U21" s="24" t="s">
        <v>2153</v>
      </c>
    </row>
    <row r="22" spans="1:21" ht="12.6" customHeight="1">
      <c r="A22" s="32" t="str">
        <f t="shared" si="2"/>
        <v/>
      </c>
      <c r="B22" s="32"/>
      <c r="C22" s="33"/>
      <c r="D22" s="33"/>
      <c r="E22" s="33"/>
      <c r="F22" s="32"/>
      <c r="G22" s="33"/>
      <c r="H22" s="66"/>
      <c r="I22" s="33"/>
      <c r="J22" s="34"/>
      <c r="K22" s="66"/>
      <c r="L22" s="35"/>
      <c r="M22" s="35"/>
      <c r="N22" s="35"/>
      <c r="O22" s="35"/>
      <c r="P22" s="35"/>
      <c r="Q22" s="35"/>
      <c r="R22" s="42" t="str">
        <f t="shared" si="3"/>
        <v/>
      </c>
      <c r="S22" s="234" t="str">
        <f t="shared" si="4"/>
        <v/>
      </c>
      <c r="T22" s="33"/>
      <c r="U22" s="24" t="s">
        <v>2154</v>
      </c>
    </row>
    <row r="23" spans="1:21" ht="12.6" customHeight="1">
      <c r="A23" s="32" t="str">
        <f t="shared" si="2"/>
        <v/>
      </c>
      <c r="B23" s="32"/>
      <c r="C23" s="33"/>
      <c r="D23" s="33"/>
      <c r="E23" s="33"/>
      <c r="F23" s="32"/>
      <c r="G23" s="33"/>
      <c r="H23" s="66"/>
      <c r="I23" s="33"/>
      <c r="J23" s="34"/>
      <c r="K23" s="66"/>
      <c r="L23" s="35"/>
      <c r="M23" s="35"/>
      <c r="N23" s="35"/>
      <c r="O23" s="35"/>
      <c r="P23" s="35"/>
      <c r="Q23" s="35"/>
      <c r="R23" s="42" t="str">
        <f t="shared" si="3"/>
        <v/>
      </c>
      <c r="S23" s="234" t="str">
        <f t="shared" si="4"/>
        <v/>
      </c>
      <c r="T23" s="33"/>
      <c r="U23" s="24" t="s">
        <v>2155</v>
      </c>
    </row>
    <row r="24" spans="1:21" ht="12.6" customHeight="1">
      <c r="A24" s="32" t="str">
        <f t="shared" si="2"/>
        <v/>
      </c>
      <c r="B24" s="32"/>
      <c r="C24" s="33"/>
      <c r="D24" s="33"/>
      <c r="E24" s="33"/>
      <c r="F24" s="32"/>
      <c r="G24" s="33"/>
      <c r="H24" s="66"/>
      <c r="I24" s="33"/>
      <c r="J24" s="34"/>
      <c r="K24" s="66"/>
      <c r="L24" s="35"/>
      <c r="M24" s="35"/>
      <c r="N24" s="35"/>
      <c r="O24" s="35"/>
      <c r="P24" s="35"/>
      <c r="Q24" s="35"/>
      <c r="R24" s="42" t="str">
        <f t="shared" si="3"/>
        <v/>
      </c>
      <c r="S24" s="234" t="str">
        <f t="shared" si="4"/>
        <v/>
      </c>
      <c r="T24" s="33"/>
      <c r="U24" s="24" t="s">
        <v>2156</v>
      </c>
    </row>
    <row r="25" spans="1:21" ht="12.6" customHeight="1">
      <c r="A25" s="824" t="s">
        <v>2157</v>
      </c>
      <c r="B25" s="853"/>
      <c r="C25" s="853"/>
      <c r="D25" s="811"/>
      <c r="E25" s="33"/>
      <c r="F25" s="32"/>
      <c r="G25" s="33"/>
      <c r="H25" s="66"/>
      <c r="I25" s="33"/>
      <c r="J25" s="64"/>
      <c r="K25" s="66"/>
      <c r="L25" s="35">
        <f>SUM(L8:L24)</f>
        <v>0</v>
      </c>
      <c r="M25" s="35">
        <f>SUM(M8:M24)</f>
        <v>0</v>
      </c>
      <c r="N25" s="35">
        <f>SUM(N8:N24)</f>
        <v>0</v>
      </c>
      <c r="O25" s="35">
        <f>SUM(O8:O24)</f>
        <v>0</v>
      </c>
      <c r="P25" s="35"/>
      <c r="Q25" s="35">
        <f>SUM(Q8:Q24)</f>
        <v>0</v>
      </c>
      <c r="R25" s="42" t="str">
        <f t="shared" si="3"/>
        <v/>
      </c>
      <c r="S25" s="35"/>
      <c r="T25" s="33"/>
    </row>
    <row r="26" spans="1:21" ht="12.6" customHeight="1">
      <c r="A26" s="824" t="s">
        <v>2158</v>
      </c>
      <c r="B26" s="853"/>
      <c r="C26" s="853"/>
      <c r="D26" s="811"/>
      <c r="E26" s="33"/>
      <c r="F26" s="32"/>
      <c r="G26" s="33"/>
      <c r="H26" s="66"/>
      <c r="I26" s="33"/>
      <c r="J26" s="64"/>
      <c r="K26" s="66"/>
      <c r="L26" s="35"/>
      <c r="M26" s="35">
        <f>N25</f>
        <v>0</v>
      </c>
      <c r="N26" s="35"/>
      <c r="O26" s="35"/>
      <c r="P26" s="35"/>
      <c r="Q26" s="35"/>
      <c r="R26" s="42"/>
      <c r="S26" s="35"/>
      <c r="T26" s="33"/>
    </row>
    <row r="27" spans="1:21" ht="12.6" customHeight="1">
      <c r="A27" s="889" t="s">
        <v>2159</v>
      </c>
      <c r="B27" s="809"/>
      <c r="C27" s="809"/>
      <c r="D27" s="809"/>
      <c r="E27" s="49"/>
      <c r="F27" s="36"/>
      <c r="G27" s="38"/>
      <c r="H27" s="42"/>
      <c r="I27" s="42"/>
      <c r="J27" s="42"/>
      <c r="K27" s="42"/>
      <c r="L27" s="42">
        <f>L25-L26</f>
        <v>0</v>
      </c>
      <c r="M27" s="42">
        <f>M25-M26</f>
        <v>0</v>
      </c>
      <c r="N27" s="42"/>
      <c r="O27" s="201">
        <f>O25</f>
        <v>0</v>
      </c>
      <c r="P27" s="42"/>
      <c r="Q27" s="201">
        <f>Q25</f>
        <v>0</v>
      </c>
      <c r="R27" s="42" t="str">
        <f t="shared" si="3"/>
        <v/>
      </c>
      <c r="S27" s="42"/>
      <c r="T27" s="193"/>
    </row>
    <row r="28" spans="1:21" ht="12.6" customHeight="1">
      <c r="A28" s="25" t="e">
        <f>#REF!&amp;"填表人："&amp;#REF!</f>
        <v>#REF!</v>
      </c>
      <c r="Q28" s="25" t="e">
        <f>"评估人员："&amp;#REF!</f>
        <v>#REF!</v>
      </c>
      <c r="U28" s="25" t="s">
        <v>1653</v>
      </c>
    </row>
    <row r="29" spans="1:21" ht="12.6" customHeight="1">
      <c r="A29" s="25" t="e">
        <f>"填表日期："&amp;YEAR(#REF!)&amp;"年"&amp;MONTH(#REF!)&amp;"月"&amp;DAY(#REF!)&amp;"日"</f>
        <v>#REF!</v>
      </c>
    </row>
  </sheetData>
  <mergeCells count="24">
    <mergeCell ref="A2:T2"/>
    <mergeCell ref="A3:T3"/>
    <mergeCell ref="R4:T4"/>
    <mergeCell ref="Q5:T5"/>
    <mergeCell ref="L6:M6"/>
    <mergeCell ref="O6:Q6"/>
    <mergeCell ref="E6:E7"/>
    <mergeCell ref="F6:F7"/>
    <mergeCell ref="G6:G7"/>
    <mergeCell ref="H6:H7"/>
    <mergeCell ref="I6:I7"/>
    <mergeCell ref="J6:J7"/>
    <mergeCell ref="K6:K7"/>
    <mergeCell ref="N6:N7"/>
    <mergeCell ref="R6:R7"/>
    <mergeCell ref="S6:S7"/>
    <mergeCell ref="T6:T7"/>
    <mergeCell ref="A25:D25"/>
    <mergeCell ref="A26:D26"/>
    <mergeCell ref="A27:D27"/>
    <mergeCell ref="A6:A7"/>
    <mergeCell ref="B6:B7"/>
    <mergeCell ref="C6:C7"/>
    <mergeCell ref="D6:D7"/>
  </mergeCells>
  <phoneticPr fontId="48" type="noConversion"/>
  <hyperlinks>
    <hyperlink ref="A1" location="索引目录!A1" display="返回索引目录" xr:uid="{00000000-0004-0000-3600-000000000000}"/>
  </hyperlinks>
  <printOptions horizontalCentered="1"/>
  <pageMargins left="0.98402777777777795" right="0.98402777777777795" top="0.98402777777777795" bottom="0.98402777777777795" header="0.47152777777777799" footer="0.35416666666666702"/>
  <pageSetup paperSize="9" scale="6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60">
    <pageSetUpPr fitToPage="1"/>
  </sheetPr>
  <dimension ref="A1:U29"/>
  <sheetViews>
    <sheetView showGridLines="0" zoomScale="96" zoomScaleNormal="96" workbookViewId="0">
      <selection activeCell="AD25" sqref="AD25"/>
    </sheetView>
  </sheetViews>
  <sheetFormatPr defaultColWidth="9" defaultRowHeight="15.75" customHeight="1"/>
  <cols>
    <col min="1" max="1" width="4.5" style="25" customWidth="1"/>
    <col min="2" max="2" width="8.5" style="25" customWidth="1"/>
    <col min="3" max="3" width="11.125" style="25" customWidth="1"/>
    <col min="4" max="4" width="7.625" style="25" customWidth="1"/>
    <col min="5" max="6" width="4.625" style="25" customWidth="1"/>
    <col min="7" max="7" width="16.125" style="25" customWidth="1"/>
    <col min="8" max="8" width="4.125" style="25" customWidth="1"/>
    <col min="9" max="10" width="4.625" style="25" customWidth="1"/>
    <col min="11" max="12" width="5" style="25" customWidth="1"/>
    <col min="13" max="13" width="10.625" style="25" customWidth="1"/>
    <col min="14" max="14" width="11" style="25" customWidth="1"/>
    <col min="15" max="15" width="9" style="25" customWidth="1"/>
    <col min="16" max="16" width="9.625" style="25" customWidth="1"/>
    <col min="17" max="17" width="7.625" style="25" customWidth="1"/>
    <col min="18" max="18" width="9.625" style="25" customWidth="1"/>
    <col min="19" max="19" width="7.625" style="25" customWidth="1"/>
    <col min="20" max="20" width="5.625" style="25" customWidth="1"/>
    <col min="21" max="21" width="8.125" style="25" customWidth="1"/>
    <col min="22" max="23" width="9" style="25" customWidth="1"/>
    <col min="24" max="16384" width="9" style="25"/>
  </cols>
  <sheetData>
    <row r="1" spans="1:21" ht="15.75" customHeight="1">
      <c r="A1" s="26" t="s">
        <v>0</v>
      </c>
    </row>
    <row r="2" spans="1:21" s="23" customFormat="1" ht="30" customHeight="1">
      <c r="A2" s="798" t="s">
        <v>95</v>
      </c>
      <c r="B2" s="799"/>
      <c r="C2" s="799"/>
      <c r="D2" s="799"/>
      <c r="E2" s="799"/>
      <c r="F2" s="799"/>
      <c r="G2" s="799"/>
      <c r="H2" s="799"/>
      <c r="I2" s="799"/>
      <c r="J2" s="799"/>
      <c r="K2" s="799"/>
      <c r="L2" s="799"/>
      <c r="M2" s="799"/>
      <c r="N2" s="799"/>
      <c r="O2" s="799"/>
      <c r="P2" s="799"/>
      <c r="Q2" s="799"/>
      <c r="R2" s="799"/>
      <c r="S2" s="799"/>
      <c r="T2" s="799"/>
    </row>
    <row r="3" spans="1:21" ht="15.75" customHeight="1">
      <c r="A3" s="800" t="e">
        <f>"评估基准日："&amp;TEXT(#REF!,"yyyy年mm月dd日")</f>
        <v>#REF!</v>
      </c>
      <c r="B3" s="801"/>
      <c r="C3" s="801"/>
      <c r="D3" s="801"/>
      <c r="E3" s="801"/>
      <c r="F3" s="801"/>
      <c r="G3" s="801"/>
      <c r="H3" s="801"/>
      <c r="I3" s="801"/>
      <c r="J3" s="801"/>
      <c r="K3" s="801"/>
      <c r="L3" s="801"/>
      <c r="M3" s="801"/>
      <c r="N3" s="801"/>
      <c r="O3" s="801"/>
      <c r="P3" s="801"/>
      <c r="Q3" s="801"/>
      <c r="R3" s="801"/>
      <c r="S3" s="801"/>
      <c r="T3" s="801"/>
    </row>
    <row r="4" spans="1:21" ht="14.25" customHeight="1">
      <c r="A4" s="24"/>
      <c r="B4" s="24"/>
      <c r="C4" s="24"/>
      <c r="D4" s="24"/>
      <c r="E4" s="24"/>
      <c r="F4" s="24"/>
      <c r="G4" s="24"/>
      <c r="H4" s="24"/>
      <c r="I4" s="24"/>
      <c r="J4" s="24"/>
      <c r="K4" s="24"/>
      <c r="L4" s="24"/>
      <c r="M4" s="24"/>
      <c r="N4" s="24"/>
      <c r="O4" s="24"/>
      <c r="P4" s="24"/>
      <c r="Q4" s="24"/>
      <c r="R4" s="24"/>
      <c r="S4" s="24"/>
      <c r="T4" s="24" t="s">
        <v>2160</v>
      </c>
    </row>
    <row r="5" spans="1:21" ht="15.75" customHeight="1">
      <c r="A5" s="885" t="e">
        <f>#REF!&amp;"："&amp;#REF!</f>
        <v>#REF!</v>
      </c>
      <c r="B5" s="809"/>
      <c r="C5" s="809"/>
      <c r="D5" s="809"/>
      <c r="E5" s="809"/>
      <c r="F5" s="809"/>
      <c r="G5" s="809"/>
      <c r="H5" s="28"/>
      <c r="I5" s="28"/>
      <c r="J5" s="28"/>
      <c r="K5" s="28"/>
      <c r="L5" s="28"/>
      <c r="T5" s="28" t="s">
        <v>1614</v>
      </c>
    </row>
    <row r="6" spans="1:21" s="24" customFormat="1" ht="15.75" customHeight="1">
      <c r="A6" s="810" t="s">
        <v>4</v>
      </c>
      <c r="B6" s="810" t="s">
        <v>2100</v>
      </c>
      <c r="C6" s="810" t="s">
        <v>2136</v>
      </c>
      <c r="D6" s="810" t="s">
        <v>2161</v>
      </c>
      <c r="E6" s="844" t="s">
        <v>2162</v>
      </c>
      <c r="F6" s="844" t="s">
        <v>2163</v>
      </c>
      <c r="G6" s="844" t="s">
        <v>2164</v>
      </c>
      <c r="H6" s="844" t="s">
        <v>1111</v>
      </c>
      <c r="I6" s="844" t="s">
        <v>2165</v>
      </c>
      <c r="J6" s="837" t="s">
        <v>2166</v>
      </c>
      <c r="K6" s="844" t="s">
        <v>2139</v>
      </c>
      <c r="L6" s="837" t="s">
        <v>2112</v>
      </c>
      <c r="M6" s="810" t="s">
        <v>6</v>
      </c>
      <c r="N6" s="811"/>
      <c r="O6" s="837" t="s">
        <v>1066</v>
      </c>
      <c r="P6" s="810" t="s">
        <v>7</v>
      </c>
      <c r="Q6" s="853"/>
      <c r="R6" s="811"/>
      <c r="S6" s="844" t="s">
        <v>616</v>
      </c>
      <c r="T6" s="844" t="s">
        <v>176</v>
      </c>
    </row>
    <row r="7" spans="1:21" s="24" customFormat="1" ht="12.75" customHeight="1">
      <c r="A7" s="854"/>
      <c r="B7" s="854"/>
      <c r="C7" s="854"/>
      <c r="D7" s="854"/>
      <c r="E7" s="854"/>
      <c r="F7" s="854"/>
      <c r="G7" s="854"/>
      <c r="H7" s="854"/>
      <c r="I7" s="854"/>
      <c r="J7" s="822"/>
      <c r="K7" s="854"/>
      <c r="L7" s="822"/>
      <c r="M7" s="107" t="s">
        <v>10</v>
      </c>
      <c r="N7" s="108" t="s">
        <v>11</v>
      </c>
      <c r="O7" s="822"/>
      <c r="P7" s="108" t="s">
        <v>10</v>
      </c>
      <c r="Q7" s="109" t="s">
        <v>1524</v>
      </c>
      <c r="R7" s="108" t="s">
        <v>11</v>
      </c>
      <c r="S7" s="854"/>
      <c r="T7" s="854"/>
      <c r="U7" s="24" t="s">
        <v>1631</v>
      </c>
    </row>
    <row r="8" spans="1:21" ht="12.75" customHeight="1">
      <c r="A8" s="32" t="str">
        <f t="shared" ref="A8" si="0">IF(C8="","",ROW()-7)</f>
        <v/>
      </c>
      <c r="B8" s="32"/>
      <c r="C8" s="33"/>
      <c r="D8" s="33"/>
      <c r="E8" s="66"/>
      <c r="F8" s="66"/>
      <c r="G8" s="74"/>
      <c r="H8" s="33"/>
      <c r="I8" s="33"/>
      <c r="J8" s="33"/>
      <c r="K8" s="34"/>
      <c r="L8" s="66"/>
      <c r="M8" s="35"/>
      <c r="N8" s="35"/>
      <c r="O8" s="35"/>
      <c r="P8" s="35"/>
      <c r="Q8" s="66"/>
      <c r="R8" s="35"/>
      <c r="S8" s="42" t="str">
        <f t="shared" ref="S8" si="1">IF(N8-O8=0,"",(R8-N8+O8)/(N8-O8)*100)</f>
        <v/>
      </c>
      <c r="T8" s="33"/>
      <c r="U8" s="24" t="s">
        <v>2167</v>
      </c>
    </row>
    <row r="9" spans="1:21" ht="12.75" customHeight="1">
      <c r="A9" s="32" t="str">
        <f t="shared" ref="A9:A24" si="2">IF(C9="","",ROW()-7)</f>
        <v/>
      </c>
      <c r="B9" s="32"/>
      <c r="C9" s="33"/>
      <c r="D9" s="33"/>
      <c r="E9" s="66"/>
      <c r="F9" s="66"/>
      <c r="G9" s="74"/>
      <c r="H9" s="33"/>
      <c r="I9" s="33"/>
      <c r="J9" s="33"/>
      <c r="K9" s="34"/>
      <c r="L9" s="66"/>
      <c r="M9" s="35"/>
      <c r="N9" s="35"/>
      <c r="O9" s="35"/>
      <c r="P9" s="35"/>
      <c r="Q9" s="66"/>
      <c r="R9" s="35"/>
      <c r="S9" s="42" t="str">
        <f t="shared" ref="S9:S27" si="3">IF(N9-O9=0,"",(R9-N9+O9)/(N9-O9)*100)</f>
        <v/>
      </c>
      <c r="T9" s="33"/>
      <c r="U9" s="24" t="s">
        <v>2168</v>
      </c>
    </row>
    <row r="10" spans="1:21" ht="12.75" customHeight="1">
      <c r="A10" s="32" t="str">
        <f t="shared" si="2"/>
        <v/>
      </c>
      <c r="B10" s="32"/>
      <c r="C10" s="33"/>
      <c r="D10" s="33"/>
      <c r="E10" s="66"/>
      <c r="F10" s="66"/>
      <c r="G10" s="74"/>
      <c r="H10" s="33"/>
      <c r="I10" s="33"/>
      <c r="J10" s="33"/>
      <c r="K10" s="34"/>
      <c r="L10" s="66"/>
      <c r="M10" s="35"/>
      <c r="N10" s="35"/>
      <c r="O10" s="35"/>
      <c r="P10" s="35"/>
      <c r="Q10" s="66"/>
      <c r="R10" s="35"/>
      <c r="S10" s="42" t="str">
        <f t="shared" si="3"/>
        <v/>
      </c>
      <c r="T10" s="33"/>
      <c r="U10" s="24" t="s">
        <v>2169</v>
      </c>
    </row>
    <row r="11" spans="1:21" ht="12.75" customHeight="1">
      <c r="A11" s="32" t="str">
        <f t="shared" si="2"/>
        <v/>
      </c>
      <c r="B11" s="32"/>
      <c r="C11" s="33"/>
      <c r="D11" s="33"/>
      <c r="E11" s="66"/>
      <c r="F11" s="66"/>
      <c r="G11" s="74"/>
      <c r="H11" s="33"/>
      <c r="I11" s="33"/>
      <c r="J11" s="33"/>
      <c r="K11" s="34"/>
      <c r="L11" s="66"/>
      <c r="M11" s="35"/>
      <c r="N11" s="35"/>
      <c r="O11" s="35"/>
      <c r="P11" s="35"/>
      <c r="Q11" s="66"/>
      <c r="R11" s="35"/>
      <c r="S11" s="42" t="str">
        <f t="shared" si="3"/>
        <v/>
      </c>
      <c r="T11" s="33"/>
      <c r="U11" s="24" t="s">
        <v>2170</v>
      </c>
    </row>
    <row r="12" spans="1:21" ht="12.75" customHeight="1">
      <c r="A12" s="32" t="str">
        <f t="shared" si="2"/>
        <v/>
      </c>
      <c r="B12" s="32"/>
      <c r="C12" s="33"/>
      <c r="D12" s="33"/>
      <c r="E12" s="66"/>
      <c r="F12" s="66"/>
      <c r="G12" s="74"/>
      <c r="H12" s="33"/>
      <c r="I12" s="33"/>
      <c r="J12" s="33"/>
      <c r="K12" s="34"/>
      <c r="L12" s="66"/>
      <c r="M12" s="35"/>
      <c r="N12" s="35"/>
      <c r="O12" s="35"/>
      <c r="P12" s="35"/>
      <c r="Q12" s="66"/>
      <c r="R12" s="35"/>
      <c r="S12" s="42" t="str">
        <f t="shared" si="3"/>
        <v/>
      </c>
      <c r="T12" s="33"/>
      <c r="U12" s="24" t="s">
        <v>2171</v>
      </c>
    </row>
    <row r="13" spans="1:21" ht="12.75" customHeight="1">
      <c r="A13" s="32" t="str">
        <f t="shared" si="2"/>
        <v/>
      </c>
      <c r="B13" s="32"/>
      <c r="C13" s="33"/>
      <c r="D13" s="33"/>
      <c r="E13" s="66"/>
      <c r="F13" s="66"/>
      <c r="G13" s="74"/>
      <c r="H13" s="33"/>
      <c r="I13" s="33"/>
      <c r="J13" s="33"/>
      <c r="K13" s="34"/>
      <c r="L13" s="66"/>
      <c r="M13" s="35"/>
      <c r="N13" s="35"/>
      <c r="O13" s="35"/>
      <c r="P13" s="35"/>
      <c r="Q13" s="66"/>
      <c r="R13" s="35"/>
      <c r="S13" s="42" t="str">
        <f t="shared" si="3"/>
        <v/>
      </c>
      <c r="T13" s="33"/>
      <c r="U13" s="24" t="s">
        <v>2172</v>
      </c>
    </row>
    <row r="14" spans="1:21" ht="12.75" customHeight="1">
      <c r="A14" s="32" t="str">
        <f t="shared" si="2"/>
        <v/>
      </c>
      <c r="B14" s="32"/>
      <c r="C14" s="33"/>
      <c r="D14" s="33"/>
      <c r="E14" s="66"/>
      <c r="F14" s="66"/>
      <c r="G14" s="74"/>
      <c r="H14" s="33"/>
      <c r="I14" s="33"/>
      <c r="J14" s="33"/>
      <c r="K14" s="34"/>
      <c r="L14" s="66"/>
      <c r="M14" s="35"/>
      <c r="N14" s="35"/>
      <c r="O14" s="35"/>
      <c r="P14" s="35"/>
      <c r="Q14" s="66"/>
      <c r="R14" s="35"/>
      <c r="S14" s="42" t="str">
        <f t="shared" si="3"/>
        <v/>
      </c>
      <c r="T14" s="33"/>
      <c r="U14" s="24" t="s">
        <v>2173</v>
      </c>
    </row>
    <row r="15" spans="1:21" ht="12.75" customHeight="1">
      <c r="A15" s="32" t="str">
        <f t="shared" si="2"/>
        <v/>
      </c>
      <c r="B15" s="32"/>
      <c r="C15" s="33"/>
      <c r="D15" s="33"/>
      <c r="E15" s="66"/>
      <c r="F15" s="66"/>
      <c r="G15" s="74"/>
      <c r="H15" s="33"/>
      <c r="I15" s="33"/>
      <c r="J15" s="33"/>
      <c r="K15" s="34"/>
      <c r="L15" s="66"/>
      <c r="M15" s="35"/>
      <c r="N15" s="35"/>
      <c r="O15" s="35"/>
      <c r="P15" s="35"/>
      <c r="Q15" s="66"/>
      <c r="R15" s="35"/>
      <c r="S15" s="42" t="str">
        <f t="shared" si="3"/>
        <v/>
      </c>
      <c r="T15" s="33"/>
      <c r="U15" s="24" t="s">
        <v>2174</v>
      </c>
    </row>
    <row r="16" spans="1:21" ht="12.75" customHeight="1">
      <c r="A16" s="32" t="str">
        <f t="shared" si="2"/>
        <v/>
      </c>
      <c r="B16" s="32"/>
      <c r="C16" s="33"/>
      <c r="D16" s="33"/>
      <c r="E16" s="66"/>
      <c r="F16" s="66"/>
      <c r="G16" s="74"/>
      <c r="H16" s="33"/>
      <c r="I16" s="33"/>
      <c r="J16" s="33"/>
      <c r="K16" s="34"/>
      <c r="L16" s="66"/>
      <c r="M16" s="35"/>
      <c r="N16" s="35"/>
      <c r="O16" s="35"/>
      <c r="P16" s="35"/>
      <c r="Q16" s="66"/>
      <c r="R16" s="35"/>
      <c r="S16" s="42" t="str">
        <f t="shared" si="3"/>
        <v/>
      </c>
      <c r="T16" s="33"/>
      <c r="U16" s="24" t="s">
        <v>2175</v>
      </c>
    </row>
    <row r="17" spans="1:21" ht="12.75" customHeight="1">
      <c r="A17" s="32" t="str">
        <f t="shared" si="2"/>
        <v/>
      </c>
      <c r="B17" s="32"/>
      <c r="C17" s="33"/>
      <c r="D17" s="33"/>
      <c r="E17" s="66"/>
      <c r="F17" s="66"/>
      <c r="G17" s="74"/>
      <c r="H17" s="33"/>
      <c r="I17" s="33"/>
      <c r="J17" s="33"/>
      <c r="K17" s="34"/>
      <c r="L17" s="66"/>
      <c r="M17" s="35"/>
      <c r="N17" s="35"/>
      <c r="O17" s="35"/>
      <c r="P17" s="35"/>
      <c r="Q17" s="66"/>
      <c r="R17" s="35"/>
      <c r="S17" s="42" t="str">
        <f t="shared" si="3"/>
        <v/>
      </c>
      <c r="T17" s="33"/>
      <c r="U17" s="24" t="s">
        <v>2176</v>
      </c>
    </row>
    <row r="18" spans="1:21" ht="12.75" customHeight="1">
      <c r="A18" s="32" t="str">
        <f t="shared" si="2"/>
        <v/>
      </c>
      <c r="B18" s="32"/>
      <c r="C18" s="33"/>
      <c r="D18" s="33"/>
      <c r="E18" s="66"/>
      <c r="F18" s="66"/>
      <c r="G18" s="74"/>
      <c r="H18" s="33"/>
      <c r="I18" s="33"/>
      <c r="J18" s="33"/>
      <c r="K18" s="34"/>
      <c r="L18" s="66"/>
      <c r="M18" s="35"/>
      <c r="N18" s="35"/>
      <c r="O18" s="35"/>
      <c r="P18" s="35"/>
      <c r="Q18" s="66"/>
      <c r="R18" s="35"/>
      <c r="S18" s="42" t="str">
        <f t="shared" si="3"/>
        <v/>
      </c>
      <c r="T18" s="33"/>
      <c r="U18" s="24" t="s">
        <v>2177</v>
      </c>
    </row>
    <row r="19" spans="1:21" ht="12.75" customHeight="1">
      <c r="A19" s="32" t="str">
        <f t="shared" si="2"/>
        <v/>
      </c>
      <c r="B19" s="32"/>
      <c r="C19" s="33"/>
      <c r="D19" s="33"/>
      <c r="E19" s="66"/>
      <c r="F19" s="66"/>
      <c r="G19" s="74"/>
      <c r="H19" s="33"/>
      <c r="I19" s="33"/>
      <c r="J19" s="33"/>
      <c r="K19" s="34"/>
      <c r="L19" s="66"/>
      <c r="M19" s="35"/>
      <c r="N19" s="35"/>
      <c r="O19" s="35"/>
      <c r="P19" s="35"/>
      <c r="Q19" s="66"/>
      <c r="R19" s="35"/>
      <c r="S19" s="42" t="str">
        <f t="shared" si="3"/>
        <v/>
      </c>
      <c r="T19" s="33"/>
      <c r="U19" s="24" t="s">
        <v>2178</v>
      </c>
    </row>
    <row r="20" spans="1:21" ht="12.75" customHeight="1">
      <c r="A20" s="32" t="str">
        <f t="shared" si="2"/>
        <v/>
      </c>
      <c r="B20" s="32"/>
      <c r="C20" s="33"/>
      <c r="D20" s="33"/>
      <c r="E20" s="66"/>
      <c r="F20" s="66"/>
      <c r="G20" s="74"/>
      <c r="H20" s="33"/>
      <c r="I20" s="33"/>
      <c r="J20" s="33"/>
      <c r="K20" s="34"/>
      <c r="L20" s="66"/>
      <c r="M20" s="35"/>
      <c r="N20" s="35"/>
      <c r="O20" s="35"/>
      <c r="P20" s="35"/>
      <c r="Q20" s="66"/>
      <c r="R20" s="35"/>
      <c r="S20" s="42" t="str">
        <f t="shared" si="3"/>
        <v/>
      </c>
      <c r="T20" s="33"/>
      <c r="U20" s="24" t="s">
        <v>2179</v>
      </c>
    </row>
    <row r="21" spans="1:21" ht="12.75" customHeight="1">
      <c r="A21" s="32" t="str">
        <f t="shared" si="2"/>
        <v/>
      </c>
      <c r="B21" s="32"/>
      <c r="C21" s="33"/>
      <c r="D21" s="33"/>
      <c r="E21" s="66"/>
      <c r="F21" s="66"/>
      <c r="G21" s="74"/>
      <c r="H21" s="33"/>
      <c r="I21" s="33"/>
      <c r="J21" s="33"/>
      <c r="K21" s="34"/>
      <c r="L21" s="66"/>
      <c r="M21" s="35"/>
      <c r="N21" s="35"/>
      <c r="O21" s="35"/>
      <c r="P21" s="35"/>
      <c r="Q21" s="66"/>
      <c r="R21" s="35"/>
      <c r="S21" s="42" t="str">
        <f t="shared" si="3"/>
        <v/>
      </c>
      <c r="T21" s="33"/>
      <c r="U21" s="24" t="s">
        <v>2180</v>
      </c>
    </row>
    <row r="22" spans="1:21" ht="12.75" customHeight="1">
      <c r="A22" s="32" t="str">
        <f t="shared" si="2"/>
        <v/>
      </c>
      <c r="B22" s="32"/>
      <c r="C22" s="33"/>
      <c r="D22" s="33"/>
      <c r="E22" s="66"/>
      <c r="F22" s="66"/>
      <c r="G22" s="74"/>
      <c r="H22" s="33"/>
      <c r="I22" s="33"/>
      <c r="J22" s="33"/>
      <c r="K22" s="34"/>
      <c r="L22" s="66"/>
      <c r="M22" s="35"/>
      <c r="N22" s="35"/>
      <c r="O22" s="35"/>
      <c r="P22" s="35"/>
      <c r="Q22" s="66"/>
      <c r="R22" s="35"/>
      <c r="S22" s="42" t="str">
        <f t="shared" si="3"/>
        <v/>
      </c>
      <c r="T22" s="33"/>
      <c r="U22" s="24" t="s">
        <v>2181</v>
      </c>
    </row>
    <row r="23" spans="1:21" ht="12.75" customHeight="1">
      <c r="A23" s="32" t="str">
        <f t="shared" si="2"/>
        <v/>
      </c>
      <c r="B23" s="32"/>
      <c r="C23" s="33"/>
      <c r="D23" s="33"/>
      <c r="E23" s="66"/>
      <c r="F23" s="66"/>
      <c r="G23" s="74"/>
      <c r="H23" s="33"/>
      <c r="I23" s="33"/>
      <c r="J23" s="33"/>
      <c r="K23" s="34"/>
      <c r="L23" s="66"/>
      <c r="M23" s="35"/>
      <c r="N23" s="35"/>
      <c r="O23" s="35"/>
      <c r="P23" s="35"/>
      <c r="Q23" s="66"/>
      <c r="R23" s="35"/>
      <c r="S23" s="42" t="str">
        <f t="shared" si="3"/>
        <v/>
      </c>
      <c r="T23" s="33"/>
      <c r="U23" s="24" t="s">
        <v>2182</v>
      </c>
    </row>
    <row r="24" spans="1:21" ht="12.75" customHeight="1">
      <c r="A24" s="32" t="str">
        <f t="shared" si="2"/>
        <v/>
      </c>
      <c r="B24" s="32"/>
      <c r="C24" s="33"/>
      <c r="D24" s="33"/>
      <c r="E24" s="66"/>
      <c r="F24" s="66"/>
      <c r="G24" s="74"/>
      <c r="H24" s="33"/>
      <c r="I24" s="33"/>
      <c r="J24" s="33"/>
      <c r="K24" s="34"/>
      <c r="L24" s="66"/>
      <c r="M24" s="35"/>
      <c r="N24" s="35"/>
      <c r="O24" s="35"/>
      <c r="P24" s="35"/>
      <c r="Q24" s="66"/>
      <c r="R24" s="35"/>
      <c r="S24" s="42" t="str">
        <f t="shared" si="3"/>
        <v/>
      </c>
      <c r="T24" s="33"/>
      <c r="U24" s="24" t="s">
        <v>2183</v>
      </c>
    </row>
    <row r="25" spans="1:21" ht="12.75" customHeight="1">
      <c r="A25" s="824" t="s">
        <v>2184</v>
      </c>
      <c r="B25" s="853"/>
      <c r="C25" s="853"/>
      <c r="D25" s="853"/>
      <c r="E25" s="811"/>
      <c r="F25" s="66"/>
      <c r="G25" s="74"/>
      <c r="H25" s="33"/>
      <c r="I25" s="33"/>
      <c r="J25" s="33"/>
      <c r="K25" s="64"/>
      <c r="L25" s="66"/>
      <c r="M25" s="35">
        <f>SUM(M8:M24)</f>
        <v>0</v>
      </c>
      <c r="N25" s="35">
        <f>SUM(N8:N24)</f>
        <v>0</v>
      </c>
      <c r="O25" s="35">
        <f>SUM(O8:O24)</f>
        <v>0</v>
      </c>
      <c r="P25" s="35">
        <f>SUM(P8:P24)</f>
        <v>0</v>
      </c>
      <c r="Q25" s="35"/>
      <c r="R25" s="35">
        <f>SUM(R8:R24)</f>
        <v>0</v>
      </c>
      <c r="S25" s="42" t="str">
        <f t="shared" si="3"/>
        <v/>
      </c>
      <c r="T25" s="33"/>
      <c r="U25" s="24"/>
    </row>
    <row r="26" spans="1:21" ht="12.75" customHeight="1">
      <c r="A26" s="824" t="s">
        <v>2185</v>
      </c>
      <c r="B26" s="853"/>
      <c r="C26" s="853"/>
      <c r="D26" s="853"/>
      <c r="E26" s="811"/>
      <c r="F26" s="66"/>
      <c r="G26" s="74"/>
      <c r="H26" s="33"/>
      <c r="I26" s="33"/>
      <c r="J26" s="33"/>
      <c r="K26" s="64"/>
      <c r="L26" s="66"/>
      <c r="M26" s="35"/>
      <c r="N26" s="35">
        <f>O25</f>
        <v>0</v>
      </c>
      <c r="O26" s="35"/>
      <c r="P26" s="35"/>
      <c r="Q26" s="35"/>
      <c r="R26" s="35"/>
      <c r="S26" s="42"/>
      <c r="T26" s="33"/>
    </row>
    <row r="27" spans="1:21" ht="15.75" customHeight="1">
      <c r="A27" s="803" t="s">
        <v>2186</v>
      </c>
      <c r="B27" s="809"/>
      <c r="C27" s="809"/>
      <c r="D27" s="809"/>
      <c r="E27" s="804"/>
      <c r="F27" s="36"/>
      <c r="G27" s="67"/>
      <c r="H27" s="36"/>
      <c r="I27" s="38"/>
      <c r="J27" s="38"/>
      <c r="K27" s="42"/>
      <c r="L27" s="42"/>
      <c r="M27" s="42">
        <f>M25-M26</f>
        <v>0</v>
      </c>
      <c r="N27" s="42">
        <f>N25-N26</f>
        <v>0</v>
      </c>
      <c r="O27" s="42"/>
      <c r="P27" s="201">
        <f>P25</f>
        <v>0</v>
      </c>
      <c r="Q27" s="42"/>
      <c r="R27" s="201">
        <f>R25</f>
        <v>0</v>
      </c>
      <c r="S27" s="42" t="str">
        <f t="shared" si="3"/>
        <v/>
      </c>
      <c r="T27" s="42"/>
    </row>
    <row r="28" spans="1:21" ht="15.75" customHeight="1">
      <c r="A28" s="25" t="e">
        <f>#REF!&amp;"填表人："&amp;#REF!</f>
        <v>#REF!</v>
      </c>
      <c r="R28" s="25" t="e">
        <f>"评估人员："&amp;#REF!</f>
        <v>#REF!</v>
      </c>
      <c r="U28" s="25" t="s">
        <v>1653</v>
      </c>
    </row>
    <row r="29" spans="1:21" ht="15.75" customHeight="1">
      <c r="A29" s="25" t="e">
        <f>"填表日期："&amp;YEAR(#REF!)&amp;"年"&amp;MONTH(#REF!)&amp;"月"&amp;DAY(#REF!)&amp;"日"</f>
        <v>#REF!</v>
      </c>
    </row>
  </sheetData>
  <mergeCells count="23">
    <mergeCell ref="A2:T2"/>
    <mergeCell ref="A3:T3"/>
    <mergeCell ref="A5:G5"/>
    <mergeCell ref="M6:N6"/>
    <mergeCell ref="P6:R6"/>
    <mergeCell ref="F6:F7"/>
    <mergeCell ref="G6:G7"/>
    <mergeCell ref="H6:H7"/>
    <mergeCell ref="I6:I7"/>
    <mergeCell ref="J6:J7"/>
    <mergeCell ref="K6:K7"/>
    <mergeCell ref="L6:L7"/>
    <mergeCell ref="O6:O7"/>
    <mergeCell ref="S6:S7"/>
    <mergeCell ref="T6:T7"/>
    <mergeCell ref="A25:E25"/>
    <mergeCell ref="A26:E26"/>
    <mergeCell ref="A27:E27"/>
    <mergeCell ref="A6:A7"/>
    <mergeCell ref="B6:B7"/>
    <mergeCell ref="C6:C7"/>
    <mergeCell ref="D6:D7"/>
    <mergeCell ref="E6:E7"/>
  </mergeCells>
  <phoneticPr fontId="48" type="noConversion"/>
  <hyperlinks>
    <hyperlink ref="A1" location="索引目录!A1" display="返回索引目录" xr:uid="{00000000-0004-0000-3700-000000000000}"/>
  </hyperlinks>
  <printOptions horizontalCentered="1"/>
  <pageMargins left="0.98402777777777795" right="0.98402777777777795" top="0.98402777777777795" bottom="0.98402777777777795" header="0.47152777777777799" footer="0.35416666666666702"/>
  <pageSetup paperSize="9" scale="7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61">
    <pageSetUpPr fitToPage="1"/>
  </sheetPr>
  <dimension ref="A2:AA39"/>
  <sheetViews>
    <sheetView showGridLines="0" workbookViewId="0">
      <selection activeCell="AD25" sqref="AD25"/>
    </sheetView>
  </sheetViews>
  <sheetFormatPr defaultColWidth="9" defaultRowHeight="13.15"/>
  <cols>
    <col min="1" max="1" width="5.125" style="151" customWidth="1"/>
    <col min="2" max="2" width="8.125" style="151" customWidth="1"/>
    <col min="3" max="3" width="11.625" style="151" customWidth="1"/>
    <col min="4" max="4" width="6.125" style="151" customWidth="1"/>
    <col min="5" max="5" width="5" style="151" customWidth="1"/>
    <col min="6" max="6" width="7.625" style="151" customWidth="1"/>
    <col min="7" max="7" width="8.125" style="151" customWidth="1"/>
    <col min="8" max="8" width="6.5" style="151" customWidth="1"/>
    <col min="9" max="9" width="5.125" style="151" customWidth="1"/>
    <col min="10" max="10" width="5" style="151" customWidth="1"/>
    <col min="11" max="15" width="7.625" style="151" customWidth="1"/>
    <col min="16" max="16" width="7.5" style="209" customWidth="1"/>
    <col min="17" max="17" width="8.125" style="151" customWidth="1"/>
    <col min="18" max="18" width="6.5" style="151" customWidth="1"/>
    <col min="19" max="19" width="9.125" style="151" customWidth="1"/>
    <col min="20" max="20" width="10.125" style="151" customWidth="1"/>
    <col min="21" max="21" width="8.5" style="151" customWidth="1"/>
    <col min="22" max="22" width="9" style="151" customWidth="1"/>
    <col min="23" max="23" width="7.625" style="151" customWidth="1"/>
    <col min="24" max="24" width="10.5" style="151" customWidth="1"/>
    <col min="25" max="25" width="7.5" style="151" customWidth="1"/>
    <col min="26" max="26" width="9.625" style="151" customWidth="1"/>
    <col min="27" max="27" width="6.625" style="151" customWidth="1"/>
    <col min="28" max="259" width="9" style="151" customWidth="1"/>
    <col min="260" max="260" width="5.125" style="151" customWidth="1"/>
    <col min="261" max="261" width="14.625" style="151" customWidth="1"/>
    <col min="262" max="262" width="6.5" style="151" customWidth="1"/>
    <col min="263" max="263" width="7" style="151" customWidth="1"/>
    <col min="264" max="264" width="7.125" style="151" customWidth="1"/>
    <col min="265" max="265" width="7.625" style="151" customWidth="1"/>
    <col min="266" max="266" width="6.625" style="151" customWidth="1"/>
    <col min="267" max="267" width="5.5" style="151" customWidth="1"/>
    <col min="268" max="268" width="5" style="151" customWidth="1"/>
    <col min="269" max="269" width="6.625" style="151" customWidth="1"/>
    <col min="270" max="270" width="7" style="151" customWidth="1"/>
    <col min="271" max="271" width="5.125" style="151" customWidth="1"/>
    <col min="272" max="272" width="6.125" style="151" customWidth="1"/>
    <col min="273" max="273" width="6.5" style="151" customWidth="1"/>
    <col min="274" max="274" width="6.625" style="151" customWidth="1"/>
    <col min="275" max="275" width="6.5" style="151" customWidth="1"/>
    <col min="276" max="276" width="9" style="151" customWidth="1"/>
    <col min="277" max="277" width="8.125" style="151" customWidth="1"/>
    <col min="278" max="278" width="9.625" style="151" customWidth="1"/>
    <col min="279" max="279" width="5.125" style="151" customWidth="1"/>
    <col min="280" max="280" width="9.125" style="151" customWidth="1"/>
    <col min="281" max="281" width="5.125" style="151" customWidth="1"/>
    <col min="282" max="282" width="9.125" style="151" customWidth="1"/>
    <col min="283" max="283" width="17.5" style="151" customWidth="1"/>
    <col min="284" max="515" width="9" style="151" customWidth="1"/>
    <col min="516" max="516" width="5.125" style="151" customWidth="1"/>
    <col min="517" max="517" width="14.625" style="151" customWidth="1"/>
    <col min="518" max="518" width="6.5" style="151" customWidth="1"/>
    <col min="519" max="519" width="7" style="151" customWidth="1"/>
    <col min="520" max="520" width="7.125" style="151" customWidth="1"/>
    <col min="521" max="521" width="7.625" style="151" customWidth="1"/>
    <col min="522" max="522" width="6.625" style="151" customWidth="1"/>
    <col min="523" max="523" width="5.5" style="151" customWidth="1"/>
    <col min="524" max="524" width="5" style="151" customWidth="1"/>
    <col min="525" max="525" width="6.625" style="151" customWidth="1"/>
    <col min="526" max="526" width="7" style="151" customWidth="1"/>
    <col min="527" max="527" width="5.125" style="151" customWidth="1"/>
    <col min="528" max="528" width="6.125" style="151" customWidth="1"/>
    <col min="529" max="529" width="6.5" style="151" customWidth="1"/>
    <col min="530" max="530" width="6.625" style="151" customWidth="1"/>
    <col min="531" max="531" width="6.5" style="151" customWidth="1"/>
    <col min="532" max="532" width="9" style="151" customWidth="1"/>
    <col min="533" max="533" width="8.125" style="151" customWidth="1"/>
    <col min="534" max="534" width="9.625" style="151" customWidth="1"/>
    <col min="535" max="535" width="5.125" style="151" customWidth="1"/>
    <col min="536" max="536" width="9.125" style="151" customWidth="1"/>
    <col min="537" max="537" width="5.125" style="151" customWidth="1"/>
    <col min="538" max="538" width="9.125" style="151" customWidth="1"/>
    <col min="539" max="539" width="17.5" style="151" customWidth="1"/>
    <col min="540" max="771" width="9" style="151" customWidth="1"/>
    <col min="772" max="772" width="5.125" style="151" customWidth="1"/>
    <col min="773" max="773" width="14.625" style="151" customWidth="1"/>
    <col min="774" max="774" width="6.5" style="151" customWidth="1"/>
    <col min="775" max="775" width="7" style="151" customWidth="1"/>
    <col min="776" max="776" width="7.125" style="151" customWidth="1"/>
    <col min="777" max="777" width="7.625" style="151" customWidth="1"/>
    <col min="778" max="778" width="6.625" style="151" customWidth="1"/>
    <col min="779" max="779" width="5.5" style="151" customWidth="1"/>
    <col min="780" max="780" width="5" style="151" customWidth="1"/>
    <col min="781" max="781" width="6.625" style="151" customWidth="1"/>
    <col min="782" max="782" width="7" style="151" customWidth="1"/>
    <col min="783" max="783" width="5.125" style="151" customWidth="1"/>
    <col min="784" max="784" width="6.125" style="151" customWidth="1"/>
    <col min="785" max="785" width="6.5" style="151" customWidth="1"/>
    <col min="786" max="786" width="6.625" style="151" customWidth="1"/>
    <col min="787" max="787" width="6.5" style="151" customWidth="1"/>
    <col min="788" max="788" width="9" style="151" customWidth="1"/>
    <col min="789" max="789" width="8.125" style="151" customWidth="1"/>
    <col min="790" max="790" width="9.625" style="151" customWidth="1"/>
    <col min="791" max="791" width="5.125" style="151" customWidth="1"/>
    <col min="792" max="792" width="9.125" style="151" customWidth="1"/>
    <col min="793" max="793" width="5.125" style="151" customWidth="1"/>
    <col min="794" max="794" width="9.125" style="151" customWidth="1"/>
    <col min="795" max="795" width="17.5" style="151" customWidth="1"/>
    <col min="796" max="1027" width="9" style="151" customWidth="1"/>
    <col min="1028" max="1028" width="5.125" style="151" customWidth="1"/>
    <col min="1029" max="1029" width="14.625" style="151" customWidth="1"/>
    <col min="1030" max="1030" width="6.5" style="151" customWidth="1"/>
    <col min="1031" max="1031" width="7" style="151" customWidth="1"/>
    <col min="1032" max="1032" width="7.125" style="151" customWidth="1"/>
    <col min="1033" max="1033" width="7.625" style="151" customWidth="1"/>
    <col min="1034" max="1034" width="6.625" style="151" customWidth="1"/>
    <col min="1035" max="1035" width="5.5" style="151" customWidth="1"/>
    <col min="1036" max="1036" width="5" style="151" customWidth="1"/>
    <col min="1037" max="1037" width="6.625" style="151" customWidth="1"/>
    <col min="1038" max="1038" width="7" style="151" customWidth="1"/>
    <col min="1039" max="1039" width="5.125" style="151" customWidth="1"/>
    <col min="1040" max="1040" width="6.125" style="151" customWidth="1"/>
    <col min="1041" max="1041" width="6.5" style="151" customWidth="1"/>
    <col min="1042" max="1042" width="6.625" style="151" customWidth="1"/>
    <col min="1043" max="1043" width="6.5" style="151" customWidth="1"/>
    <col min="1044" max="1044" width="9" style="151" customWidth="1"/>
    <col min="1045" max="1045" width="8.125" style="151" customWidth="1"/>
    <col min="1046" max="1046" width="9.625" style="151" customWidth="1"/>
    <col min="1047" max="1047" width="5.125" style="151" customWidth="1"/>
    <col min="1048" max="1048" width="9.125" style="151" customWidth="1"/>
    <col min="1049" max="1049" width="5.125" style="151" customWidth="1"/>
    <col min="1050" max="1050" width="9.125" style="151" customWidth="1"/>
    <col min="1051" max="1051" width="17.5" style="151" customWidth="1"/>
    <col min="1052" max="1283" width="9" style="151" customWidth="1"/>
    <col min="1284" max="1284" width="5.125" style="151" customWidth="1"/>
    <col min="1285" max="1285" width="14.625" style="151" customWidth="1"/>
    <col min="1286" max="1286" width="6.5" style="151" customWidth="1"/>
    <col min="1287" max="1287" width="7" style="151" customWidth="1"/>
    <col min="1288" max="1288" width="7.125" style="151" customWidth="1"/>
    <col min="1289" max="1289" width="7.625" style="151" customWidth="1"/>
    <col min="1290" max="1290" width="6.625" style="151" customWidth="1"/>
    <col min="1291" max="1291" width="5.5" style="151" customWidth="1"/>
    <col min="1292" max="1292" width="5" style="151" customWidth="1"/>
    <col min="1293" max="1293" width="6.625" style="151" customWidth="1"/>
    <col min="1294" max="1294" width="7" style="151" customWidth="1"/>
    <col min="1295" max="1295" width="5.125" style="151" customWidth="1"/>
    <col min="1296" max="1296" width="6.125" style="151" customWidth="1"/>
    <col min="1297" max="1297" width="6.5" style="151" customWidth="1"/>
    <col min="1298" max="1298" width="6.625" style="151" customWidth="1"/>
    <col min="1299" max="1299" width="6.5" style="151" customWidth="1"/>
    <col min="1300" max="1300" width="9" style="151" customWidth="1"/>
    <col min="1301" max="1301" width="8.125" style="151" customWidth="1"/>
    <col min="1302" max="1302" width="9.625" style="151" customWidth="1"/>
    <col min="1303" max="1303" width="5.125" style="151" customWidth="1"/>
    <col min="1304" max="1304" width="9.125" style="151" customWidth="1"/>
    <col min="1305" max="1305" width="5.125" style="151" customWidth="1"/>
    <col min="1306" max="1306" width="9.125" style="151" customWidth="1"/>
    <col min="1307" max="1307" width="17.5" style="151" customWidth="1"/>
    <col min="1308" max="1539" width="9" style="151" customWidth="1"/>
    <col min="1540" max="1540" width="5.125" style="151" customWidth="1"/>
    <col min="1541" max="1541" width="14.625" style="151" customWidth="1"/>
    <col min="1542" max="1542" width="6.5" style="151" customWidth="1"/>
    <col min="1543" max="1543" width="7" style="151" customWidth="1"/>
    <col min="1544" max="1544" width="7.125" style="151" customWidth="1"/>
    <col min="1545" max="1545" width="7.625" style="151" customWidth="1"/>
    <col min="1546" max="1546" width="6.625" style="151" customWidth="1"/>
    <col min="1547" max="1547" width="5.5" style="151" customWidth="1"/>
    <col min="1548" max="1548" width="5" style="151" customWidth="1"/>
    <col min="1549" max="1549" width="6.625" style="151" customWidth="1"/>
    <col min="1550" max="1550" width="7" style="151" customWidth="1"/>
    <col min="1551" max="1551" width="5.125" style="151" customWidth="1"/>
    <col min="1552" max="1552" width="6.125" style="151" customWidth="1"/>
    <col min="1553" max="1553" width="6.5" style="151" customWidth="1"/>
    <col min="1554" max="1554" width="6.625" style="151" customWidth="1"/>
    <col min="1555" max="1555" width="6.5" style="151" customWidth="1"/>
    <col min="1556" max="1556" width="9" style="151" customWidth="1"/>
    <col min="1557" max="1557" width="8.125" style="151" customWidth="1"/>
    <col min="1558" max="1558" width="9.625" style="151" customWidth="1"/>
    <col min="1559" max="1559" width="5.125" style="151" customWidth="1"/>
    <col min="1560" max="1560" width="9.125" style="151" customWidth="1"/>
    <col min="1561" max="1561" width="5.125" style="151" customWidth="1"/>
    <col min="1562" max="1562" width="9.125" style="151" customWidth="1"/>
    <col min="1563" max="1563" width="17.5" style="151" customWidth="1"/>
    <col min="1564" max="1795" width="9" style="151" customWidth="1"/>
    <col min="1796" max="1796" width="5.125" style="151" customWidth="1"/>
    <col min="1797" max="1797" width="14.625" style="151" customWidth="1"/>
    <col min="1798" max="1798" width="6.5" style="151" customWidth="1"/>
    <col min="1799" max="1799" width="7" style="151" customWidth="1"/>
    <col min="1800" max="1800" width="7.125" style="151" customWidth="1"/>
    <col min="1801" max="1801" width="7.625" style="151" customWidth="1"/>
    <col min="1802" max="1802" width="6.625" style="151" customWidth="1"/>
    <col min="1803" max="1803" width="5.5" style="151" customWidth="1"/>
    <col min="1804" max="1804" width="5" style="151" customWidth="1"/>
    <col min="1805" max="1805" width="6.625" style="151" customWidth="1"/>
    <col min="1806" max="1806" width="7" style="151" customWidth="1"/>
    <col min="1807" max="1807" width="5.125" style="151" customWidth="1"/>
    <col min="1808" max="1808" width="6.125" style="151" customWidth="1"/>
    <col min="1809" max="1809" width="6.5" style="151" customWidth="1"/>
    <col min="1810" max="1810" width="6.625" style="151" customWidth="1"/>
    <col min="1811" max="1811" width="6.5" style="151" customWidth="1"/>
    <col min="1812" max="1812" width="9" style="151" customWidth="1"/>
    <col min="1813" max="1813" width="8.125" style="151" customWidth="1"/>
    <col min="1814" max="1814" width="9.625" style="151" customWidth="1"/>
    <col min="1815" max="1815" width="5.125" style="151" customWidth="1"/>
    <col min="1816" max="1816" width="9.125" style="151" customWidth="1"/>
    <col min="1817" max="1817" width="5.125" style="151" customWidth="1"/>
    <col min="1818" max="1818" width="9.125" style="151" customWidth="1"/>
    <col min="1819" max="1819" width="17.5" style="151" customWidth="1"/>
    <col min="1820" max="2051" width="9" style="151" customWidth="1"/>
    <col min="2052" max="2052" width="5.125" style="151" customWidth="1"/>
    <col min="2053" max="2053" width="14.625" style="151" customWidth="1"/>
    <col min="2054" max="2054" width="6.5" style="151" customWidth="1"/>
    <col min="2055" max="2055" width="7" style="151" customWidth="1"/>
    <col min="2056" max="2056" width="7.125" style="151" customWidth="1"/>
    <col min="2057" max="2057" width="7.625" style="151" customWidth="1"/>
    <col min="2058" max="2058" width="6.625" style="151" customWidth="1"/>
    <col min="2059" max="2059" width="5.5" style="151" customWidth="1"/>
    <col min="2060" max="2060" width="5" style="151" customWidth="1"/>
    <col min="2061" max="2061" width="6.625" style="151" customWidth="1"/>
    <col min="2062" max="2062" width="7" style="151" customWidth="1"/>
    <col min="2063" max="2063" width="5.125" style="151" customWidth="1"/>
    <col min="2064" max="2064" width="6.125" style="151" customWidth="1"/>
    <col min="2065" max="2065" width="6.5" style="151" customWidth="1"/>
    <col min="2066" max="2066" width="6.625" style="151" customWidth="1"/>
    <col min="2067" max="2067" width="6.5" style="151" customWidth="1"/>
    <col min="2068" max="2068" width="9" style="151" customWidth="1"/>
    <col min="2069" max="2069" width="8.125" style="151" customWidth="1"/>
    <col min="2070" max="2070" width="9.625" style="151" customWidth="1"/>
    <col min="2071" max="2071" width="5.125" style="151" customWidth="1"/>
    <col min="2072" max="2072" width="9.125" style="151" customWidth="1"/>
    <col min="2073" max="2073" width="5.125" style="151" customWidth="1"/>
    <col min="2074" max="2074" width="9.125" style="151" customWidth="1"/>
    <col min="2075" max="2075" width="17.5" style="151" customWidth="1"/>
    <col min="2076" max="2307" width="9" style="151" customWidth="1"/>
    <col min="2308" max="2308" width="5.125" style="151" customWidth="1"/>
    <col min="2309" max="2309" width="14.625" style="151" customWidth="1"/>
    <col min="2310" max="2310" width="6.5" style="151" customWidth="1"/>
    <col min="2311" max="2311" width="7" style="151" customWidth="1"/>
    <col min="2312" max="2312" width="7.125" style="151" customWidth="1"/>
    <col min="2313" max="2313" width="7.625" style="151" customWidth="1"/>
    <col min="2314" max="2314" width="6.625" style="151" customWidth="1"/>
    <col min="2315" max="2315" width="5.5" style="151" customWidth="1"/>
    <col min="2316" max="2316" width="5" style="151" customWidth="1"/>
    <col min="2317" max="2317" width="6.625" style="151" customWidth="1"/>
    <col min="2318" max="2318" width="7" style="151" customWidth="1"/>
    <col min="2319" max="2319" width="5.125" style="151" customWidth="1"/>
    <col min="2320" max="2320" width="6.125" style="151" customWidth="1"/>
    <col min="2321" max="2321" width="6.5" style="151" customWidth="1"/>
    <col min="2322" max="2322" width="6.625" style="151" customWidth="1"/>
    <col min="2323" max="2323" width="6.5" style="151" customWidth="1"/>
    <col min="2324" max="2324" width="9" style="151" customWidth="1"/>
    <col min="2325" max="2325" width="8.125" style="151" customWidth="1"/>
    <col min="2326" max="2326" width="9.625" style="151" customWidth="1"/>
    <col min="2327" max="2327" width="5.125" style="151" customWidth="1"/>
    <col min="2328" max="2328" width="9.125" style="151" customWidth="1"/>
    <col min="2329" max="2329" width="5.125" style="151" customWidth="1"/>
    <col min="2330" max="2330" width="9.125" style="151" customWidth="1"/>
    <col min="2331" max="2331" width="17.5" style="151" customWidth="1"/>
    <col min="2332" max="2563" width="9" style="151" customWidth="1"/>
    <col min="2564" max="2564" width="5.125" style="151" customWidth="1"/>
    <col min="2565" max="2565" width="14.625" style="151" customWidth="1"/>
    <col min="2566" max="2566" width="6.5" style="151" customWidth="1"/>
    <col min="2567" max="2567" width="7" style="151" customWidth="1"/>
    <col min="2568" max="2568" width="7.125" style="151" customWidth="1"/>
    <col min="2569" max="2569" width="7.625" style="151" customWidth="1"/>
    <col min="2570" max="2570" width="6.625" style="151" customWidth="1"/>
    <col min="2571" max="2571" width="5.5" style="151" customWidth="1"/>
    <col min="2572" max="2572" width="5" style="151" customWidth="1"/>
    <col min="2573" max="2573" width="6.625" style="151" customWidth="1"/>
    <col min="2574" max="2574" width="7" style="151" customWidth="1"/>
    <col min="2575" max="2575" width="5.125" style="151" customWidth="1"/>
    <col min="2576" max="2576" width="6.125" style="151" customWidth="1"/>
    <col min="2577" max="2577" width="6.5" style="151" customWidth="1"/>
    <col min="2578" max="2578" width="6.625" style="151" customWidth="1"/>
    <col min="2579" max="2579" width="6.5" style="151" customWidth="1"/>
    <col min="2580" max="2580" width="9" style="151" customWidth="1"/>
    <col min="2581" max="2581" width="8.125" style="151" customWidth="1"/>
    <col min="2582" max="2582" width="9.625" style="151" customWidth="1"/>
    <col min="2583" max="2583" width="5.125" style="151" customWidth="1"/>
    <col min="2584" max="2584" width="9.125" style="151" customWidth="1"/>
    <col min="2585" max="2585" width="5.125" style="151" customWidth="1"/>
    <col min="2586" max="2586" width="9.125" style="151" customWidth="1"/>
    <col min="2587" max="2587" width="17.5" style="151" customWidth="1"/>
    <col min="2588" max="2819" width="9" style="151" customWidth="1"/>
    <col min="2820" max="2820" width="5.125" style="151" customWidth="1"/>
    <col min="2821" max="2821" width="14.625" style="151" customWidth="1"/>
    <col min="2822" max="2822" width="6.5" style="151" customWidth="1"/>
    <col min="2823" max="2823" width="7" style="151" customWidth="1"/>
    <col min="2824" max="2824" width="7.125" style="151" customWidth="1"/>
    <col min="2825" max="2825" width="7.625" style="151" customWidth="1"/>
    <col min="2826" max="2826" width="6.625" style="151" customWidth="1"/>
    <col min="2827" max="2827" width="5.5" style="151" customWidth="1"/>
    <col min="2828" max="2828" width="5" style="151" customWidth="1"/>
    <col min="2829" max="2829" width="6.625" style="151" customWidth="1"/>
    <col min="2830" max="2830" width="7" style="151" customWidth="1"/>
    <col min="2831" max="2831" width="5.125" style="151" customWidth="1"/>
    <col min="2832" max="2832" width="6.125" style="151" customWidth="1"/>
    <col min="2833" max="2833" width="6.5" style="151" customWidth="1"/>
    <col min="2834" max="2834" width="6.625" style="151" customWidth="1"/>
    <col min="2835" max="2835" width="6.5" style="151" customWidth="1"/>
    <col min="2836" max="2836" width="9" style="151" customWidth="1"/>
    <col min="2837" max="2837" width="8.125" style="151" customWidth="1"/>
    <col min="2838" max="2838" width="9.625" style="151" customWidth="1"/>
    <col min="2839" max="2839" width="5.125" style="151" customWidth="1"/>
    <col min="2840" max="2840" width="9.125" style="151" customWidth="1"/>
    <col min="2841" max="2841" width="5.125" style="151" customWidth="1"/>
    <col min="2842" max="2842" width="9.125" style="151" customWidth="1"/>
    <col min="2843" max="2843" width="17.5" style="151" customWidth="1"/>
    <col min="2844" max="3075" width="9" style="151" customWidth="1"/>
    <col min="3076" max="3076" width="5.125" style="151" customWidth="1"/>
    <col min="3077" max="3077" width="14.625" style="151" customWidth="1"/>
    <col min="3078" max="3078" width="6.5" style="151" customWidth="1"/>
    <col min="3079" max="3079" width="7" style="151" customWidth="1"/>
    <col min="3080" max="3080" width="7.125" style="151" customWidth="1"/>
    <col min="3081" max="3081" width="7.625" style="151" customWidth="1"/>
    <col min="3082" max="3082" width="6.625" style="151" customWidth="1"/>
    <col min="3083" max="3083" width="5.5" style="151" customWidth="1"/>
    <col min="3084" max="3084" width="5" style="151" customWidth="1"/>
    <col min="3085" max="3085" width="6.625" style="151" customWidth="1"/>
    <col min="3086" max="3086" width="7" style="151" customWidth="1"/>
    <col min="3087" max="3087" width="5.125" style="151" customWidth="1"/>
    <col min="3088" max="3088" width="6.125" style="151" customWidth="1"/>
    <col min="3089" max="3089" width="6.5" style="151" customWidth="1"/>
    <col min="3090" max="3090" width="6.625" style="151" customWidth="1"/>
    <col min="3091" max="3091" width="6.5" style="151" customWidth="1"/>
    <col min="3092" max="3092" width="9" style="151" customWidth="1"/>
    <col min="3093" max="3093" width="8.125" style="151" customWidth="1"/>
    <col min="3094" max="3094" width="9.625" style="151" customWidth="1"/>
    <col min="3095" max="3095" width="5.125" style="151" customWidth="1"/>
    <col min="3096" max="3096" width="9.125" style="151" customWidth="1"/>
    <col min="3097" max="3097" width="5.125" style="151" customWidth="1"/>
    <col min="3098" max="3098" width="9.125" style="151" customWidth="1"/>
    <col min="3099" max="3099" width="17.5" style="151" customWidth="1"/>
    <col min="3100" max="3331" width="9" style="151" customWidth="1"/>
    <col min="3332" max="3332" width="5.125" style="151" customWidth="1"/>
    <col min="3333" max="3333" width="14.625" style="151" customWidth="1"/>
    <col min="3334" max="3334" width="6.5" style="151" customWidth="1"/>
    <col min="3335" max="3335" width="7" style="151" customWidth="1"/>
    <col min="3336" max="3336" width="7.125" style="151" customWidth="1"/>
    <col min="3337" max="3337" width="7.625" style="151" customWidth="1"/>
    <col min="3338" max="3338" width="6.625" style="151" customWidth="1"/>
    <col min="3339" max="3339" width="5.5" style="151" customWidth="1"/>
    <col min="3340" max="3340" width="5" style="151" customWidth="1"/>
    <col min="3341" max="3341" width="6.625" style="151" customWidth="1"/>
    <col min="3342" max="3342" width="7" style="151" customWidth="1"/>
    <col min="3343" max="3343" width="5.125" style="151" customWidth="1"/>
    <col min="3344" max="3344" width="6.125" style="151" customWidth="1"/>
    <col min="3345" max="3345" width="6.5" style="151" customWidth="1"/>
    <col min="3346" max="3346" width="6.625" style="151" customWidth="1"/>
    <col min="3347" max="3347" width="6.5" style="151" customWidth="1"/>
    <col min="3348" max="3348" width="9" style="151" customWidth="1"/>
    <col min="3349" max="3349" width="8.125" style="151" customWidth="1"/>
    <col min="3350" max="3350" width="9.625" style="151" customWidth="1"/>
    <col min="3351" max="3351" width="5.125" style="151" customWidth="1"/>
    <col min="3352" max="3352" width="9.125" style="151" customWidth="1"/>
    <col min="3353" max="3353" width="5.125" style="151" customWidth="1"/>
    <col min="3354" max="3354" width="9.125" style="151" customWidth="1"/>
    <col min="3355" max="3355" width="17.5" style="151" customWidth="1"/>
    <col min="3356" max="3587" width="9" style="151" customWidth="1"/>
    <col min="3588" max="3588" width="5.125" style="151" customWidth="1"/>
    <col min="3589" max="3589" width="14.625" style="151" customWidth="1"/>
    <col min="3590" max="3590" width="6.5" style="151" customWidth="1"/>
    <col min="3591" max="3591" width="7" style="151" customWidth="1"/>
    <col min="3592" max="3592" width="7.125" style="151" customWidth="1"/>
    <col min="3593" max="3593" width="7.625" style="151" customWidth="1"/>
    <col min="3594" max="3594" width="6.625" style="151" customWidth="1"/>
    <col min="3595" max="3595" width="5.5" style="151" customWidth="1"/>
    <col min="3596" max="3596" width="5" style="151" customWidth="1"/>
    <col min="3597" max="3597" width="6.625" style="151" customWidth="1"/>
    <col min="3598" max="3598" width="7" style="151" customWidth="1"/>
    <col min="3599" max="3599" width="5.125" style="151" customWidth="1"/>
    <col min="3600" max="3600" width="6.125" style="151" customWidth="1"/>
    <col min="3601" max="3601" width="6.5" style="151" customWidth="1"/>
    <col min="3602" max="3602" width="6.625" style="151" customWidth="1"/>
    <col min="3603" max="3603" width="6.5" style="151" customWidth="1"/>
    <col min="3604" max="3604" width="9" style="151" customWidth="1"/>
    <col min="3605" max="3605" width="8.125" style="151" customWidth="1"/>
    <col min="3606" max="3606" width="9.625" style="151" customWidth="1"/>
    <col min="3607" max="3607" width="5.125" style="151" customWidth="1"/>
    <col min="3608" max="3608" width="9.125" style="151" customWidth="1"/>
    <col min="3609" max="3609" width="5.125" style="151" customWidth="1"/>
    <col min="3610" max="3610" width="9.125" style="151" customWidth="1"/>
    <col min="3611" max="3611" width="17.5" style="151" customWidth="1"/>
    <col min="3612" max="3843" width="9" style="151" customWidth="1"/>
    <col min="3844" max="3844" width="5.125" style="151" customWidth="1"/>
    <col min="3845" max="3845" width="14.625" style="151" customWidth="1"/>
    <col min="3846" max="3846" width="6.5" style="151" customWidth="1"/>
    <col min="3847" max="3847" width="7" style="151" customWidth="1"/>
    <col min="3848" max="3848" width="7.125" style="151" customWidth="1"/>
    <col min="3849" max="3849" width="7.625" style="151" customWidth="1"/>
    <col min="3850" max="3850" width="6.625" style="151" customWidth="1"/>
    <col min="3851" max="3851" width="5.5" style="151" customWidth="1"/>
    <col min="3852" max="3852" width="5" style="151" customWidth="1"/>
    <col min="3853" max="3853" width="6.625" style="151" customWidth="1"/>
    <col min="3854" max="3854" width="7" style="151" customWidth="1"/>
    <col min="3855" max="3855" width="5.125" style="151" customWidth="1"/>
    <col min="3856" max="3856" width="6.125" style="151" customWidth="1"/>
    <col min="3857" max="3857" width="6.5" style="151" customWidth="1"/>
    <col min="3858" max="3858" width="6.625" style="151" customWidth="1"/>
    <col min="3859" max="3859" width="6.5" style="151" customWidth="1"/>
    <col min="3860" max="3860" width="9" style="151" customWidth="1"/>
    <col min="3861" max="3861" width="8.125" style="151" customWidth="1"/>
    <col min="3862" max="3862" width="9.625" style="151" customWidth="1"/>
    <col min="3863" max="3863" width="5.125" style="151" customWidth="1"/>
    <col min="3864" max="3864" width="9.125" style="151" customWidth="1"/>
    <col min="3865" max="3865" width="5.125" style="151" customWidth="1"/>
    <col min="3866" max="3866" width="9.125" style="151" customWidth="1"/>
    <col min="3867" max="3867" width="17.5" style="151" customWidth="1"/>
    <col min="3868" max="4099" width="9" style="151" customWidth="1"/>
    <col min="4100" max="4100" width="5.125" style="151" customWidth="1"/>
    <col min="4101" max="4101" width="14.625" style="151" customWidth="1"/>
    <col min="4102" max="4102" width="6.5" style="151" customWidth="1"/>
    <col min="4103" max="4103" width="7" style="151" customWidth="1"/>
    <col min="4104" max="4104" width="7.125" style="151" customWidth="1"/>
    <col min="4105" max="4105" width="7.625" style="151" customWidth="1"/>
    <col min="4106" max="4106" width="6.625" style="151" customWidth="1"/>
    <col min="4107" max="4107" width="5.5" style="151" customWidth="1"/>
    <col min="4108" max="4108" width="5" style="151" customWidth="1"/>
    <col min="4109" max="4109" width="6.625" style="151" customWidth="1"/>
    <col min="4110" max="4110" width="7" style="151" customWidth="1"/>
    <col min="4111" max="4111" width="5.125" style="151" customWidth="1"/>
    <col min="4112" max="4112" width="6.125" style="151" customWidth="1"/>
    <col min="4113" max="4113" width="6.5" style="151" customWidth="1"/>
    <col min="4114" max="4114" width="6.625" style="151" customWidth="1"/>
    <col min="4115" max="4115" width="6.5" style="151" customWidth="1"/>
    <col min="4116" max="4116" width="9" style="151" customWidth="1"/>
    <col min="4117" max="4117" width="8.125" style="151" customWidth="1"/>
    <col min="4118" max="4118" width="9.625" style="151" customWidth="1"/>
    <col min="4119" max="4119" width="5.125" style="151" customWidth="1"/>
    <col min="4120" max="4120" width="9.125" style="151" customWidth="1"/>
    <col min="4121" max="4121" width="5.125" style="151" customWidth="1"/>
    <col min="4122" max="4122" width="9.125" style="151" customWidth="1"/>
    <col min="4123" max="4123" width="17.5" style="151" customWidth="1"/>
    <col min="4124" max="4355" width="9" style="151" customWidth="1"/>
    <col min="4356" max="4356" width="5.125" style="151" customWidth="1"/>
    <col min="4357" max="4357" width="14.625" style="151" customWidth="1"/>
    <col min="4358" max="4358" width="6.5" style="151" customWidth="1"/>
    <col min="4359" max="4359" width="7" style="151" customWidth="1"/>
    <col min="4360" max="4360" width="7.125" style="151" customWidth="1"/>
    <col min="4361" max="4361" width="7.625" style="151" customWidth="1"/>
    <col min="4362" max="4362" width="6.625" style="151" customWidth="1"/>
    <col min="4363" max="4363" width="5.5" style="151" customWidth="1"/>
    <col min="4364" max="4364" width="5" style="151" customWidth="1"/>
    <col min="4365" max="4365" width="6.625" style="151" customWidth="1"/>
    <col min="4366" max="4366" width="7" style="151" customWidth="1"/>
    <col min="4367" max="4367" width="5.125" style="151" customWidth="1"/>
    <col min="4368" max="4368" width="6.125" style="151" customWidth="1"/>
    <col min="4369" max="4369" width="6.5" style="151" customWidth="1"/>
    <col min="4370" max="4370" width="6.625" style="151" customWidth="1"/>
    <col min="4371" max="4371" width="6.5" style="151" customWidth="1"/>
    <col min="4372" max="4372" width="9" style="151" customWidth="1"/>
    <col min="4373" max="4373" width="8.125" style="151" customWidth="1"/>
    <col min="4374" max="4374" width="9.625" style="151" customWidth="1"/>
    <col min="4375" max="4375" width="5.125" style="151" customWidth="1"/>
    <col min="4376" max="4376" width="9.125" style="151" customWidth="1"/>
    <col min="4377" max="4377" width="5.125" style="151" customWidth="1"/>
    <col min="4378" max="4378" width="9.125" style="151" customWidth="1"/>
    <col min="4379" max="4379" width="17.5" style="151" customWidth="1"/>
    <col min="4380" max="4611" width="9" style="151" customWidth="1"/>
    <col min="4612" max="4612" width="5.125" style="151" customWidth="1"/>
    <col min="4613" max="4613" width="14.625" style="151" customWidth="1"/>
    <col min="4614" max="4614" width="6.5" style="151" customWidth="1"/>
    <col min="4615" max="4615" width="7" style="151" customWidth="1"/>
    <col min="4616" max="4616" width="7.125" style="151" customWidth="1"/>
    <col min="4617" max="4617" width="7.625" style="151" customWidth="1"/>
    <col min="4618" max="4618" width="6.625" style="151" customWidth="1"/>
    <col min="4619" max="4619" width="5.5" style="151" customWidth="1"/>
    <col min="4620" max="4620" width="5" style="151" customWidth="1"/>
    <col min="4621" max="4621" width="6.625" style="151" customWidth="1"/>
    <col min="4622" max="4622" width="7" style="151" customWidth="1"/>
    <col min="4623" max="4623" width="5.125" style="151" customWidth="1"/>
    <col min="4624" max="4624" width="6.125" style="151" customWidth="1"/>
    <col min="4625" max="4625" width="6.5" style="151" customWidth="1"/>
    <col min="4626" max="4626" width="6.625" style="151" customWidth="1"/>
    <col min="4627" max="4627" width="6.5" style="151" customWidth="1"/>
    <col min="4628" max="4628" width="9" style="151" customWidth="1"/>
    <col min="4629" max="4629" width="8.125" style="151" customWidth="1"/>
    <col min="4630" max="4630" width="9.625" style="151" customWidth="1"/>
    <col min="4631" max="4631" width="5.125" style="151" customWidth="1"/>
    <col min="4632" max="4632" width="9.125" style="151" customWidth="1"/>
    <col min="4633" max="4633" width="5.125" style="151" customWidth="1"/>
    <col min="4634" max="4634" width="9.125" style="151" customWidth="1"/>
    <col min="4635" max="4635" width="17.5" style="151" customWidth="1"/>
    <col min="4636" max="4867" width="9" style="151" customWidth="1"/>
    <col min="4868" max="4868" width="5.125" style="151" customWidth="1"/>
    <col min="4869" max="4869" width="14.625" style="151" customWidth="1"/>
    <col min="4870" max="4870" width="6.5" style="151" customWidth="1"/>
    <col min="4871" max="4871" width="7" style="151" customWidth="1"/>
    <col min="4872" max="4872" width="7.125" style="151" customWidth="1"/>
    <col min="4873" max="4873" width="7.625" style="151" customWidth="1"/>
    <col min="4874" max="4874" width="6.625" style="151" customWidth="1"/>
    <col min="4875" max="4875" width="5.5" style="151" customWidth="1"/>
    <col min="4876" max="4876" width="5" style="151" customWidth="1"/>
    <col min="4877" max="4877" width="6.625" style="151" customWidth="1"/>
    <col min="4878" max="4878" width="7" style="151" customWidth="1"/>
    <col min="4879" max="4879" width="5.125" style="151" customWidth="1"/>
    <col min="4880" max="4880" width="6.125" style="151" customWidth="1"/>
    <col min="4881" max="4881" width="6.5" style="151" customWidth="1"/>
    <col min="4882" max="4882" width="6.625" style="151" customWidth="1"/>
    <col min="4883" max="4883" width="6.5" style="151" customWidth="1"/>
    <col min="4884" max="4884" width="9" style="151" customWidth="1"/>
    <col min="4885" max="4885" width="8.125" style="151" customWidth="1"/>
    <col min="4886" max="4886" width="9.625" style="151" customWidth="1"/>
    <col min="4887" max="4887" width="5.125" style="151" customWidth="1"/>
    <col min="4888" max="4888" width="9.125" style="151" customWidth="1"/>
    <col min="4889" max="4889" width="5.125" style="151" customWidth="1"/>
    <col min="4890" max="4890" width="9.125" style="151" customWidth="1"/>
    <col min="4891" max="4891" width="17.5" style="151" customWidth="1"/>
    <col min="4892" max="5123" width="9" style="151" customWidth="1"/>
    <col min="5124" max="5124" width="5.125" style="151" customWidth="1"/>
    <col min="5125" max="5125" width="14.625" style="151" customWidth="1"/>
    <col min="5126" max="5126" width="6.5" style="151" customWidth="1"/>
    <col min="5127" max="5127" width="7" style="151" customWidth="1"/>
    <col min="5128" max="5128" width="7.125" style="151" customWidth="1"/>
    <col min="5129" max="5129" width="7.625" style="151" customWidth="1"/>
    <col min="5130" max="5130" width="6.625" style="151" customWidth="1"/>
    <col min="5131" max="5131" width="5.5" style="151" customWidth="1"/>
    <col min="5132" max="5132" width="5" style="151" customWidth="1"/>
    <col min="5133" max="5133" width="6.625" style="151" customWidth="1"/>
    <col min="5134" max="5134" width="7" style="151" customWidth="1"/>
    <col min="5135" max="5135" width="5.125" style="151" customWidth="1"/>
    <col min="5136" max="5136" width="6.125" style="151" customWidth="1"/>
    <col min="5137" max="5137" width="6.5" style="151" customWidth="1"/>
    <col min="5138" max="5138" width="6.625" style="151" customWidth="1"/>
    <col min="5139" max="5139" width="6.5" style="151" customWidth="1"/>
    <col min="5140" max="5140" width="9" style="151" customWidth="1"/>
    <col min="5141" max="5141" width="8.125" style="151" customWidth="1"/>
    <col min="5142" max="5142" width="9.625" style="151" customWidth="1"/>
    <col min="5143" max="5143" width="5.125" style="151" customWidth="1"/>
    <col min="5144" max="5144" width="9.125" style="151" customWidth="1"/>
    <col min="5145" max="5145" width="5.125" style="151" customWidth="1"/>
    <col min="5146" max="5146" width="9.125" style="151" customWidth="1"/>
    <col min="5147" max="5147" width="17.5" style="151" customWidth="1"/>
    <col min="5148" max="5379" width="9" style="151" customWidth="1"/>
    <col min="5380" max="5380" width="5.125" style="151" customWidth="1"/>
    <col min="5381" max="5381" width="14.625" style="151" customWidth="1"/>
    <col min="5382" max="5382" width="6.5" style="151" customWidth="1"/>
    <col min="5383" max="5383" width="7" style="151" customWidth="1"/>
    <col min="5384" max="5384" width="7.125" style="151" customWidth="1"/>
    <col min="5385" max="5385" width="7.625" style="151" customWidth="1"/>
    <col min="5386" max="5386" width="6.625" style="151" customWidth="1"/>
    <col min="5387" max="5387" width="5.5" style="151" customWidth="1"/>
    <col min="5388" max="5388" width="5" style="151" customWidth="1"/>
    <col min="5389" max="5389" width="6.625" style="151" customWidth="1"/>
    <col min="5390" max="5390" width="7" style="151" customWidth="1"/>
    <col min="5391" max="5391" width="5.125" style="151" customWidth="1"/>
    <col min="5392" max="5392" width="6.125" style="151" customWidth="1"/>
    <col min="5393" max="5393" width="6.5" style="151" customWidth="1"/>
    <col min="5394" max="5394" width="6.625" style="151" customWidth="1"/>
    <col min="5395" max="5395" width="6.5" style="151" customWidth="1"/>
    <col min="5396" max="5396" width="9" style="151" customWidth="1"/>
    <col min="5397" max="5397" width="8.125" style="151" customWidth="1"/>
    <col min="5398" max="5398" width="9.625" style="151" customWidth="1"/>
    <col min="5399" max="5399" width="5.125" style="151" customWidth="1"/>
    <col min="5400" max="5400" width="9.125" style="151" customWidth="1"/>
    <col min="5401" max="5401" width="5.125" style="151" customWidth="1"/>
    <col min="5402" max="5402" width="9.125" style="151" customWidth="1"/>
    <col min="5403" max="5403" width="17.5" style="151" customWidth="1"/>
    <col min="5404" max="5635" width="9" style="151" customWidth="1"/>
    <col min="5636" max="5636" width="5.125" style="151" customWidth="1"/>
    <col min="5637" max="5637" width="14.625" style="151" customWidth="1"/>
    <col min="5638" max="5638" width="6.5" style="151" customWidth="1"/>
    <col min="5639" max="5639" width="7" style="151" customWidth="1"/>
    <col min="5640" max="5640" width="7.125" style="151" customWidth="1"/>
    <col min="5641" max="5641" width="7.625" style="151" customWidth="1"/>
    <col min="5642" max="5642" width="6.625" style="151" customWidth="1"/>
    <col min="5643" max="5643" width="5.5" style="151" customWidth="1"/>
    <col min="5644" max="5644" width="5" style="151" customWidth="1"/>
    <col min="5645" max="5645" width="6.625" style="151" customWidth="1"/>
    <col min="5646" max="5646" width="7" style="151" customWidth="1"/>
    <col min="5647" max="5647" width="5.125" style="151" customWidth="1"/>
    <col min="5648" max="5648" width="6.125" style="151" customWidth="1"/>
    <col min="5649" max="5649" width="6.5" style="151" customWidth="1"/>
    <col min="5650" max="5650" width="6.625" style="151" customWidth="1"/>
    <col min="5651" max="5651" width="6.5" style="151" customWidth="1"/>
    <col min="5652" max="5652" width="9" style="151" customWidth="1"/>
    <col min="5653" max="5653" width="8.125" style="151" customWidth="1"/>
    <col min="5654" max="5654" width="9.625" style="151" customWidth="1"/>
    <col min="5655" max="5655" width="5.125" style="151" customWidth="1"/>
    <col min="5656" max="5656" width="9.125" style="151" customWidth="1"/>
    <col min="5657" max="5657" width="5.125" style="151" customWidth="1"/>
    <col min="5658" max="5658" width="9.125" style="151" customWidth="1"/>
    <col min="5659" max="5659" width="17.5" style="151" customWidth="1"/>
    <col min="5660" max="5891" width="9" style="151" customWidth="1"/>
    <col min="5892" max="5892" width="5.125" style="151" customWidth="1"/>
    <col min="5893" max="5893" width="14.625" style="151" customWidth="1"/>
    <col min="5894" max="5894" width="6.5" style="151" customWidth="1"/>
    <col min="5895" max="5895" width="7" style="151" customWidth="1"/>
    <col min="5896" max="5896" width="7.125" style="151" customWidth="1"/>
    <col min="5897" max="5897" width="7.625" style="151" customWidth="1"/>
    <col min="5898" max="5898" width="6.625" style="151" customWidth="1"/>
    <col min="5899" max="5899" width="5.5" style="151" customWidth="1"/>
    <col min="5900" max="5900" width="5" style="151" customWidth="1"/>
    <col min="5901" max="5901" width="6.625" style="151" customWidth="1"/>
    <col min="5902" max="5902" width="7" style="151" customWidth="1"/>
    <col min="5903" max="5903" width="5.125" style="151" customWidth="1"/>
    <col min="5904" max="5904" width="6.125" style="151" customWidth="1"/>
    <col min="5905" max="5905" width="6.5" style="151" customWidth="1"/>
    <col min="5906" max="5906" width="6.625" style="151" customWidth="1"/>
    <col min="5907" max="5907" width="6.5" style="151" customWidth="1"/>
    <col min="5908" max="5908" width="9" style="151" customWidth="1"/>
    <col min="5909" max="5909" width="8.125" style="151" customWidth="1"/>
    <col min="5910" max="5910" width="9.625" style="151" customWidth="1"/>
    <col min="5911" max="5911" width="5.125" style="151" customWidth="1"/>
    <col min="5912" max="5912" width="9.125" style="151" customWidth="1"/>
    <col min="5913" max="5913" width="5.125" style="151" customWidth="1"/>
    <col min="5914" max="5914" width="9.125" style="151" customWidth="1"/>
    <col min="5915" max="5915" width="17.5" style="151" customWidth="1"/>
    <col min="5916" max="6147" width="9" style="151" customWidth="1"/>
    <col min="6148" max="6148" width="5.125" style="151" customWidth="1"/>
    <col min="6149" max="6149" width="14.625" style="151" customWidth="1"/>
    <col min="6150" max="6150" width="6.5" style="151" customWidth="1"/>
    <col min="6151" max="6151" width="7" style="151" customWidth="1"/>
    <col min="6152" max="6152" width="7.125" style="151" customWidth="1"/>
    <col min="6153" max="6153" width="7.625" style="151" customWidth="1"/>
    <col min="6154" max="6154" width="6.625" style="151" customWidth="1"/>
    <col min="6155" max="6155" width="5.5" style="151" customWidth="1"/>
    <col min="6156" max="6156" width="5" style="151" customWidth="1"/>
    <col min="6157" max="6157" width="6.625" style="151" customWidth="1"/>
    <col min="6158" max="6158" width="7" style="151" customWidth="1"/>
    <col min="6159" max="6159" width="5.125" style="151" customWidth="1"/>
    <col min="6160" max="6160" width="6.125" style="151" customWidth="1"/>
    <col min="6161" max="6161" width="6.5" style="151" customWidth="1"/>
    <col min="6162" max="6162" width="6.625" style="151" customWidth="1"/>
    <col min="6163" max="6163" width="6.5" style="151" customWidth="1"/>
    <col min="6164" max="6164" width="9" style="151" customWidth="1"/>
    <col min="6165" max="6165" width="8.125" style="151" customWidth="1"/>
    <col min="6166" max="6166" width="9.625" style="151" customWidth="1"/>
    <col min="6167" max="6167" width="5.125" style="151" customWidth="1"/>
    <col min="6168" max="6168" width="9.125" style="151" customWidth="1"/>
    <col min="6169" max="6169" width="5.125" style="151" customWidth="1"/>
    <col min="6170" max="6170" width="9.125" style="151" customWidth="1"/>
    <col min="6171" max="6171" width="17.5" style="151" customWidth="1"/>
    <col min="6172" max="6403" width="9" style="151" customWidth="1"/>
    <col min="6404" max="6404" width="5.125" style="151" customWidth="1"/>
    <col min="6405" max="6405" width="14.625" style="151" customWidth="1"/>
    <col min="6406" max="6406" width="6.5" style="151" customWidth="1"/>
    <col min="6407" max="6407" width="7" style="151" customWidth="1"/>
    <col min="6408" max="6408" width="7.125" style="151" customWidth="1"/>
    <col min="6409" max="6409" width="7.625" style="151" customWidth="1"/>
    <col min="6410" max="6410" width="6.625" style="151" customWidth="1"/>
    <col min="6411" max="6411" width="5.5" style="151" customWidth="1"/>
    <col min="6412" max="6412" width="5" style="151" customWidth="1"/>
    <col min="6413" max="6413" width="6.625" style="151" customWidth="1"/>
    <col min="6414" max="6414" width="7" style="151" customWidth="1"/>
    <col min="6415" max="6415" width="5.125" style="151" customWidth="1"/>
    <col min="6416" max="6416" width="6.125" style="151" customWidth="1"/>
    <col min="6417" max="6417" width="6.5" style="151" customWidth="1"/>
    <col min="6418" max="6418" width="6.625" style="151" customWidth="1"/>
    <col min="6419" max="6419" width="6.5" style="151" customWidth="1"/>
    <col min="6420" max="6420" width="9" style="151" customWidth="1"/>
    <col min="6421" max="6421" width="8.125" style="151" customWidth="1"/>
    <col min="6422" max="6422" width="9.625" style="151" customWidth="1"/>
    <col min="6423" max="6423" width="5.125" style="151" customWidth="1"/>
    <col min="6424" max="6424" width="9.125" style="151" customWidth="1"/>
    <col min="6425" max="6425" width="5.125" style="151" customWidth="1"/>
    <col min="6426" max="6426" width="9.125" style="151" customWidth="1"/>
    <col min="6427" max="6427" width="17.5" style="151" customWidth="1"/>
    <col min="6428" max="6659" width="9" style="151" customWidth="1"/>
    <col min="6660" max="6660" width="5.125" style="151" customWidth="1"/>
    <col min="6661" max="6661" width="14.625" style="151" customWidth="1"/>
    <col min="6662" max="6662" width="6.5" style="151" customWidth="1"/>
    <col min="6663" max="6663" width="7" style="151" customWidth="1"/>
    <col min="6664" max="6664" width="7.125" style="151" customWidth="1"/>
    <col min="6665" max="6665" width="7.625" style="151" customWidth="1"/>
    <col min="6666" max="6666" width="6.625" style="151" customWidth="1"/>
    <col min="6667" max="6667" width="5.5" style="151" customWidth="1"/>
    <col min="6668" max="6668" width="5" style="151" customWidth="1"/>
    <col min="6669" max="6669" width="6.625" style="151" customWidth="1"/>
    <col min="6670" max="6670" width="7" style="151" customWidth="1"/>
    <col min="6671" max="6671" width="5.125" style="151" customWidth="1"/>
    <col min="6672" max="6672" width="6.125" style="151" customWidth="1"/>
    <col min="6673" max="6673" width="6.5" style="151" customWidth="1"/>
    <col min="6674" max="6674" width="6.625" style="151" customWidth="1"/>
    <col min="6675" max="6675" width="6.5" style="151" customWidth="1"/>
    <col min="6676" max="6676" width="9" style="151" customWidth="1"/>
    <col min="6677" max="6677" width="8.125" style="151" customWidth="1"/>
    <col min="6678" max="6678" width="9.625" style="151" customWidth="1"/>
    <col min="6679" max="6679" width="5.125" style="151" customWidth="1"/>
    <col min="6680" max="6680" width="9.125" style="151" customWidth="1"/>
    <col min="6681" max="6681" width="5.125" style="151" customWidth="1"/>
    <col min="6682" max="6682" width="9.125" style="151" customWidth="1"/>
    <col min="6683" max="6683" width="17.5" style="151" customWidth="1"/>
    <col min="6684" max="6915" width="9" style="151" customWidth="1"/>
    <col min="6916" max="6916" width="5.125" style="151" customWidth="1"/>
    <col min="6917" max="6917" width="14.625" style="151" customWidth="1"/>
    <col min="6918" max="6918" width="6.5" style="151" customWidth="1"/>
    <col min="6919" max="6919" width="7" style="151" customWidth="1"/>
    <col min="6920" max="6920" width="7.125" style="151" customWidth="1"/>
    <col min="6921" max="6921" width="7.625" style="151" customWidth="1"/>
    <col min="6922" max="6922" width="6.625" style="151" customWidth="1"/>
    <col min="6923" max="6923" width="5.5" style="151" customWidth="1"/>
    <col min="6924" max="6924" width="5" style="151" customWidth="1"/>
    <col min="6925" max="6925" width="6.625" style="151" customWidth="1"/>
    <col min="6926" max="6926" width="7" style="151" customWidth="1"/>
    <col min="6927" max="6927" width="5.125" style="151" customWidth="1"/>
    <col min="6928" max="6928" width="6.125" style="151" customWidth="1"/>
    <col min="6929" max="6929" width="6.5" style="151" customWidth="1"/>
    <col min="6930" max="6930" width="6.625" style="151" customWidth="1"/>
    <col min="6931" max="6931" width="6.5" style="151" customWidth="1"/>
    <col min="6932" max="6932" width="9" style="151" customWidth="1"/>
    <col min="6933" max="6933" width="8.125" style="151" customWidth="1"/>
    <col min="6934" max="6934" width="9.625" style="151" customWidth="1"/>
    <col min="6935" max="6935" width="5.125" style="151" customWidth="1"/>
    <col min="6936" max="6936" width="9.125" style="151" customWidth="1"/>
    <col min="6937" max="6937" width="5.125" style="151" customWidth="1"/>
    <col min="6938" max="6938" width="9.125" style="151" customWidth="1"/>
    <col min="6939" max="6939" width="17.5" style="151" customWidth="1"/>
    <col min="6940" max="7171" width="9" style="151" customWidth="1"/>
    <col min="7172" max="7172" width="5.125" style="151" customWidth="1"/>
    <col min="7173" max="7173" width="14.625" style="151" customWidth="1"/>
    <col min="7174" max="7174" width="6.5" style="151" customWidth="1"/>
    <col min="7175" max="7175" width="7" style="151" customWidth="1"/>
    <col min="7176" max="7176" width="7.125" style="151" customWidth="1"/>
    <col min="7177" max="7177" width="7.625" style="151" customWidth="1"/>
    <col min="7178" max="7178" width="6.625" style="151" customWidth="1"/>
    <col min="7179" max="7179" width="5.5" style="151" customWidth="1"/>
    <col min="7180" max="7180" width="5" style="151" customWidth="1"/>
    <col min="7181" max="7181" width="6.625" style="151" customWidth="1"/>
    <col min="7182" max="7182" width="7" style="151" customWidth="1"/>
    <col min="7183" max="7183" width="5.125" style="151" customWidth="1"/>
    <col min="7184" max="7184" width="6.125" style="151" customWidth="1"/>
    <col min="7185" max="7185" width="6.5" style="151" customWidth="1"/>
    <col min="7186" max="7186" width="6.625" style="151" customWidth="1"/>
    <col min="7187" max="7187" width="6.5" style="151" customWidth="1"/>
    <col min="7188" max="7188" width="9" style="151" customWidth="1"/>
    <col min="7189" max="7189" width="8.125" style="151" customWidth="1"/>
    <col min="7190" max="7190" width="9.625" style="151" customWidth="1"/>
    <col min="7191" max="7191" width="5.125" style="151" customWidth="1"/>
    <col min="7192" max="7192" width="9.125" style="151" customWidth="1"/>
    <col min="7193" max="7193" width="5.125" style="151" customWidth="1"/>
    <col min="7194" max="7194" width="9.125" style="151" customWidth="1"/>
    <col min="7195" max="7195" width="17.5" style="151" customWidth="1"/>
    <col min="7196" max="7427" width="9" style="151" customWidth="1"/>
    <col min="7428" max="7428" width="5.125" style="151" customWidth="1"/>
    <col min="7429" max="7429" width="14.625" style="151" customWidth="1"/>
    <col min="7430" max="7430" width="6.5" style="151" customWidth="1"/>
    <col min="7431" max="7431" width="7" style="151" customWidth="1"/>
    <col min="7432" max="7432" width="7.125" style="151" customWidth="1"/>
    <col min="7433" max="7433" width="7.625" style="151" customWidth="1"/>
    <col min="7434" max="7434" width="6.625" style="151" customWidth="1"/>
    <col min="7435" max="7435" width="5.5" style="151" customWidth="1"/>
    <col min="7436" max="7436" width="5" style="151" customWidth="1"/>
    <col min="7437" max="7437" width="6.625" style="151" customWidth="1"/>
    <col min="7438" max="7438" width="7" style="151" customWidth="1"/>
    <col min="7439" max="7439" width="5.125" style="151" customWidth="1"/>
    <col min="7440" max="7440" width="6.125" style="151" customWidth="1"/>
    <col min="7441" max="7441" width="6.5" style="151" customWidth="1"/>
    <col min="7442" max="7442" width="6.625" style="151" customWidth="1"/>
    <col min="7443" max="7443" width="6.5" style="151" customWidth="1"/>
    <col min="7444" max="7444" width="9" style="151" customWidth="1"/>
    <col min="7445" max="7445" width="8.125" style="151" customWidth="1"/>
    <col min="7446" max="7446" width="9.625" style="151" customWidth="1"/>
    <col min="7447" max="7447" width="5.125" style="151" customWidth="1"/>
    <col min="7448" max="7448" width="9.125" style="151" customWidth="1"/>
    <col min="7449" max="7449" width="5.125" style="151" customWidth="1"/>
    <col min="7450" max="7450" width="9.125" style="151" customWidth="1"/>
    <col min="7451" max="7451" width="17.5" style="151" customWidth="1"/>
    <col min="7452" max="7683" width="9" style="151" customWidth="1"/>
    <col min="7684" max="7684" width="5.125" style="151" customWidth="1"/>
    <col min="7685" max="7685" width="14.625" style="151" customWidth="1"/>
    <col min="7686" max="7686" width="6.5" style="151" customWidth="1"/>
    <col min="7687" max="7687" width="7" style="151" customWidth="1"/>
    <col min="7688" max="7688" width="7.125" style="151" customWidth="1"/>
    <col min="7689" max="7689" width="7.625" style="151" customWidth="1"/>
    <col min="7690" max="7690" width="6.625" style="151" customWidth="1"/>
    <col min="7691" max="7691" width="5.5" style="151" customWidth="1"/>
    <col min="7692" max="7692" width="5" style="151" customWidth="1"/>
    <col min="7693" max="7693" width="6.625" style="151" customWidth="1"/>
    <col min="7694" max="7694" width="7" style="151" customWidth="1"/>
    <col min="7695" max="7695" width="5.125" style="151" customWidth="1"/>
    <col min="7696" max="7696" width="6.125" style="151" customWidth="1"/>
    <col min="7697" max="7697" width="6.5" style="151" customWidth="1"/>
    <col min="7698" max="7698" width="6.625" style="151" customWidth="1"/>
    <col min="7699" max="7699" width="6.5" style="151" customWidth="1"/>
    <col min="7700" max="7700" width="9" style="151" customWidth="1"/>
    <col min="7701" max="7701" width="8.125" style="151" customWidth="1"/>
    <col min="7702" max="7702" width="9.625" style="151" customWidth="1"/>
    <col min="7703" max="7703" width="5.125" style="151" customWidth="1"/>
    <col min="7704" max="7704" width="9.125" style="151" customWidth="1"/>
    <col min="7705" max="7705" width="5.125" style="151" customWidth="1"/>
    <col min="7706" max="7706" width="9.125" style="151" customWidth="1"/>
    <col min="7707" max="7707" width="17.5" style="151" customWidth="1"/>
    <col min="7708" max="7939" width="9" style="151" customWidth="1"/>
    <col min="7940" max="7940" width="5.125" style="151" customWidth="1"/>
    <col min="7941" max="7941" width="14.625" style="151" customWidth="1"/>
    <col min="7942" max="7942" width="6.5" style="151" customWidth="1"/>
    <col min="7943" max="7943" width="7" style="151" customWidth="1"/>
    <col min="7944" max="7944" width="7.125" style="151" customWidth="1"/>
    <col min="7945" max="7945" width="7.625" style="151" customWidth="1"/>
    <col min="7946" max="7946" width="6.625" style="151" customWidth="1"/>
    <col min="7947" max="7947" width="5.5" style="151" customWidth="1"/>
    <col min="7948" max="7948" width="5" style="151" customWidth="1"/>
    <col min="7949" max="7949" width="6.625" style="151" customWidth="1"/>
    <col min="7950" max="7950" width="7" style="151" customWidth="1"/>
    <col min="7951" max="7951" width="5.125" style="151" customWidth="1"/>
    <col min="7952" max="7952" width="6.125" style="151" customWidth="1"/>
    <col min="7953" max="7953" width="6.5" style="151" customWidth="1"/>
    <col min="7954" max="7954" width="6.625" style="151" customWidth="1"/>
    <col min="7955" max="7955" width="6.5" style="151" customWidth="1"/>
    <col min="7956" max="7956" width="9" style="151" customWidth="1"/>
    <col min="7957" max="7957" width="8.125" style="151" customWidth="1"/>
    <col min="7958" max="7958" width="9.625" style="151" customWidth="1"/>
    <col min="7959" max="7959" width="5.125" style="151" customWidth="1"/>
    <col min="7960" max="7960" width="9.125" style="151" customWidth="1"/>
    <col min="7961" max="7961" width="5.125" style="151" customWidth="1"/>
    <col min="7962" max="7962" width="9.125" style="151" customWidth="1"/>
    <col min="7963" max="7963" width="17.5" style="151" customWidth="1"/>
    <col min="7964" max="8195" width="9" style="151" customWidth="1"/>
    <col min="8196" max="8196" width="5.125" style="151" customWidth="1"/>
    <col min="8197" max="8197" width="14.625" style="151" customWidth="1"/>
    <col min="8198" max="8198" width="6.5" style="151" customWidth="1"/>
    <col min="8199" max="8199" width="7" style="151" customWidth="1"/>
    <col min="8200" max="8200" width="7.125" style="151" customWidth="1"/>
    <col min="8201" max="8201" width="7.625" style="151" customWidth="1"/>
    <col min="8202" max="8202" width="6.625" style="151" customWidth="1"/>
    <col min="8203" max="8203" width="5.5" style="151" customWidth="1"/>
    <col min="8204" max="8204" width="5" style="151" customWidth="1"/>
    <col min="8205" max="8205" width="6.625" style="151" customWidth="1"/>
    <col min="8206" max="8206" width="7" style="151" customWidth="1"/>
    <col min="8207" max="8207" width="5.125" style="151" customWidth="1"/>
    <col min="8208" max="8208" width="6.125" style="151" customWidth="1"/>
    <col min="8209" max="8209" width="6.5" style="151" customWidth="1"/>
    <col min="8210" max="8210" width="6.625" style="151" customWidth="1"/>
    <col min="8211" max="8211" width="6.5" style="151" customWidth="1"/>
    <col min="8212" max="8212" width="9" style="151" customWidth="1"/>
    <col min="8213" max="8213" width="8.125" style="151" customWidth="1"/>
    <col min="8214" max="8214" width="9.625" style="151" customWidth="1"/>
    <col min="8215" max="8215" width="5.125" style="151" customWidth="1"/>
    <col min="8216" max="8216" width="9.125" style="151" customWidth="1"/>
    <col min="8217" max="8217" width="5.125" style="151" customWidth="1"/>
    <col min="8218" max="8218" width="9.125" style="151" customWidth="1"/>
    <col min="8219" max="8219" width="17.5" style="151" customWidth="1"/>
    <col min="8220" max="8451" width="9" style="151" customWidth="1"/>
    <col min="8452" max="8452" width="5.125" style="151" customWidth="1"/>
    <col min="8453" max="8453" width="14.625" style="151" customWidth="1"/>
    <col min="8454" max="8454" width="6.5" style="151" customWidth="1"/>
    <col min="8455" max="8455" width="7" style="151" customWidth="1"/>
    <col min="8456" max="8456" width="7.125" style="151" customWidth="1"/>
    <col min="8457" max="8457" width="7.625" style="151" customWidth="1"/>
    <col min="8458" max="8458" width="6.625" style="151" customWidth="1"/>
    <col min="8459" max="8459" width="5.5" style="151" customWidth="1"/>
    <col min="8460" max="8460" width="5" style="151" customWidth="1"/>
    <col min="8461" max="8461" width="6.625" style="151" customWidth="1"/>
    <col min="8462" max="8462" width="7" style="151" customWidth="1"/>
    <col min="8463" max="8463" width="5.125" style="151" customWidth="1"/>
    <col min="8464" max="8464" width="6.125" style="151" customWidth="1"/>
    <col min="8465" max="8465" width="6.5" style="151" customWidth="1"/>
    <col min="8466" max="8466" width="6.625" style="151" customWidth="1"/>
    <col min="8467" max="8467" width="6.5" style="151" customWidth="1"/>
    <col min="8468" max="8468" width="9" style="151" customWidth="1"/>
    <col min="8469" max="8469" width="8.125" style="151" customWidth="1"/>
    <col min="8470" max="8470" width="9.625" style="151" customWidth="1"/>
    <col min="8471" max="8471" width="5.125" style="151" customWidth="1"/>
    <col min="8472" max="8472" width="9.125" style="151" customWidth="1"/>
    <col min="8473" max="8473" width="5.125" style="151" customWidth="1"/>
    <col min="8474" max="8474" width="9.125" style="151" customWidth="1"/>
    <col min="8475" max="8475" width="17.5" style="151" customWidth="1"/>
    <col min="8476" max="8707" width="9" style="151" customWidth="1"/>
    <col min="8708" max="8708" width="5.125" style="151" customWidth="1"/>
    <col min="8709" max="8709" width="14.625" style="151" customWidth="1"/>
    <col min="8710" max="8710" width="6.5" style="151" customWidth="1"/>
    <col min="8711" max="8711" width="7" style="151" customWidth="1"/>
    <col min="8712" max="8712" width="7.125" style="151" customWidth="1"/>
    <col min="8713" max="8713" width="7.625" style="151" customWidth="1"/>
    <col min="8714" max="8714" width="6.625" style="151" customWidth="1"/>
    <col min="8715" max="8715" width="5.5" style="151" customWidth="1"/>
    <col min="8716" max="8716" width="5" style="151" customWidth="1"/>
    <col min="8717" max="8717" width="6.625" style="151" customWidth="1"/>
    <col min="8718" max="8718" width="7" style="151" customWidth="1"/>
    <col min="8719" max="8719" width="5.125" style="151" customWidth="1"/>
    <col min="8720" max="8720" width="6.125" style="151" customWidth="1"/>
    <col min="8721" max="8721" width="6.5" style="151" customWidth="1"/>
    <col min="8722" max="8722" width="6.625" style="151" customWidth="1"/>
    <col min="8723" max="8723" width="6.5" style="151" customWidth="1"/>
    <col min="8724" max="8724" width="9" style="151" customWidth="1"/>
    <col min="8725" max="8725" width="8.125" style="151" customWidth="1"/>
    <col min="8726" max="8726" width="9.625" style="151" customWidth="1"/>
    <col min="8727" max="8727" width="5.125" style="151" customWidth="1"/>
    <col min="8728" max="8728" width="9.125" style="151" customWidth="1"/>
    <col min="8729" max="8729" width="5.125" style="151" customWidth="1"/>
    <col min="8730" max="8730" width="9.125" style="151" customWidth="1"/>
    <col min="8731" max="8731" width="17.5" style="151" customWidth="1"/>
    <col min="8732" max="8963" width="9" style="151" customWidth="1"/>
    <col min="8964" max="8964" width="5.125" style="151" customWidth="1"/>
    <col min="8965" max="8965" width="14.625" style="151" customWidth="1"/>
    <col min="8966" max="8966" width="6.5" style="151" customWidth="1"/>
    <col min="8967" max="8967" width="7" style="151" customWidth="1"/>
    <col min="8968" max="8968" width="7.125" style="151" customWidth="1"/>
    <col min="8969" max="8969" width="7.625" style="151" customWidth="1"/>
    <col min="8970" max="8970" width="6.625" style="151" customWidth="1"/>
    <col min="8971" max="8971" width="5.5" style="151" customWidth="1"/>
    <col min="8972" max="8972" width="5" style="151" customWidth="1"/>
    <col min="8973" max="8973" width="6.625" style="151" customWidth="1"/>
    <col min="8974" max="8974" width="7" style="151" customWidth="1"/>
    <col min="8975" max="8975" width="5.125" style="151" customWidth="1"/>
    <col min="8976" max="8976" width="6.125" style="151" customWidth="1"/>
    <col min="8977" max="8977" width="6.5" style="151" customWidth="1"/>
    <col min="8978" max="8978" width="6.625" style="151" customWidth="1"/>
    <col min="8979" max="8979" width="6.5" style="151" customWidth="1"/>
    <col min="8980" max="8980" width="9" style="151" customWidth="1"/>
    <col min="8981" max="8981" width="8.125" style="151" customWidth="1"/>
    <col min="8982" max="8982" width="9.625" style="151" customWidth="1"/>
    <col min="8983" max="8983" width="5.125" style="151" customWidth="1"/>
    <col min="8984" max="8984" width="9.125" style="151" customWidth="1"/>
    <col min="8985" max="8985" width="5.125" style="151" customWidth="1"/>
    <col min="8986" max="8986" width="9.125" style="151" customWidth="1"/>
    <col min="8987" max="8987" width="17.5" style="151" customWidth="1"/>
    <col min="8988" max="9219" width="9" style="151" customWidth="1"/>
    <col min="9220" max="9220" width="5.125" style="151" customWidth="1"/>
    <col min="9221" max="9221" width="14.625" style="151" customWidth="1"/>
    <col min="9222" max="9222" width="6.5" style="151" customWidth="1"/>
    <col min="9223" max="9223" width="7" style="151" customWidth="1"/>
    <col min="9224" max="9224" width="7.125" style="151" customWidth="1"/>
    <col min="9225" max="9225" width="7.625" style="151" customWidth="1"/>
    <col min="9226" max="9226" width="6.625" style="151" customWidth="1"/>
    <col min="9227" max="9227" width="5.5" style="151" customWidth="1"/>
    <col min="9228" max="9228" width="5" style="151" customWidth="1"/>
    <col min="9229" max="9229" width="6.625" style="151" customWidth="1"/>
    <col min="9230" max="9230" width="7" style="151" customWidth="1"/>
    <col min="9231" max="9231" width="5.125" style="151" customWidth="1"/>
    <col min="9232" max="9232" width="6.125" style="151" customWidth="1"/>
    <col min="9233" max="9233" width="6.5" style="151" customWidth="1"/>
    <col min="9234" max="9234" width="6.625" style="151" customWidth="1"/>
    <col min="9235" max="9235" width="6.5" style="151" customWidth="1"/>
    <col min="9236" max="9236" width="9" style="151" customWidth="1"/>
    <col min="9237" max="9237" width="8.125" style="151" customWidth="1"/>
    <col min="9238" max="9238" width="9.625" style="151" customWidth="1"/>
    <col min="9239" max="9239" width="5.125" style="151" customWidth="1"/>
    <col min="9240" max="9240" width="9.125" style="151" customWidth="1"/>
    <col min="9241" max="9241" width="5.125" style="151" customWidth="1"/>
    <col min="9242" max="9242" width="9.125" style="151" customWidth="1"/>
    <col min="9243" max="9243" width="17.5" style="151" customWidth="1"/>
    <col min="9244" max="9475" width="9" style="151" customWidth="1"/>
    <col min="9476" max="9476" width="5.125" style="151" customWidth="1"/>
    <col min="9477" max="9477" width="14.625" style="151" customWidth="1"/>
    <col min="9478" max="9478" width="6.5" style="151" customWidth="1"/>
    <col min="9479" max="9479" width="7" style="151" customWidth="1"/>
    <col min="9480" max="9480" width="7.125" style="151" customWidth="1"/>
    <col min="9481" max="9481" width="7.625" style="151" customWidth="1"/>
    <col min="9482" max="9482" width="6.625" style="151" customWidth="1"/>
    <col min="9483" max="9483" width="5.5" style="151" customWidth="1"/>
    <col min="9484" max="9484" width="5" style="151" customWidth="1"/>
    <col min="9485" max="9485" width="6.625" style="151" customWidth="1"/>
    <col min="9486" max="9486" width="7" style="151" customWidth="1"/>
    <col min="9487" max="9487" width="5.125" style="151" customWidth="1"/>
    <col min="9488" max="9488" width="6.125" style="151" customWidth="1"/>
    <col min="9489" max="9489" width="6.5" style="151" customWidth="1"/>
    <col min="9490" max="9490" width="6.625" style="151" customWidth="1"/>
    <col min="9491" max="9491" width="6.5" style="151" customWidth="1"/>
    <col min="9492" max="9492" width="9" style="151" customWidth="1"/>
    <col min="9493" max="9493" width="8.125" style="151" customWidth="1"/>
    <col min="9494" max="9494" width="9.625" style="151" customWidth="1"/>
    <col min="9495" max="9495" width="5.125" style="151" customWidth="1"/>
    <col min="9496" max="9496" width="9.125" style="151" customWidth="1"/>
    <col min="9497" max="9497" width="5.125" style="151" customWidth="1"/>
    <col min="9498" max="9498" width="9.125" style="151" customWidth="1"/>
    <col min="9499" max="9499" width="17.5" style="151" customWidth="1"/>
    <col min="9500" max="9731" width="9" style="151" customWidth="1"/>
    <col min="9732" max="9732" width="5.125" style="151" customWidth="1"/>
    <col min="9733" max="9733" width="14.625" style="151" customWidth="1"/>
    <col min="9734" max="9734" width="6.5" style="151" customWidth="1"/>
    <col min="9735" max="9735" width="7" style="151" customWidth="1"/>
    <col min="9736" max="9736" width="7.125" style="151" customWidth="1"/>
    <col min="9737" max="9737" width="7.625" style="151" customWidth="1"/>
    <col min="9738" max="9738" width="6.625" style="151" customWidth="1"/>
    <col min="9739" max="9739" width="5.5" style="151" customWidth="1"/>
    <col min="9740" max="9740" width="5" style="151" customWidth="1"/>
    <col min="9741" max="9741" width="6.625" style="151" customWidth="1"/>
    <col min="9742" max="9742" width="7" style="151" customWidth="1"/>
    <col min="9743" max="9743" width="5.125" style="151" customWidth="1"/>
    <col min="9744" max="9744" width="6.125" style="151" customWidth="1"/>
    <col min="9745" max="9745" width="6.5" style="151" customWidth="1"/>
    <col min="9746" max="9746" width="6.625" style="151" customWidth="1"/>
    <col min="9747" max="9747" width="6.5" style="151" customWidth="1"/>
    <col min="9748" max="9748" width="9" style="151" customWidth="1"/>
    <col min="9749" max="9749" width="8.125" style="151" customWidth="1"/>
    <col min="9750" max="9750" width="9.625" style="151" customWidth="1"/>
    <col min="9751" max="9751" width="5.125" style="151" customWidth="1"/>
    <col min="9752" max="9752" width="9.125" style="151" customWidth="1"/>
    <col min="9753" max="9753" width="5.125" style="151" customWidth="1"/>
    <col min="9754" max="9754" width="9.125" style="151" customWidth="1"/>
    <col min="9755" max="9755" width="17.5" style="151" customWidth="1"/>
    <col min="9756" max="9987" width="9" style="151" customWidth="1"/>
    <col min="9988" max="9988" width="5.125" style="151" customWidth="1"/>
    <col min="9989" max="9989" width="14.625" style="151" customWidth="1"/>
    <col min="9990" max="9990" width="6.5" style="151" customWidth="1"/>
    <col min="9991" max="9991" width="7" style="151" customWidth="1"/>
    <col min="9992" max="9992" width="7.125" style="151" customWidth="1"/>
    <col min="9993" max="9993" width="7.625" style="151" customWidth="1"/>
    <col min="9994" max="9994" width="6.625" style="151" customWidth="1"/>
    <col min="9995" max="9995" width="5.5" style="151" customWidth="1"/>
    <col min="9996" max="9996" width="5" style="151" customWidth="1"/>
    <col min="9997" max="9997" width="6.625" style="151" customWidth="1"/>
    <col min="9998" max="9998" width="7" style="151" customWidth="1"/>
    <col min="9999" max="9999" width="5.125" style="151" customWidth="1"/>
    <col min="10000" max="10000" width="6.125" style="151" customWidth="1"/>
    <col min="10001" max="10001" width="6.5" style="151" customWidth="1"/>
    <col min="10002" max="10002" width="6.625" style="151" customWidth="1"/>
    <col min="10003" max="10003" width="6.5" style="151" customWidth="1"/>
    <col min="10004" max="10004" width="9" style="151" customWidth="1"/>
    <col min="10005" max="10005" width="8.125" style="151" customWidth="1"/>
    <col min="10006" max="10006" width="9.625" style="151" customWidth="1"/>
    <col min="10007" max="10007" width="5.125" style="151" customWidth="1"/>
    <col min="10008" max="10008" width="9.125" style="151" customWidth="1"/>
    <col min="10009" max="10009" width="5.125" style="151" customWidth="1"/>
    <col min="10010" max="10010" width="9.125" style="151" customWidth="1"/>
    <col min="10011" max="10011" width="17.5" style="151" customWidth="1"/>
    <col min="10012" max="10243" width="9" style="151" customWidth="1"/>
    <col min="10244" max="10244" width="5.125" style="151" customWidth="1"/>
    <col min="10245" max="10245" width="14.625" style="151" customWidth="1"/>
    <col min="10246" max="10246" width="6.5" style="151" customWidth="1"/>
    <col min="10247" max="10247" width="7" style="151" customWidth="1"/>
    <col min="10248" max="10248" width="7.125" style="151" customWidth="1"/>
    <col min="10249" max="10249" width="7.625" style="151" customWidth="1"/>
    <col min="10250" max="10250" width="6.625" style="151" customWidth="1"/>
    <col min="10251" max="10251" width="5.5" style="151" customWidth="1"/>
    <col min="10252" max="10252" width="5" style="151" customWidth="1"/>
    <col min="10253" max="10253" width="6.625" style="151" customWidth="1"/>
    <col min="10254" max="10254" width="7" style="151" customWidth="1"/>
    <col min="10255" max="10255" width="5.125" style="151" customWidth="1"/>
    <col min="10256" max="10256" width="6.125" style="151" customWidth="1"/>
    <col min="10257" max="10257" width="6.5" style="151" customWidth="1"/>
    <col min="10258" max="10258" width="6.625" style="151" customWidth="1"/>
    <col min="10259" max="10259" width="6.5" style="151" customWidth="1"/>
    <col min="10260" max="10260" width="9" style="151" customWidth="1"/>
    <col min="10261" max="10261" width="8.125" style="151" customWidth="1"/>
    <col min="10262" max="10262" width="9.625" style="151" customWidth="1"/>
    <col min="10263" max="10263" width="5.125" style="151" customWidth="1"/>
    <col min="10264" max="10264" width="9.125" style="151" customWidth="1"/>
    <col min="10265" max="10265" width="5.125" style="151" customWidth="1"/>
    <col min="10266" max="10266" width="9.125" style="151" customWidth="1"/>
    <col min="10267" max="10267" width="17.5" style="151" customWidth="1"/>
    <col min="10268" max="10499" width="9" style="151" customWidth="1"/>
    <col min="10500" max="10500" width="5.125" style="151" customWidth="1"/>
    <col min="10501" max="10501" width="14.625" style="151" customWidth="1"/>
    <col min="10502" max="10502" width="6.5" style="151" customWidth="1"/>
    <col min="10503" max="10503" width="7" style="151" customWidth="1"/>
    <col min="10504" max="10504" width="7.125" style="151" customWidth="1"/>
    <col min="10505" max="10505" width="7.625" style="151" customWidth="1"/>
    <col min="10506" max="10506" width="6.625" style="151" customWidth="1"/>
    <col min="10507" max="10507" width="5.5" style="151" customWidth="1"/>
    <col min="10508" max="10508" width="5" style="151" customWidth="1"/>
    <col min="10509" max="10509" width="6.625" style="151" customWidth="1"/>
    <col min="10510" max="10510" width="7" style="151" customWidth="1"/>
    <col min="10511" max="10511" width="5.125" style="151" customWidth="1"/>
    <col min="10512" max="10512" width="6.125" style="151" customWidth="1"/>
    <col min="10513" max="10513" width="6.5" style="151" customWidth="1"/>
    <col min="10514" max="10514" width="6.625" style="151" customWidth="1"/>
    <col min="10515" max="10515" width="6.5" style="151" customWidth="1"/>
    <col min="10516" max="10516" width="9" style="151" customWidth="1"/>
    <col min="10517" max="10517" width="8.125" style="151" customWidth="1"/>
    <col min="10518" max="10518" width="9.625" style="151" customWidth="1"/>
    <col min="10519" max="10519" width="5.125" style="151" customWidth="1"/>
    <col min="10520" max="10520" width="9.125" style="151" customWidth="1"/>
    <col min="10521" max="10521" width="5.125" style="151" customWidth="1"/>
    <col min="10522" max="10522" width="9.125" style="151" customWidth="1"/>
    <col min="10523" max="10523" width="17.5" style="151" customWidth="1"/>
    <col min="10524" max="10755" width="9" style="151" customWidth="1"/>
    <col min="10756" max="10756" width="5.125" style="151" customWidth="1"/>
    <col min="10757" max="10757" width="14.625" style="151" customWidth="1"/>
    <col min="10758" max="10758" width="6.5" style="151" customWidth="1"/>
    <col min="10759" max="10759" width="7" style="151" customWidth="1"/>
    <col min="10760" max="10760" width="7.125" style="151" customWidth="1"/>
    <col min="10761" max="10761" width="7.625" style="151" customWidth="1"/>
    <col min="10762" max="10762" width="6.625" style="151" customWidth="1"/>
    <col min="10763" max="10763" width="5.5" style="151" customWidth="1"/>
    <col min="10764" max="10764" width="5" style="151" customWidth="1"/>
    <col min="10765" max="10765" width="6.625" style="151" customWidth="1"/>
    <col min="10766" max="10766" width="7" style="151" customWidth="1"/>
    <col min="10767" max="10767" width="5.125" style="151" customWidth="1"/>
    <col min="10768" max="10768" width="6.125" style="151" customWidth="1"/>
    <col min="10769" max="10769" width="6.5" style="151" customWidth="1"/>
    <col min="10770" max="10770" width="6.625" style="151" customWidth="1"/>
    <col min="10771" max="10771" width="6.5" style="151" customWidth="1"/>
    <col min="10772" max="10772" width="9" style="151" customWidth="1"/>
    <col min="10773" max="10773" width="8.125" style="151" customWidth="1"/>
    <col min="10774" max="10774" width="9.625" style="151" customWidth="1"/>
    <col min="10775" max="10775" width="5.125" style="151" customWidth="1"/>
    <col min="10776" max="10776" width="9.125" style="151" customWidth="1"/>
    <col min="10777" max="10777" width="5.125" style="151" customWidth="1"/>
    <col min="10778" max="10778" width="9.125" style="151" customWidth="1"/>
    <col min="10779" max="10779" width="17.5" style="151" customWidth="1"/>
    <col min="10780" max="11011" width="9" style="151" customWidth="1"/>
    <col min="11012" max="11012" width="5.125" style="151" customWidth="1"/>
    <col min="11013" max="11013" width="14.625" style="151" customWidth="1"/>
    <col min="11014" max="11014" width="6.5" style="151" customWidth="1"/>
    <col min="11015" max="11015" width="7" style="151" customWidth="1"/>
    <col min="11016" max="11016" width="7.125" style="151" customWidth="1"/>
    <col min="11017" max="11017" width="7.625" style="151" customWidth="1"/>
    <col min="11018" max="11018" width="6.625" style="151" customWidth="1"/>
    <col min="11019" max="11019" width="5.5" style="151" customWidth="1"/>
    <col min="11020" max="11020" width="5" style="151" customWidth="1"/>
    <col min="11021" max="11021" width="6.625" style="151" customWidth="1"/>
    <col min="11022" max="11022" width="7" style="151" customWidth="1"/>
    <col min="11023" max="11023" width="5.125" style="151" customWidth="1"/>
    <col min="11024" max="11024" width="6.125" style="151" customWidth="1"/>
    <col min="11025" max="11025" width="6.5" style="151" customWidth="1"/>
    <col min="11026" max="11026" width="6.625" style="151" customWidth="1"/>
    <col min="11027" max="11027" width="6.5" style="151" customWidth="1"/>
    <col min="11028" max="11028" width="9" style="151" customWidth="1"/>
    <col min="11029" max="11029" width="8.125" style="151" customWidth="1"/>
    <col min="11030" max="11030" width="9.625" style="151" customWidth="1"/>
    <col min="11031" max="11031" width="5.125" style="151" customWidth="1"/>
    <col min="11032" max="11032" width="9.125" style="151" customWidth="1"/>
    <col min="11033" max="11033" width="5.125" style="151" customWidth="1"/>
    <col min="11034" max="11034" width="9.125" style="151" customWidth="1"/>
    <col min="11035" max="11035" width="17.5" style="151" customWidth="1"/>
    <col min="11036" max="11267" width="9" style="151" customWidth="1"/>
    <col min="11268" max="11268" width="5.125" style="151" customWidth="1"/>
    <col min="11269" max="11269" width="14.625" style="151" customWidth="1"/>
    <col min="11270" max="11270" width="6.5" style="151" customWidth="1"/>
    <col min="11271" max="11271" width="7" style="151" customWidth="1"/>
    <col min="11272" max="11272" width="7.125" style="151" customWidth="1"/>
    <col min="11273" max="11273" width="7.625" style="151" customWidth="1"/>
    <col min="11274" max="11274" width="6.625" style="151" customWidth="1"/>
    <col min="11275" max="11275" width="5.5" style="151" customWidth="1"/>
    <col min="11276" max="11276" width="5" style="151" customWidth="1"/>
    <col min="11277" max="11277" width="6.625" style="151" customWidth="1"/>
    <col min="11278" max="11278" width="7" style="151" customWidth="1"/>
    <col min="11279" max="11279" width="5.125" style="151" customWidth="1"/>
    <col min="11280" max="11280" width="6.125" style="151" customWidth="1"/>
    <col min="11281" max="11281" width="6.5" style="151" customWidth="1"/>
    <col min="11282" max="11282" width="6.625" style="151" customWidth="1"/>
    <col min="11283" max="11283" width="6.5" style="151" customWidth="1"/>
    <col min="11284" max="11284" width="9" style="151" customWidth="1"/>
    <col min="11285" max="11285" width="8.125" style="151" customWidth="1"/>
    <col min="11286" max="11286" width="9.625" style="151" customWidth="1"/>
    <col min="11287" max="11287" width="5.125" style="151" customWidth="1"/>
    <col min="11288" max="11288" width="9.125" style="151" customWidth="1"/>
    <col min="11289" max="11289" width="5.125" style="151" customWidth="1"/>
    <col min="11290" max="11290" width="9.125" style="151" customWidth="1"/>
    <col min="11291" max="11291" width="17.5" style="151" customWidth="1"/>
    <col min="11292" max="11523" width="9" style="151" customWidth="1"/>
    <col min="11524" max="11524" width="5.125" style="151" customWidth="1"/>
    <col min="11525" max="11525" width="14.625" style="151" customWidth="1"/>
    <col min="11526" max="11526" width="6.5" style="151" customWidth="1"/>
    <col min="11527" max="11527" width="7" style="151" customWidth="1"/>
    <col min="11528" max="11528" width="7.125" style="151" customWidth="1"/>
    <col min="11529" max="11529" width="7.625" style="151" customWidth="1"/>
    <col min="11530" max="11530" width="6.625" style="151" customWidth="1"/>
    <col min="11531" max="11531" width="5.5" style="151" customWidth="1"/>
    <col min="11532" max="11532" width="5" style="151" customWidth="1"/>
    <col min="11533" max="11533" width="6.625" style="151" customWidth="1"/>
    <col min="11534" max="11534" width="7" style="151" customWidth="1"/>
    <col min="11535" max="11535" width="5.125" style="151" customWidth="1"/>
    <col min="11536" max="11536" width="6.125" style="151" customWidth="1"/>
    <col min="11537" max="11537" width="6.5" style="151" customWidth="1"/>
    <col min="11538" max="11538" width="6.625" style="151" customWidth="1"/>
    <col min="11539" max="11539" width="6.5" style="151" customWidth="1"/>
    <col min="11540" max="11540" width="9" style="151" customWidth="1"/>
    <col min="11541" max="11541" width="8.125" style="151" customWidth="1"/>
    <col min="11542" max="11542" width="9.625" style="151" customWidth="1"/>
    <col min="11543" max="11543" width="5.125" style="151" customWidth="1"/>
    <col min="11544" max="11544" width="9.125" style="151" customWidth="1"/>
    <col min="11545" max="11545" width="5.125" style="151" customWidth="1"/>
    <col min="11546" max="11546" width="9.125" style="151" customWidth="1"/>
    <col min="11547" max="11547" width="17.5" style="151" customWidth="1"/>
    <col min="11548" max="11779" width="9" style="151" customWidth="1"/>
    <col min="11780" max="11780" width="5.125" style="151" customWidth="1"/>
    <col min="11781" max="11781" width="14.625" style="151" customWidth="1"/>
    <col min="11782" max="11782" width="6.5" style="151" customWidth="1"/>
    <col min="11783" max="11783" width="7" style="151" customWidth="1"/>
    <col min="11784" max="11784" width="7.125" style="151" customWidth="1"/>
    <col min="11785" max="11785" width="7.625" style="151" customWidth="1"/>
    <col min="11786" max="11786" width="6.625" style="151" customWidth="1"/>
    <col min="11787" max="11787" width="5.5" style="151" customWidth="1"/>
    <col min="11788" max="11788" width="5" style="151" customWidth="1"/>
    <col min="11789" max="11789" width="6.625" style="151" customWidth="1"/>
    <col min="11790" max="11790" width="7" style="151" customWidth="1"/>
    <col min="11791" max="11791" width="5.125" style="151" customWidth="1"/>
    <col min="11792" max="11792" width="6.125" style="151" customWidth="1"/>
    <col min="11793" max="11793" width="6.5" style="151" customWidth="1"/>
    <col min="11794" max="11794" width="6.625" style="151" customWidth="1"/>
    <col min="11795" max="11795" width="6.5" style="151" customWidth="1"/>
    <col min="11796" max="11796" width="9" style="151" customWidth="1"/>
    <col min="11797" max="11797" width="8.125" style="151" customWidth="1"/>
    <col min="11798" max="11798" width="9.625" style="151" customWidth="1"/>
    <col min="11799" max="11799" width="5.125" style="151" customWidth="1"/>
    <col min="11800" max="11800" width="9.125" style="151" customWidth="1"/>
    <col min="11801" max="11801" width="5.125" style="151" customWidth="1"/>
    <col min="11802" max="11802" width="9.125" style="151" customWidth="1"/>
    <col min="11803" max="11803" width="17.5" style="151" customWidth="1"/>
    <col min="11804" max="12035" width="9" style="151" customWidth="1"/>
    <col min="12036" max="12036" width="5.125" style="151" customWidth="1"/>
    <col min="12037" max="12037" width="14.625" style="151" customWidth="1"/>
    <col min="12038" max="12038" width="6.5" style="151" customWidth="1"/>
    <col min="12039" max="12039" width="7" style="151" customWidth="1"/>
    <col min="12040" max="12040" width="7.125" style="151" customWidth="1"/>
    <col min="12041" max="12041" width="7.625" style="151" customWidth="1"/>
    <col min="12042" max="12042" width="6.625" style="151" customWidth="1"/>
    <col min="12043" max="12043" width="5.5" style="151" customWidth="1"/>
    <col min="12044" max="12044" width="5" style="151" customWidth="1"/>
    <col min="12045" max="12045" width="6.625" style="151" customWidth="1"/>
    <col min="12046" max="12046" width="7" style="151" customWidth="1"/>
    <col min="12047" max="12047" width="5.125" style="151" customWidth="1"/>
    <col min="12048" max="12048" width="6.125" style="151" customWidth="1"/>
    <col min="12049" max="12049" width="6.5" style="151" customWidth="1"/>
    <col min="12050" max="12050" width="6.625" style="151" customWidth="1"/>
    <col min="12051" max="12051" width="6.5" style="151" customWidth="1"/>
    <col min="12052" max="12052" width="9" style="151" customWidth="1"/>
    <col min="12053" max="12053" width="8.125" style="151" customWidth="1"/>
    <col min="12054" max="12054" width="9.625" style="151" customWidth="1"/>
    <col min="12055" max="12055" width="5.125" style="151" customWidth="1"/>
    <col min="12056" max="12056" width="9.125" style="151" customWidth="1"/>
    <col min="12057" max="12057" width="5.125" style="151" customWidth="1"/>
    <col min="12058" max="12058" width="9.125" style="151" customWidth="1"/>
    <col min="12059" max="12059" width="17.5" style="151" customWidth="1"/>
    <col min="12060" max="12291" width="9" style="151" customWidth="1"/>
    <col min="12292" max="12292" width="5.125" style="151" customWidth="1"/>
    <col min="12293" max="12293" width="14.625" style="151" customWidth="1"/>
    <col min="12294" max="12294" width="6.5" style="151" customWidth="1"/>
    <col min="12295" max="12295" width="7" style="151" customWidth="1"/>
    <col min="12296" max="12296" width="7.125" style="151" customWidth="1"/>
    <col min="12297" max="12297" width="7.625" style="151" customWidth="1"/>
    <col min="12298" max="12298" width="6.625" style="151" customWidth="1"/>
    <col min="12299" max="12299" width="5.5" style="151" customWidth="1"/>
    <col min="12300" max="12300" width="5" style="151" customWidth="1"/>
    <col min="12301" max="12301" width="6.625" style="151" customWidth="1"/>
    <col min="12302" max="12302" width="7" style="151" customWidth="1"/>
    <col min="12303" max="12303" width="5.125" style="151" customWidth="1"/>
    <col min="12304" max="12304" width="6.125" style="151" customWidth="1"/>
    <col min="12305" max="12305" width="6.5" style="151" customWidth="1"/>
    <col min="12306" max="12306" width="6.625" style="151" customWidth="1"/>
    <col min="12307" max="12307" width="6.5" style="151" customWidth="1"/>
    <col min="12308" max="12308" width="9" style="151" customWidth="1"/>
    <col min="12309" max="12309" width="8.125" style="151" customWidth="1"/>
    <col min="12310" max="12310" width="9.625" style="151" customWidth="1"/>
    <col min="12311" max="12311" width="5.125" style="151" customWidth="1"/>
    <col min="12312" max="12312" width="9.125" style="151" customWidth="1"/>
    <col min="12313" max="12313" width="5.125" style="151" customWidth="1"/>
    <col min="12314" max="12314" width="9.125" style="151" customWidth="1"/>
    <col min="12315" max="12315" width="17.5" style="151" customWidth="1"/>
    <col min="12316" max="12547" width="9" style="151" customWidth="1"/>
    <col min="12548" max="12548" width="5.125" style="151" customWidth="1"/>
    <col min="12549" max="12549" width="14.625" style="151" customWidth="1"/>
    <col min="12550" max="12550" width="6.5" style="151" customWidth="1"/>
    <col min="12551" max="12551" width="7" style="151" customWidth="1"/>
    <col min="12552" max="12552" width="7.125" style="151" customWidth="1"/>
    <col min="12553" max="12553" width="7.625" style="151" customWidth="1"/>
    <col min="12554" max="12554" width="6.625" style="151" customWidth="1"/>
    <col min="12555" max="12555" width="5.5" style="151" customWidth="1"/>
    <col min="12556" max="12556" width="5" style="151" customWidth="1"/>
    <col min="12557" max="12557" width="6.625" style="151" customWidth="1"/>
    <col min="12558" max="12558" width="7" style="151" customWidth="1"/>
    <col min="12559" max="12559" width="5.125" style="151" customWidth="1"/>
    <col min="12560" max="12560" width="6.125" style="151" customWidth="1"/>
    <col min="12561" max="12561" width="6.5" style="151" customWidth="1"/>
    <col min="12562" max="12562" width="6.625" style="151" customWidth="1"/>
    <col min="12563" max="12563" width="6.5" style="151" customWidth="1"/>
    <col min="12564" max="12564" width="9" style="151" customWidth="1"/>
    <col min="12565" max="12565" width="8.125" style="151" customWidth="1"/>
    <col min="12566" max="12566" width="9.625" style="151" customWidth="1"/>
    <col min="12567" max="12567" width="5.125" style="151" customWidth="1"/>
    <col min="12568" max="12568" width="9.125" style="151" customWidth="1"/>
    <col min="12569" max="12569" width="5.125" style="151" customWidth="1"/>
    <col min="12570" max="12570" width="9.125" style="151" customWidth="1"/>
    <col min="12571" max="12571" width="17.5" style="151" customWidth="1"/>
    <col min="12572" max="12803" width="9" style="151" customWidth="1"/>
    <col min="12804" max="12804" width="5.125" style="151" customWidth="1"/>
    <col min="12805" max="12805" width="14.625" style="151" customWidth="1"/>
    <col min="12806" max="12806" width="6.5" style="151" customWidth="1"/>
    <col min="12807" max="12807" width="7" style="151" customWidth="1"/>
    <col min="12808" max="12808" width="7.125" style="151" customWidth="1"/>
    <col min="12809" max="12809" width="7.625" style="151" customWidth="1"/>
    <col min="12810" max="12810" width="6.625" style="151" customWidth="1"/>
    <col min="12811" max="12811" width="5.5" style="151" customWidth="1"/>
    <col min="12812" max="12812" width="5" style="151" customWidth="1"/>
    <col min="12813" max="12813" width="6.625" style="151" customWidth="1"/>
    <col min="12814" max="12814" width="7" style="151" customWidth="1"/>
    <col min="12815" max="12815" width="5.125" style="151" customWidth="1"/>
    <col min="12816" max="12816" width="6.125" style="151" customWidth="1"/>
    <col min="12817" max="12817" width="6.5" style="151" customWidth="1"/>
    <col min="12818" max="12818" width="6.625" style="151" customWidth="1"/>
    <col min="12819" max="12819" width="6.5" style="151" customWidth="1"/>
    <col min="12820" max="12820" width="9" style="151" customWidth="1"/>
    <col min="12821" max="12821" width="8.125" style="151" customWidth="1"/>
    <col min="12822" max="12822" width="9.625" style="151" customWidth="1"/>
    <col min="12823" max="12823" width="5.125" style="151" customWidth="1"/>
    <col min="12824" max="12824" width="9.125" style="151" customWidth="1"/>
    <col min="12825" max="12825" width="5.125" style="151" customWidth="1"/>
    <col min="12826" max="12826" width="9.125" style="151" customWidth="1"/>
    <col min="12827" max="12827" width="17.5" style="151" customWidth="1"/>
    <col min="12828" max="13059" width="9" style="151" customWidth="1"/>
    <col min="13060" max="13060" width="5.125" style="151" customWidth="1"/>
    <col min="13061" max="13061" width="14.625" style="151" customWidth="1"/>
    <col min="13062" max="13062" width="6.5" style="151" customWidth="1"/>
    <col min="13063" max="13063" width="7" style="151" customWidth="1"/>
    <col min="13064" max="13064" width="7.125" style="151" customWidth="1"/>
    <col min="13065" max="13065" width="7.625" style="151" customWidth="1"/>
    <col min="13066" max="13066" width="6.625" style="151" customWidth="1"/>
    <col min="13067" max="13067" width="5.5" style="151" customWidth="1"/>
    <col min="13068" max="13068" width="5" style="151" customWidth="1"/>
    <col min="13069" max="13069" width="6.625" style="151" customWidth="1"/>
    <col min="13070" max="13070" width="7" style="151" customWidth="1"/>
    <col min="13071" max="13071" width="5.125" style="151" customWidth="1"/>
    <col min="13072" max="13072" width="6.125" style="151" customWidth="1"/>
    <col min="13073" max="13073" width="6.5" style="151" customWidth="1"/>
    <col min="13074" max="13074" width="6.625" style="151" customWidth="1"/>
    <col min="13075" max="13075" width="6.5" style="151" customWidth="1"/>
    <col min="13076" max="13076" width="9" style="151" customWidth="1"/>
    <col min="13077" max="13077" width="8.125" style="151" customWidth="1"/>
    <col min="13078" max="13078" width="9.625" style="151" customWidth="1"/>
    <col min="13079" max="13079" width="5.125" style="151" customWidth="1"/>
    <col min="13080" max="13080" width="9.125" style="151" customWidth="1"/>
    <col min="13081" max="13081" width="5.125" style="151" customWidth="1"/>
    <col min="13082" max="13082" width="9.125" style="151" customWidth="1"/>
    <col min="13083" max="13083" width="17.5" style="151" customWidth="1"/>
    <col min="13084" max="13315" width="9" style="151" customWidth="1"/>
    <col min="13316" max="13316" width="5.125" style="151" customWidth="1"/>
    <col min="13317" max="13317" width="14.625" style="151" customWidth="1"/>
    <col min="13318" max="13318" width="6.5" style="151" customWidth="1"/>
    <col min="13319" max="13319" width="7" style="151" customWidth="1"/>
    <col min="13320" max="13320" width="7.125" style="151" customWidth="1"/>
    <col min="13321" max="13321" width="7.625" style="151" customWidth="1"/>
    <col min="13322" max="13322" width="6.625" style="151" customWidth="1"/>
    <col min="13323" max="13323" width="5.5" style="151" customWidth="1"/>
    <col min="13324" max="13324" width="5" style="151" customWidth="1"/>
    <col min="13325" max="13325" width="6.625" style="151" customWidth="1"/>
    <col min="13326" max="13326" width="7" style="151" customWidth="1"/>
    <col min="13327" max="13327" width="5.125" style="151" customWidth="1"/>
    <col min="13328" max="13328" width="6.125" style="151" customWidth="1"/>
    <col min="13329" max="13329" width="6.5" style="151" customWidth="1"/>
    <col min="13330" max="13330" width="6.625" style="151" customWidth="1"/>
    <col min="13331" max="13331" width="6.5" style="151" customWidth="1"/>
    <col min="13332" max="13332" width="9" style="151" customWidth="1"/>
    <col min="13333" max="13333" width="8.125" style="151" customWidth="1"/>
    <col min="13334" max="13334" width="9.625" style="151" customWidth="1"/>
    <col min="13335" max="13335" width="5.125" style="151" customWidth="1"/>
    <col min="13336" max="13336" width="9.125" style="151" customWidth="1"/>
    <col min="13337" max="13337" width="5.125" style="151" customWidth="1"/>
    <col min="13338" max="13338" width="9.125" style="151" customWidth="1"/>
    <col min="13339" max="13339" width="17.5" style="151" customWidth="1"/>
    <col min="13340" max="13571" width="9" style="151" customWidth="1"/>
    <col min="13572" max="13572" width="5.125" style="151" customWidth="1"/>
    <col min="13573" max="13573" width="14.625" style="151" customWidth="1"/>
    <col min="13574" max="13574" width="6.5" style="151" customWidth="1"/>
    <col min="13575" max="13575" width="7" style="151" customWidth="1"/>
    <col min="13576" max="13576" width="7.125" style="151" customWidth="1"/>
    <col min="13577" max="13577" width="7.625" style="151" customWidth="1"/>
    <col min="13578" max="13578" width="6.625" style="151" customWidth="1"/>
    <col min="13579" max="13579" width="5.5" style="151" customWidth="1"/>
    <col min="13580" max="13580" width="5" style="151" customWidth="1"/>
    <col min="13581" max="13581" width="6.625" style="151" customWidth="1"/>
    <col min="13582" max="13582" width="7" style="151" customWidth="1"/>
    <col min="13583" max="13583" width="5.125" style="151" customWidth="1"/>
    <col min="13584" max="13584" width="6.125" style="151" customWidth="1"/>
    <col min="13585" max="13585" width="6.5" style="151" customWidth="1"/>
    <col min="13586" max="13586" width="6.625" style="151" customWidth="1"/>
    <col min="13587" max="13587" width="6.5" style="151" customWidth="1"/>
    <col min="13588" max="13588" width="9" style="151" customWidth="1"/>
    <col min="13589" max="13589" width="8.125" style="151" customWidth="1"/>
    <col min="13590" max="13590" width="9.625" style="151" customWidth="1"/>
    <col min="13591" max="13591" width="5.125" style="151" customWidth="1"/>
    <col min="13592" max="13592" width="9.125" style="151" customWidth="1"/>
    <col min="13593" max="13593" width="5.125" style="151" customWidth="1"/>
    <col min="13594" max="13594" width="9.125" style="151" customWidth="1"/>
    <col min="13595" max="13595" width="17.5" style="151" customWidth="1"/>
    <col min="13596" max="13827" width="9" style="151" customWidth="1"/>
    <col min="13828" max="13828" width="5.125" style="151" customWidth="1"/>
    <col min="13829" max="13829" width="14.625" style="151" customWidth="1"/>
    <col min="13830" max="13830" width="6.5" style="151" customWidth="1"/>
    <col min="13831" max="13831" width="7" style="151" customWidth="1"/>
    <col min="13832" max="13832" width="7.125" style="151" customWidth="1"/>
    <col min="13833" max="13833" width="7.625" style="151" customWidth="1"/>
    <col min="13834" max="13834" width="6.625" style="151" customWidth="1"/>
    <col min="13835" max="13835" width="5.5" style="151" customWidth="1"/>
    <col min="13836" max="13836" width="5" style="151" customWidth="1"/>
    <col min="13837" max="13837" width="6.625" style="151" customWidth="1"/>
    <col min="13838" max="13838" width="7" style="151" customWidth="1"/>
    <col min="13839" max="13839" width="5.125" style="151" customWidth="1"/>
    <col min="13840" max="13840" width="6.125" style="151" customWidth="1"/>
    <col min="13841" max="13841" width="6.5" style="151" customWidth="1"/>
    <col min="13842" max="13842" width="6.625" style="151" customWidth="1"/>
    <col min="13843" max="13843" width="6.5" style="151" customWidth="1"/>
    <col min="13844" max="13844" width="9" style="151" customWidth="1"/>
    <col min="13845" max="13845" width="8.125" style="151" customWidth="1"/>
    <col min="13846" max="13846" width="9.625" style="151" customWidth="1"/>
    <col min="13847" max="13847" width="5.125" style="151" customWidth="1"/>
    <col min="13848" max="13848" width="9.125" style="151" customWidth="1"/>
    <col min="13849" max="13849" width="5.125" style="151" customWidth="1"/>
    <col min="13850" max="13850" width="9.125" style="151" customWidth="1"/>
    <col min="13851" max="13851" width="17.5" style="151" customWidth="1"/>
    <col min="13852" max="14083" width="9" style="151" customWidth="1"/>
    <col min="14084" max="14084" width="5.125" style="151" customWidth="1"/>
    <col min="14085" max="14085" width="14.625" style="151" customWidth="1"/>
    <col min="14086" max="14086" width="6.5" style="151" customWidth="1"/>
    <col min="14087" max="14087" width="7" style="151" customWidth="1"/>
    <col min="14088" max="14088" width="7.125" style="151" customWidth="1"/>
    <col min="14089" max="14089" width="7.625" style="151" customWidth="1"/>
    <col min="14090" max="14090" width="6.625" style="151" customWidth="1"/>
    <col min="14091" max="14091" width="5.5" style="151" customWidth="1"/>
    <col min="14092" max="14092" width="5" style="151" customWidth="1"/>
    <col min="14093" max="14093" width="6.625" style="151" customWidth="1"/>
    <col min="14094" max="14094" width="7" style="151" customWidth="1"/>
    <col min="14095" max="14095" width="5.125" style="151" customWidth="1"/>
    <col min="14096" max="14096" width="6.125" style="151" customWidth="1"/>
    <col min="14097" max="14097" width="6.5" style="151" customWidth="1"/>
    <col min="14098" max="14098" width="6.625" style="151" customWidth="1"/>
    <col min="14099" max="14099" width="6.5" style="151" customWidth="1"/>
    <col min="14100" max="14100" width="9" style="151" customWidth="1"/>
    <col min="14101" max="14101" width="8.125" style="151" customWidth="1"/>
    <col min="14102" max="14102" width="9.625" style="151" customWidth="1"/>
    <col min="14103" max="14103" width="5.125" style="151" customWidth="1"/>
    <col min="14104" max="14104" width="9.125" style="151" customWidth="1"/>
    <col min="14105" max="14105" width="5.125" style="151" customWidth="1"/>
    <col min="14106" max="14106" width="9.125" style="151" customWidth="1"/>
    <col min="14107" max="14107" width="17.5" style="151" customWidth="1"/>
    <col min="14108" max="14339" width="9" style="151" customWidth="1"/>
    <col min="14340" max="14340" width="5.125" style="151" customWidth="1"/>
    <col min="14341" max="14341" width="14.625" style="151" customWidth="1"/>
    <col min="14342" max="14342" width="6.5" style="151" customWidth="1"/>
    <col min="14343" max="14343" width="7" style="151" customWidth="1"/>
    <col min="14344" max="14344" width="7.125" style="151" customWidth="1"/>
    <col min="14345" max="14345" width="7.625" style="151" customWidth="1"/>
    <col min="14346" max="14346" width="6.625" style="151" customWidth="1"/>
    <col min="14347" max="14347" width="5.5" style="151" customWidth="1"/>
    <col min="14348" max="14348" width="5" style="151" customWidth="1"/>
    <col min="14349" max="14349" width="6.625" style="151" customWidth="1"/>
    <col min="14350" max="14350" width="7" style="151" customWidth="1"/>
    <col min="14351" max="14351" width="5.125" style="151" customWidth="1"/>
    <col min="14352" max="14352" width="6.125" style="151" customWidth="1"/>
    <col min="14353" max="14353" width="6.5" style="151" customWidth="1"/>
    <col min="14354" max="14354" width="6.625" style="151" customWidth="1"/>
    <col min="14355" max="14355" width="6.5" style="151" customWidth="1"/>
    <col min="14356" max="14356" width="9" style="151" customWidth="1"/>
    <col min="14357" max="14357" width="8.125" style="151" customWidth="1"/>
    <col min="14358" max="14358" width="9.625" style="151" customWidth="1"/>
    <col min="14359" max="14359" width="5.125" style="151" customWidth="1"/>
    <col min="14360" max="14360" width="9.125" style="151" customWidth="1"/>
    <col min="14361" max="14361" width="5.125" style="151" customWidth="1"/>
    <col min="14362" max="14362" width="9.125" style="151" customWidth="1"/>
    <col min="14363" max="14363" width="17.5" style="151" customWidth="1"/>
    <col min="14364" max="14595" width="9" style="151" customWidth="1"/>
    <col min="14596" max="14596" width="5.125" style="151" customWidth="1"/>
    <col min="14597" max="14597" width="14.625" style="151" customWidth="1"/>
    <col min="14598" max="14598" width="6.5" style="151" customWidth="1"/>
    <col min="14599" max="14599" width="7" style="151" customWidth="1"/>
    <col min="14600" max="14600" width="7.125" style="151" customWidth="1"/>
    <col min="14601" max="14601" width="7.625" style="151" customWidth="1"/>
    <col min="14602" max="14602" width="6.625" style="151" customWidth="1"/>
    <col min="14603" max="14603" width="5.5" style="151" customWidth="1"/>
    <col min="14604" max="14604" width="5" style="151" customWidth="1"/>
    <col min="14605" max="14605" width="6.625" style="151" customWidth="1"/>
    <col min="14606" max="14606" width="7" style="151" customWidth="1"/>
    <col min="14607" max="14607" width="5.125" style="151" customWidth="1"/>
    <col min="14608" max="14608" width="6.125" style="151" customWidth="1"/>
    <col min="14609" max="14609" width="6.5" style="151" customWidth="1"/>
    <col min="14610" max="14610" width="6.625" style="151" customWidth="1"/>
    <col min="14611" max="14611" width="6.5" style="151" customWidth="1"/>
    <col min="14612" max="14612" width="9" style="151" customWidth="1"/>
    <col min="14613" max="14613" width="8.125" style="151" customWidth="1"/>
    <col min="14614" max="14614" width="9.625" style="151" customWidth="1"/>
    <col min="14615" max="14615" width="5.125" style="151" customWidth="1"/>
    <col min="14616" max="14616" width="9.125" style="151" customWidth="1"/>
    <col min="14617" max="14617" width="5.125" style="151" customWidth="1"/>
    <col min="14618" max="14618" width="9.125" style="151" customWidth="1"/>
    <col min="14619" max="14619" width="17.5" style="151" customWidth="1"/>
    <col min="14620" max="14851" width="9" style="151" customWidth="1"/>
    <col min="14852" max="14852" width="5.125" style="151" customWidth="1"/>
    <col min="14853" max="14853" width="14.625" style="151" customWidth="1"/>
    <col min="14854" max="14854" width="6.5" style="151" customWidth="1"/>
    <col min="14855" max="14855" width="7" style="151" customWidth="1"/>
    <col min="14856" max="14856" width="7.125" style="151" customWidth="1"/>
    <col min="14857" max="14857" width="7.625" style="151" customWidth="1"/>
    <col min="14858" max="14858" width="6.625" style="151" customWidth="1"/>
    <col min="14859" max="14859" width="5.5" style="151" customWidth="1"/>
    <col min="14860" max="14860" width="5" style="151" customWidth="1"/>
    <col min="14861" max="14861" width="6.625" style="151" customWidth="1"/>
    <col min="14862" max="14862" width="7" style="151" customWidth="1"/>
    <col min="14863" max="14863" width="5.125" style="151" customWidth="1"/>
    <col min="14864" max="14864" width="6.125" style="151" customWidth="1"/>
    <col min="14865" max="14865" width="6.5" style="151" customWidth="1"/>
    <col min="14866" max="14866" width="6.625" style="151" customWidth="1"/>
    <col min="14867" max="14867" width="6.5" style="151" customWidth="1"/>
    <col min="14868" max="14868" width="9" style="151" customWidth="1"/>
    <col min="14869" max="14869" width="8.125" style="151" customWidth="1"/>
    <col min="14870" max="14870" width="9.625" style="151" customWidth="1"/>
    <col min="14871" max="14871" width="5.125" style="151" customWidth="1"/>
    <col min="14872" max="14872" width="9.125" style="151" customWidth="1"/>
    <col min="14873" max="14873" width="5.125" style="151" customWidth="1"/>
    <col min="14874" max="14874" width="9.125" style="151" customWidth="1"/>
    <col min="14875" max="14875" width="17.5" style="151" customWidth="1"/>
    <col min="14876" max="15107" width="9" style="151" customWidth="1"/>
    <col min="15108" max="15108" width="5.125" style="151" customWidth="1"/>
    <col min="15109" max="15109" width="14.625" style="151" customWidth="1"/>
    <col min="15110" max="15110" width="6.5" style="151" customWidth="1"/>
    <col min="15111" max="15111" width="7" style="151" customWidth="1"/>
    <col min="15112" max="15112" width="7.125" style="151" customWidth="1"/>
    <col min="15113" max="15113" width="7.625" style="151" customWidth="1"/>
    <col min="15114" max="15114" width="6.625" style="151" customWidth="1"/>
    <col min="15115" max="15115" width="5.5" style="151" customWidth="1"/>
    <col min="15116" max="15116" width="5" style="151" customWidth="1"/>
    <col min="15117" max="15117" width="6.625" style="151" customWidth="1"/>
    <col min="15118" max="15118" width="7" style="151" customWidth="1"/>
    <col min="15119" max="15119" width="5.125" style="151" customWidth="1"/>
    <col min="15120" max="15120" width="6.125" style="151" customWidth="1"/>
    <col min="15121" max="15121" width="6.5" style="151" customWidth="1"/>
    <col min="15122" max="15122" width="6.625" style="151" customWidth="1"/>
    <col min="15123" max="15123" width="6.5" style="151" customWidth="1"/>
    <col min="15124" max="15124" width="9" style="151" customWidth="1"/>
    <col min="15125" max="15125" width="8.125" style="151" customWidth="1"/>
    <col min="15126" max="15126" width="9.625" style="151" customWidth="1"/>
    <col min="15127" max="15127" width="5.125" style="151" customWidth="1"/>
    <col min="15128" max="15128" width="9.125" style="151" customWidth="1"/>
    <col min="15129" max="15129" width="5.125" style="151" customWidth="1"/>
    <col min="15130" max="15130" width="9.125" style="151" customWidth="1"/>
    <col min="15131" max="15131" width="17.5" style="151" customWidth="1"/>
    <col min="15132" max="15363" width="9" style="151" customWidth="1"/>
    <col min="15364" max="15364" width="5.125" style="151" customWidth="1"/>
    <col min="15365" max="15365" width="14.625" style="151" customWidth="1"/>
    <col min="15366" max="15366" width="6.5" style="151" customWidth="1"/>
    <col min="15367" max="15367" width="7" style="151" customWidth="1"/>
    <col min="15368" max="15368" width="7.125" style="151" customWidth="1"/>
    <col min="15369" max="15369" width="7.625" style="151" customWidth="1"/>
    <col min="15370" max="15370" width="6.625" style="151" customWidth="1"/>
    <col min="15371" max="15371" width="5.5" style="151" customWidth="1"/>
    <col min="15372" max="15372" width="5" style="151" customWidth="1"/>
    <col min="15373" max="15373" width="6.625" style="151" customWidth="1"/>
    <col min="15374" max="15374" width="7" style="151" customWidth="1"/>
    <col min="15375" max="15375" width="5.125" style="151" customWidth="1"/>
    <col min="15376" max="15376" width="6.125" style="151" customWidth="1"/>
    <col min="15377" max="15377" width="6.5" style="151" customWidth="1"/>
    <col min="15378" max="15378" width="6.625" style="151" customWidth="1"/>
    <col min="15379" max="15379" width="6.5" style="151" customWidth="1"/>
    <col min="15380" max="15380" width="9" style="151" customWidth="1"/>
    <col min="15381" max="15381" width="8.125" style="151" customWidth="1"/>
    <col min="15382" max="15382" width="9.625" style="151" customWidth="1"/>
    <col min="15383" max="15383" width="5.125" style="151" customWidth="1"/>
    <col min="15384" max="15384" width="9.125" style="151" customWidth="1"/>
    <col min="15385" max="15385" width="5.125" style="151" customWidth="1"/>
    <col min="15386" max="15386" width="9.125" style="151" customWidth="1"/>
    <col min="15387" max="15387" width="17.5" style="151" customWidth="1"/>
    <col min="15388" max="15619" width="9" style="151" customWidth="1"/>
    <col min="15620" max="15620" width="5.125" style="151" customWidth="1"/>
    <col min="15621" max="15621" width="14.625" style="151" customWidth="1"/>
    <col min="15622" max="15622" width="6.5" style="151" customWidth="1"/>
    <col min="15623" max="15623" width="7" style="151" customWidth="1"/>
    <col min="15624" max="15624" width="7.125" style="151" customWidth="1"/>
    <col min="15625" max="15625" width="7.625" style="151" customWidth="1"/>
    <col min="15626" max="15626" width="6.625" style="151" customWidth="1"/>
    <col min="15627" max="15627" width="5.5" style="151" customWidth="1"/>
    <col min="15628" max="15628" width="5" style="151" customWidth="1"/>
    <col min="15629" max="15629" width="6.625" style="151" customWidth="1"/>
    <col min="15630" max="15630" width="7" style="151" customWidth="1"/>
    <col min="15631" max="15631" width="5.125" style="151" customWidth="1"/>
    <col min="15632" max="15632" width="6.125" style="151" customWidth="1"/>
    <col min="15633" max="15633" width="6.5" style="151" customWidth="1"/>
    <col min="15634" max="15634" width="6.625" style="151" customWidth="1"/>
    <col min="15635" max="15635" width="6.5" style="151" customWidth="1"/>
    <col min="15636" max="15636" width="9" style="151" customWidth="1"/>
    <col min="15637" max="15637" width="8.125" style="151" customWidth="1"/>
    <col min="15638" max="15638" width="9.625" style="151" customWidth="1"/>
    <col min="15639" max="15639" width="5.125" style="151" customWidth="1"/>
    <col min="15640" max="15640" width="9.125" style="151" customWidth="1"/>
    <col min="15641" max="15641" width="5.125" style="151" customWidth="1"/>
    <col min="15642" max="15642" width="9.125" style="151" customWidth="1"/>
    <col min="15643" max="15643" width="17.5" style="151" customWidth="1"/>
    <col min="15644" max="15875" width="9" style="151" customWidth="1"/>
    <col min="15876" max="15876" width="5.125" style="151" customWidth="1"/>
    <col min="15877" max="15877" width="14.625" style="151" customWidth="1"/>
    <col min="15878" max="15878" width="6.5" style="151" customWidth="1"/>
    <col min="15879" max="15879" width="7" style="151" customWidth="1"/>
    <col min="15880" max="15880" width="7.125" style="151" customWidth="1"/>
    <col min="15881" max="15881" width="7.625" style="151" customWidth="1"/>
    <col min="15882" max="15882" width="6.625" style="151" customWidth="1"/>
    <col min="15883" max="15883" width="5.5" style="151" customWidth="1"/>
    <col min="15884" max="15884" width="5" style="151" customWidth="1"/>
    <col min="15885" max="15885" width="6.625" style="151" customWidth="1"/>
    <col min="15886" max="15886" width="7" style="151" customWidth="1"/>
    <col min="15887" max="15887" width="5.125" style="151" customWidth="1"/>
    <col min="15888" max="15888" width="6.125" style="151" customWidth="1"/>
    <col min="15889" max="15889" width="6.5" style="151" customWidth="1"/>
    <col min="15890" max="15890" width="6.625" style="151" customWidth="1"/>
    <col min="15891" max="15891" width="6.5" style="151" customWidth="1"/>
    <col min="15892" max="15892" width="9" style="151" customWidth="1"/>
    <col min="15893" max="15893" width="8.125" style="151" customWidth="1"/>
    <col min="15894" max="15894" width="9.625" style="151" customWidth="1"/>
    <col min="15895" max="15895" width="5.125" style="151" customWidth="1"/>
    <col min="15896" max="15896" width="9.125" style="151" customWidth="1"/>
    <col min="15897" max="15897" width="5.125" style="151" customWidth="1"/>
    <col min="15898" max="15898" width="9.125" style="151" customWidth="1"/>
    <col min="15899" max="15899" width="17.5" style="151" customWidth="1"/>
    <col min="15900" max="16131" width="9" style="151" customWidth="1"/>
    <col min="16132" max="16132" width="5.125" style="151" customWidth="1"/>
    <col min="16133" max="16133" width="14.625" style="151" customWidth="1"/>
    <col min="16134" max="16134" width="6.5" style="151" customWidth="1"/>
    <col min="16135" max="16135" width="7" style="151" customWidth="1"/>
    <col min="16136" max="16136" width="7.125" style="151" customWidth="1"/>
    <col min="16137" max="16137" width="7.625" style="151" customWidth="1"/>
    <col min="16138" max="16138" width="6.625" style="151" customWidth="1"/>
    <col min="16139" max="16139" width="5.5" style="151" customWidth="1"/>
    <col min="16140" max="16140" width="5" style="151" customWidth="1"/>
    <col min="16141" max="16141" width="6.625" style="151" customWidth="1"/>
    <col min="16142" max="16142" width="7" style="151" customWidth="1"/>
    <col min="16143" max="16143" width="5.125" style="151" customWidth="1"/>
    <col min="16144" max="16144" width="6.125" style="151" customWidth="1"/>
    <col min="16145" max="16145" width="6.5" style="151" customWidth="1"/>
    <col min="16146" max="16146" width="6.625" style="151" customWidth="1"/>
    <col min="16147" max="16147" width="6.5" style="151" customWidth="1"/>
    <col min="16148" max="16148" width="9" style="151" customWidth="1"/>
    <col min="16149" max="16149" width="8.125" style="151" customWidth="1"/>
    <col min="16150" max="16150" width="9.625" style="151" customWidth="1"/>
    <col min="16151" max="16151" width="5.125" style="151" customWidth="1"/>
    <col min="16152" max="16152" width="9.125" style="151" customWidth="1"/>
    <col min="16153" max="16153" width="5.125" style="151" customWidth="1"/>
    <col min="16154" max="16154" width="9.125" style="151" customWidth="1"/>
    <col min="16155" max="16155" width="17.5" style="151" customWidth="1"/>
    <col min="16156" max="16384" width="9" style="151" customWidth="1"/>
  </cols>
  <sheetData>
    <row r="2" spans="1:27" ht="23.85" customHeight="1">
      <c r="A2" s="896" t="s">
        <v>99</v>
      </c>
      <c r="B2" s="897"/>
      <c r="C2" s="897"/>
      <c r="D2" s="897"/>
      <c r="E2" s="897"/>
      <c r="F2" s="897"/>
      <c r="G2" s="897"/>
      <c r="H2" s="897"/>
      <c r="I2" s="897"/>
      <c r="J2" s="897"/>
      <c r="K2" s="897"/>
      <c r="L2" s="897"/>
      <c r="M2" s="897"/>
      <c r="N2" s="897"/>
      <c r="O2" s="897"/>
      <c r="P2" s="807"/>
      <c r="Q2" s="897"/>
      <c r="R2" s="897"/>
      <c r="S2" s="897"/>
      <c r="T2" s="897"/>
      <c r="U2" s="897"/>
      <c r="V2" s="897"/>
      <c r="W2" s="897"/>
      <c r="X2" s="897"/>
      <c r="Y2" s="897"/>
      <c r="Z2" s="897"/>
    </row>
    <row r="3" spans="1:27" ht="17.100000000000001" customHeight="1">
      <c r="A3" s="898" t="e">
        <f>"评估基准日："&amp;TEXT(#REF!,"yyyy年mm月dd日")</f>
        <v>#REF!</v>
      </c>
      <c r="B3" s="897"/>
      <c r="C3" s="897"/>
      <c r="D3" s="897"/>
      <c r="E3" s="897"/>
      <c r="F3" s="897"/>
      <c r="G3" s="897"/>
      <c r="H3" s="897"/>
      <c r="I3" s="897"/>
      <c r="J3" s="897"/>
      <c r="K3" s="897"/>
      <c r="L3" s="897"/>
      <c r="M3" s="897"/>
      <c r="N3" s="897"/>
      <c r="O3" s="897"/>
      <c r="P3" s="807"/>
      <c r="Q3" s="897"/>
      <c r="R3" s="897"/>
      <c r="S3" s="897"/>
      <c r="T3" s="897"/>
      <c r="U3" s="897"/>
      <c r="V3" s="897"/>
      <c r="W3" s="897"/>
      <c r="X3" s="897"/>
      <c r="Y3" s="897"/>
      <c r="Z3" s="897"/>
    </row>
    <row r="4" spans="1:27" ht="17.100000000000001" customHeight="1">
      <c r="A4" s="210"/>
      <c r="B4" s="210"/>
      <c r="C4" s="210"/>
      <c r="D4" s="210"/>
      <c r="E4" s="210"/>
      <c r="F4" s="210"/>
      <c r="G4" s="210"/>
      <c r="H4" s="210"/>
      <c r="I4" s="210"/>
      <c r="J4" s="210"/>
      <c r="K4" s="210"/>
      <c r="L4" s="210"/>
      <c r="M4" s="210"/>
      <c r="N4" s="210"/>
      <c r="O4" s="210"/>
      <c r="P4" s="210"/>
      <c r="Q4" s="210"/>
      <c r="R4" s="210"/>
      <c r="S4" s="210"/>
      <c r="T4" s="210"/>
      <c r="U4" s="210"/>
      <c r="V4" s="210"/>
      <c r="W4" s="210"/>
      <c r="X4" s="210"/>
      <c r="Y4" s="210"/>
      <c r="Z4" s="28" t="s">
        <v>2187</v>
      </c>
    </row>
    <row r="5" spans="1:27" ht="12.6" customHeight="1">
      <c r="A5" s="211" t="e">
        <f>#REF!&amp;"："&amp;#REF!</f>
        <v>#REF!</v>
      </c>
      <c r="B5" s="211"/>
      <c r="C5" s="211"/>
      <c r="D5" s="211"/>
      <c r="E5" s="211"/>
      <c r="F5" s="211"/>
      <c r="G5" s="211"/>
      <c r="H5" s="211"/>
      <c r="I5" s="211"/>
      <c r="J5" s="219"/>
      <c r="K5" s="220"/>
      <c r="L5" s="219"/>
      <c r="M5" s="219"/>
      <c r="N5" s="219"/>
      <c r="O5" s="219"/>
      <c r="P5" s="221"/>
      <c r="Q5" s="227"/>
      <c r="R5" s="219"/>
      <c r="S5" s="210"/>
      <c r="T5" s="210"/>
      <c r="U5" s="210"/>
      <c r="V5" s="228"/>
      <c r="W5" s="219"/>
      <c r="X5" s="229"/>
      <c r="Y5" s="229"/>
      <c r="Z5" s="28" t="s">
        <v>1614</v>
      </c>
    </row>
    <row r="6" spans="1:27" s="208" customFormat="1" ht="12.6" customHeight="1">
      <c r="A6" s="892" t="s">
        <v>4</v>
      </c>
      <c r="B6" s="892" t="s">
        <v>2100</v>
      </c>
      <c r="C6" s="892" t="s">
        <v>2188</v>
      </c>
      <c r="D6" s="892" t="s">
        <v>2189</v>
      </c>
      <c r="E6" s="212" t="s">
        <v>2190</v>
      </c>
      <c r="F6" s="892" t="s">
        <v>2191</v>
      </c>
      <c r="G6" s="892" t="s">
        <v>2192</v>
      </c>
      <c r="H6" s="892" t="s">
        <v>2193</v>
      </c>
      <c r="I6" s="892" t="s">
        <v>2194</v>
      </c>
      <c r="J6" s="892" t="s">
        <v>2195</v>
      </c>
      <c r="K6" s="892" t="s">
        <v>2196</v>
      </c>
      <c r="L6" s="892" t="s">
        <v>2197</v>
      </c>
      <c r="M6" s="892" t="s">
        <v>2198</v>
      </c>
      <c r="N6" s="892" t="s">
        <v>2199</v>
      </c>
      <c r="O6" s="892" t="s">
        <v>2200</v>
      </c>
      <c r="P6" s="891" t="s">
        <v>2201</v>
      </c>
      <c r="Q6" s="892" t="s">
        <v>2112</v>
      </c>
      <c r="R6" s="892" t="s">
        <v>2202</v>
      </c>
      <c r="S6" s="899" t="s">
        <v>1621</v>
      </c>
      <c r="T6" s="832"/>
      <c r="U6" s="893" t="s">
        <v>1622</v>
      </c>
      <c r="V6" s="894" t="s">
        <v>7</v>
      </c>
      <c r="W6" s="838"/>
      <c r="X6" s="832"/>
      <c r="Y6" s="894" t="s">
        <v>616</v>
      </c>
      <c r="Z6" s="890" t="s">
        <v>176</v>
      </c>
    </row>
    <row r="7" spans="1:27" s="208" customFormat="1" ht="12.6" customHeight="1">
      <c r="A7" s="834"/>
      <c r="B7" s="834"/>
      <c r="C7" s="834"/>
      <c r="D7" s="834"/>
      <c r="E7" s="213" t="s">
        <v>2203</v>
      </c>
      <c r="F7" s="834"/>
      <c r="G7" s="834"/>
      <c r="H7" s="834"/>
      <c r="I7" s="834"/>
      <c r="J7" s="834"/>
      <c r="K7" s="834"/>
      <c r="L7" s="834"/>
      <c r="M7" s="834"/>
      <c r="N7" s="834"/>
      <c r="O7" s="834"/>
      <c r="P7" s="834"/>
      <c r="Q7" s="834"/>
      <c r="R7" s="834"/>
      <c r="S7" s="108" t="s">
        <v>10</v>
      </c>
      <c r="T7" s="108" t="s">
        <v>11</v>
      </c>
      <c r="U7" s="831"/>
      <c r="V7" s="230" t="s">
        <v>10</v>
      </c>
      <c r="W7" s="109" t="s">
        <v>1524</v>
      </c>
      <c r="X7" s="230" t="s">
        <v>11</v>
      </c>
      <c r="Y7" s="834"/>
      <c r="Z7" s="834"/>
      <c r="AA7" s="24" t="s">
        <v>1631</v>
      </c>
    </row>
    <row r="8" spans="1:27" ht="12.6" customHeight="1">
      <c r="A8" s="68" t="str">
        <f t="shared" ref="A8" si="0">IF(B8="","",ROW()-6)</f>
        <v/>
      </c>
      <c r="B8" s="68"/>
      <c r="C8" s="214"/>
      <c r="D8" s="68"/>
      <c r="E8" s="214"/>
      <c r="F8" s="99"/>
      <c r="G8" s="99"/>
      <c r="H8" s="99"/>
      <c r="I8" s="99"/>
      <c r="J8" s="68"/>
      <c r="K8" s="99"/>
      <c r="L8" s="99"/>
      <c r="M8" s="99"/>
      <c r="N8" s="99"/>
      <c r="O8" s="99"/>
      <c r="P8" s="222"/>
      <c r="Q8" s="99"/>
      <c r="R8" s="99"/>
      <c r="S8" s="231"/>
      <c r="T8" s="231"/>
      <c r="U8" s="231"/>
      <c r="V8" s="231"/>
      <c r="W8" s="99"/>
      <c r="X8" s="232"/>
      <c r="Y8" s="76" t="str">
        <f t="shared" ref="Y8" si="1">IF(T8-U8=0,"",(X8-T8+U8)/(T8-U8)*100)</f>
        <v/>
      </c>
      <c r="Z8" s="233"/>
      <c r="AA8" s="188" t="s">
        <v>2204</v>
      </c>
    </row>
    <row r="9" spans="1:27" ht="12.6" customHeight="1">
      <c r="A9" s="68" t="str">
        <f t="shared" ref="A9:A24" si="2">IF(B9="","",ROW()-6)</f>
        <v/>
      </c>
      <c r="B9" s="68"/>
      <c r="C9" s="214"/>
      <c r="D9" s="68"/>
      <c r="E9" s="214"/>
      <c r="F9" s="99"/>
      <c r="G9" s="99"/>
      <c r="H9" s="99"/>
      <c r="I9" s="99"/>
      <c r="J9" s="68"/>
      <c r="K9" s="99"/>
      <c r="L9" s="99"/>
      <c r="M9" s="99"/>
      <c r="N9" s="99"/>
      <c r="O9" s="99"/>
      <c r="P9" s="222"/>
      <c r="Q9" s="99"/>
      <c r="R9" s="99"/>
      <c r="S9" s="231"/>
      <c r="T9" s="231"/>
      <c r="U9" s="231"/>
      <c r="V9" s="231"/>
      <c r="W9" s="99"/>
      <c r="X9" s="232"/>
      <c r="Y9" s="76" t="str">
        <f t="shared" ref="Y9:Y27" si="3">IF(T9-U9=0,"",(X9-T9+U9)/(T9-U9)*100)</f>
        <v/>
      </c>
      <c r="Z9" s="233"/>
      <c r="AA9" s="188" t="s">
        <v>2205</v>
      </c>
    </row>
    <row r="10" spans="1:27" ht="12.6" customHeight="1">
      <c r="A10" s="68" t="str">
        <f t="shared" si="2"/>
        <v/>
      </c>
      <c r="B10" s="68"/>
      <c r="C10" s="214"/>
      <c r="D10" s="68"/>
      <c r="E10" s="214"/>
      <c r="F10" s="99"/>
      <c r="G10" s="99"/>
      <c r="H10" s="99"/>
      <c r="I10" s="99"/>
      <c r="J10" s="68"/>
      <c r="K10" s="99"/>
      <c r="L10" s="99"/>
      <c r="M10" s="99"/>
      <c r="N10" s="99"/>
      <c r="O10" s="99"/>
      <c r="P10" s="222"/>
      <c r="Q10" s="99"/>
      <c r="R10" s="99"/>
      <c r="S10" s="231"/>
      <c r="T10" s="231"/>
      <c r="U10" s="231"/>
      <c r="V10" s="231"/>
      <c r="W10" s="99"/>
      <c r="X10" s="232"/>
      <c r="Y10" s="76" t="str">
        <f t="shared" si="3"/>
        <v/>
      </c>
      <c r="Z10" s="233"/>
      <c r="AA10" s="188" t="s">
        <v>2206</v>
      </c>
    </row>
    <row r="11" spans="1:27" ht="12.6" customHeight="1">
      <c r="A11" s="68" t="str">
        <f t="shared" si="2"/>
        <v/>
      </c>
      <c r="B11" s="68"/>
      <c r="C11" s="214"/>
      <c r="D11" s="68"/>
      <c r="E11" s="214"/>
      <c r="F11" s="99"/>
      <c r="G11" s="99"/>
      <c r="H11" s="99"/>
      <c r="I11" s="99"/>
      <c r="J11" s="68"/>
      <c r="K11" s="99"/>
      <c r="L11" s="99"/>
      <c r="M11" s="99"/>
      <c r="N11" s="99"/>
      <c r="O11" s="99"/>
      <c r="P11" s="222"/>
      <c r="Q11" s="99"/>
      <c r="R11" s="99"/>
      <c r="S11" s="231"/>
      <c r="T11" s="231"/>
      <c r="U11" s="231"/>
      <c r="V11" s="231"/>
      <c r="W11" s="99"/>
      <c r="X11" s="232"/>
      <c r="Y11" s="76" t="str">
        <f t="shared" si="3"/>
        <v/>
      </c>
      <c r="Z11" s="233"/>
      <c r="AA11" s="188" t="s">
        <v>2207</v>
      </c>
    </row>
    <row r="12" spans="1:27" ht="12.6" customHeight="1">
      <c r="A12" s="68" t="str">
        <f t="shared" si="2"/>
        <v/>
      </c>
      <c r="B12" s="68"/>
      <c r="C12" s="214"/>
      <c r="D12" s="68"/>
      <c r="E12" s="214"/>
      <c r="F12" s="99"/>
      <c r="G12" s="99"/>
      <c r="H12" s="99"/>
      <c r="I12" s="99"/>
      <c r="J12" s="68"/>
      <c r="K12" s="99"/>
      <c r="L12" s="99"/>
      <c r="M12" s="99"/>
      <c r="N12" s="99"/>
      <c r="O12" s="99"/>
      <c r="P12" s="222"/>
      <c r="Q12" s="99"/>
      <c r="R12" s="99"/>
      <c r="S12" s="231"/>
      <c r="T12" s="231"/>
      <c r="U12" s="231"/>
      <c r="V12" s="231"/>
      <c r="W12" s="99"/>
      <c r="X12" s="232"/>
      <c r="Y12" s="76" t="str">
        <f t="shared" si="3"/>
        <v/>
      </c>
      <c r="Z12" s="233"/>
      <c r="AA12" s="188" t="s">
        <v>2208</v>
      </c>
    </row>
    <row r="13" spans="1:27" ht="12.6" customHeight="1">
      <c r="A13" s="68" t="str">
        <f t="shared" si="2"/>
        <v/>
      </c>
      <c r="B13" s="68"/>
      <c r="C13" s="214"/>
      <c r="D13" s="68"/>
      <c r="E13" s="214"/>
      <c r="F13" s="99"/>
      <c r="G13" s="99"/>
      <c r="H13" s="99"/>
      <c r="I13" s="99"/>
      <c r="J13" s="68"/>
      <c r="K13" s="99"/>
      <c r="L13" s="99"/>
      <c r="M13" s="99"/>
      <c r="N13" s="99"/>
      <c r="O13" s="99"/>
      <c r="P13" s="222"/>
      <c r="Q13" s="99"/>
      <c r="R13" s="99"/>
      <c r="S13" s="231"/>
      <c r="T13" s="231"/>
      <c r="U13" s="231"/>
      <c r="V13" s="231"/>
      <c r="W13" s="99"/>
      <c r="X13" s="232"/>
      <c r="Y13" s="76" t="str">
        <f t="shared" si="3"/>
        <v/>
      </c>
      <c r="Z13" s="233"/>
      <c r="AA13" s="188" t="s">
        <v>2209</v>
      </c>
    </row>
    <row r="14" spans="1:27" ht="12.6" customHeight="1">
      <c r="A14" s="68" t="str">
        <f t="shared" si="2"/>
        <v/>
      </c>
      <c r="B14" s="68"/>
      <c r="C14" s="214"/>
      <c r="D14" s="68"/>
      <c r="E14" s="214"/>
      <c r="F14" s="99"/>
      <c r="G14" s="99"/>
      <c r="H14" s="99"/>
      <c r="I14" s="99"/>
      <c r="J14" s="68"/>
      <c r="K14" s="99"/>
      <c r="L14" s="99"/>
      <c r="M14" s="99"/>
      <c r="N14" s="99"/>
      <c r="O14" s="99"/>
      <c r="P14" s="222"/>
      <c r="Q14" s="99"/>
      <c r="R14" s="99"/>
      <c r="S14" s="231"/>
      <c r="T14" s="231"/>
      <c r="U14" s="231"/>
      <c r="V14" s="231"/>
      <c r="W14" s="99"/>
      <c r="X14" s="232"/>
      <c r="Y14" s="76" t="str">
        <f t="shared" si="3"/>
        <v/>
      </c>
      <c r="Z14" s="233"/>
      <c r="AA14" s="188" t="s">
        <v>2210</v>
      </c>
    </row>
    <row r="15" spans="1:27" ht="12.6" customHeight="1">
      <c r="A15" s="68" t="str">
        <f t="shared" si="2"/>
        <v/>
      </c>
      <c r="B15" s="68"/>
      <c r="C15" s="214"/>
      <c r="D15" s="68"/>
      <c r="E15" s="214"/>
      <c r="F15" s="99"/>
      <c r="G15" s="99"/>
      <c r="H15" s="99"/>
      <c r="I15" s="99"/>
      <c r="J15" s="68"/>
      <c r="K15" s="99"/>
      <c r="L15" s="99"/>
      <c r="M15" s="99"/>
      <c r="N15" s="99"/>
      <c r="O15" s="99"/>
      <c r="P15" s="222"/>
      <c r="Q15" s="99"/>
      <c r="R15" s="99"/>
      <c r="S15" s="231"/>
      <c r="T15" s="231"/>
      <c r="U15" s="231"/>
      <c r="V15" s="231"/>
      <c r="W15" s="99"/>
      <c r="X15" s="232"/>
      <c r="Y15" s="76" t="str">
        <f t="shared" si="3"/>
        <v/>
      </c>
      <c r="Z15" s="233"/>
      <c r="AA15" s="188" t="s">
        <v>2211</v>
      </c>
    </row>
    <row r="16" spans="1:27" ht="12.6" customHeight="1">
      <c r="A16" s="68" t="str">
        <f t="shared" si="2"/>
        <v/>
      </c>
      <c r="B16" s="68"/>
      <c r="C16" s="214"/>
      <c r="D16" s="68"/>
      <c r="E16" s="214"/>
      <c r="F16" s="99"/>
      <c r="G16" s="99"/>
      <c r="H16" s="99"/>
      <c r="I16" s="99"/>
      <c r="J16" s="68"/>
      <c r="K16" s="99"/>
      <c r="L16" s="99"/>
      <c r="M16" s="99"/>
      <c r="N16" s="99"/>
      <c r="O16" s="99"/>
      <c r="P16" s="222"/>
      <c r="Q16" s="99"/>
      <c r="R16" s="99"/>
      <c r="S16" s="231"/>
      <c r="T16" s="231"/>
      <c r="U16" s="231"/>
      <c r="V16" s="231"/>
      <c r="W16" s="99"/>
      <c r="X16" s="232"/>
      <c r="Y16" s="76" t="str">
        <f t="shared" si="3"/>
        <v/>
      </c>
      <c r="Z16" s="233"/>
      <c r="AA16" s="188" t="s">
        <v>2212</v>
      </c>
    </row>
    <row r="17" spans="1:27" ht="12.6" customHeight="1">
      <c r="A17" s="68" t="str">
        <f t="shared" si="2"/>
        <v/>
      </c>
      <c r="B17" s="68"/>
      <c r="C17" s="214"/>
      <c r="D17" s="68"/>
      <c r="E17" s="214"/>
      <c r="F17" s="99"/>
      <c r="G17" s="99"/>
      <c r="H17" s="99"/>
      <c r="I17" s="99"/>
      <c r="J17" s="68"/>
      <c r="K17" s="99"/>
      <c r="L17" s="99"/>
      <c r="M17" s="99"/>
      <c r="N17" s="99"/>
      <c r="O17" s="99"/>
      <c r="P17" s="222"/>
      <c r="Q17" s="99"/>
      <c r="R17" s="99"/>
      <c r="S17" s="231"/>
      <c r="T17" s="231"/>
      <c r="U17" s="231"/>
      <c r="V17" s="231"/>
      <c r="W17" s="99"/>
      <c r="X17" s="232"/>
      <c r="Y17" s="76" t="str">
        <f t="shared" si="3"/>
        <v/>
      </c>
      <c r="Z17" s="233"/>
      <c r="AA17" s="188" t="s">
        <v>2213</v>
      </c>
    </row>
    <row r="18" spans="1:27" ht="12.6" customHeight="1">
      <c r="A18" s="68" t="str">
        <f t="shared" si="2"/>
        <v/>
      </c>
      <c r="B18" s="68"/>
      <c r="C18" s="214"/>
      <c r="D18" s="68"/>
      <c r="E18" s="214"/>
      <c r="F18" s="99"/>
      <c r="G18" s="99"/>
      <c r="H18" s="99"/>
      <c r="I18" s="99"/>
      <c r="J18" s="68"/>
      <c r="K18" s="99"/>
      <c r="L18" s="99"/>
      <c r="M18" s="99"/>
      <c r="N18" s="99"/>
      <c r="O18" s="99"/>
      <c r="P18" s="222"/>
      <c r="Q18" s="99"/>
      <c r="R18" s="99"/>
      <c r="S18" s="231"/>
      <c r="T18" s="231"/>
      <c r="U18" s="231"/>
      <c r="V18" s="231"/>
      <c r="W18" s="99"/>
      <c r="X18" s="232"/>
      <c r="Y18" s="76" t="str">
        <f t="shared" si="3"/>
        <v/>
      </c>
      <c r="Z18" s="233"/>
      <c r="AA18" s="188" t="s">
        <v>2214</v>
      </c>
    </row>
    <row r="19" spans="1:27" ht="12.6" customHeight="1">
      <c r="A19" s="68" t="str">
        <f t="shared" si="2"/>
        <v/>
      </c>
      <c r="B19" s="68"/>
      <c r="C19" s="214"/>
      <c r="D19" s="68"/>
      <c r="E19" s="214"/>
      <c r="F19" s="99"/>
      <c r="G19" s="99"/>
      <c r="H19" s="99"/>
      <c r="I19" s="99"/>
      <c r="J19" s="68"/>
      <c r="K19" s="99"/>
      <c r="L19" s="99"/>
      <c r="M19" s="99"/>
      <c r="N19" s="99"/>
      <c r="O19" s="99"/>
      <c r="P19" s="222"/>
      <c r="Q19" s="99"/>
      <c r="R19" s="99"/>
      <c r="S19" s="231"/>
      <c r="T19" s="231"/>
      <c r="U19" s="231"/>
      <c r="V19" s="231"/>
      <c r="W19" s="99"/>
      <c r="X19" s="232"/>
      <c r="Y19" s="76" t="str">
        <f t="shared" si="3"/>
        <v/>
      </c>
      <c r="Z19" s="233"/>
      <c r="AA19" s="188" t="s">
        <v>2215</v>
      </c>
    </row>
    <row r="20" spans="1:27" ht="12.6" customHeight="1">
      <c r="A20" s="68" t="str">
        <f t="shared" si="2"/>
        <v/>
      </c>
      <c r="B20" s="68"/>
      <c r="C20" s="214"/>
      <c r="D20" s="68"/>
      <c r="E20" s="214"/>
      <c r="F20" s="99"/>
      <c r="G20" s="99"/>
      <c r="H20" s="99"/>
      <c r="I20" s="99"/>
      <c r="J20" s="68"/>
      <c r="K20" s="99"/>
      <c r="L20" s="99"/>
      <c r="M20" s="99"/>
      <c r="N20" s="99"/>
      <c r="O20" s="99"/>
      <c r="P20" s="222"/>
      <c r="Q20" s="99"/>
      <c r="R20" s="99"/>
      <c r="S20" s="231"/>
      <c r="T20" s="231"/>
      <c r="U20" s="231"/>
      <c r="V20" s="231"/>
      <c r="W20" s="99"/>
      <c r="X20" s="232"/>
      <c r="Y20" s="76" t="str">
        <f t="shared" si="3"/>
        <v/>
      </c>
      <c r="Z20" s="233"/>
      <c r="AA20" s="188" t="s">
        <v>2216</v>
      </c>
    </row>
    <row r="21" spans="1:27" ht="12.6" customHeight="1">
      <c r="A21" s="68" t="str">
        <f t="shared" si="2"/>
        <v/>
      </c>
      <c r="B21" s="68"/>
      <c r="C21" s="214"/>
      <c r="D21" s="68"/>
      <c r="E21" s="214"/>
      <c r="F21" s="99"/>
      <c r="G21" s="99"/>
      <c r="H21" s="99"/>
      <c r="I21" s="99"/>
      <c r="J21" s="68"/>
      <c r="K21" s="99"/>
      <c r="L21" s="99"/>
      <c r="M21" s="99"/>
      <c r="N21" s="99"/>
      <c r="O21" s="99"/>
      <c r="P21" s="222"/>
      <c r="Q21" s="99"/>
      <c r="R21" s="99"/>
      <c r="S21" s="231"/>
      <c r="T21" s="231"/>
      <c r="U21" s="231"/>
      <c r="V21" s="231"/>
      <c r="W21" s="99"/>
      <c r="X21" s="232"/>
      <c r="Y21" s="76" t="str">
        <f t="shared" si="3"/>
        <v/>
      </c>
      <c r="Z21" s="233"/>
      <c r="AA21" s="188" t="s">
        <v>2217</v>
      </c>
    </row>
    <row r="22" spans="1:27" ht="12.6" customHeight="1">
      <c r="A22" s="68" t="str">
        <f t="shared" si="2"/>
        <v/>
      </c>
      <c r="B22" s="68"/>
      <c r="C22" s="214"/>
      <c r="D22" s="68"/>
      <c r="E22" s="214"/>
      <c r="F22" s="99"/>
      <c r="G22" s="99"/>
      <c r="H22" s="99"/>
      <c r="I22" s="99"/>
      <c r="J22" s="68"/>
      <c r="K22" s="99"/>
      <c r="L22" s="99"/>
      <c r="M22" s="99"/>
      <c r="N22" s="99"/>
      <c r="O22" s="99"/>
      <c r="P22" s="222"/>
      <c r="Q22" s="99"/>
      <c r="R22" s="99"/>
      <c r="S22" s="231"/>
      <c r="T22" s="231"/>
      <c r="U22" s="231"/>
      <c r="V22" s="231"/>
      <c r="W22" s="99"/>
      <c r="X22" s="232"/>
      <c r="Y22" s="76" t="str">
        <f t="shared" si="3"/>
        <v/>
      </c>
      <c r="Z22" s="233"/>
      <c r="AA22" s="188" t="s">
        <v>2218</v>
      </c>
    </row>
    <row r="23" spans="1:27" ht="12.6" customHeight="1">
      <c r="A23" s="68" t="str">
        <f t="shared" si="2"/>
        <v/>
      </c>
      <c r="B23" s="68"/>
      <c r="C23" s="214"/>
      <c r="D23" s="68"/>
      <c r="E23" s="214"/>
      <c r="F23" s="99"/>
      <c r="G23" s="99"/>
      <c r="H23" s="99"/>
      <c r="I23" s="99"/>
      <c r="J23" s="68"/>
      <c r="K23" s="99"/>
      <c r="L23" s="99"/>
      <c r="M23" s="99"/>
      <c r="N23" s="99"/>
      <c r="O23" s="99"/>
      <c r="P23" s="222"/>
      <c r="Q23" s="99"/>
      <c r="R23" s="99"/>
      <c r="S23" s="231"/>
      <c r="T23" s="231"/>
      <c r="U23" s="231"/>
      <c r="V23" s="231"/>
      <c r="W23" s="99"/>
      <c r="X23" s="232"/>
      <c r="Y23" s="76" t="str">
        <f t="shared" si="3"/>
        <v/>
      </c>
      <c r="Z23" s="233"/>
      <c r="AA23" s="188" t="s">
        <v>2219</v>
      </c>
    </row>
    <row r="24" spans="1:27" ht="12.6" customHeight="1">
      <c r="A24" s="68" t="str">
        <f t="shared" si="2"/>
        <v/>
      </c>
      <c r="B24" s="68"/>
      <c r="C24" s="214"/>
      <c r="D24" s="68"/>
      <c r="E24" s="214"/>
      <c r="F24" s="99"/>
      <c r="G24" s="99"/>
      <c r="H24" s="99"/>
      <c r="I24" s="99"/>
      <c r="J24" s="68"/>
      <c r="K24" s="99"/>
      <c r="L24" s="99"/>
      <c r="M24" s="99"/>
      <c r="N24" s="99"/>
      <c r="O24" s="99"/>
      <c r="P24" s="222"/>
      <c r="Q24" s="99"/>
      <c r="R24" s="99"/>
      <c r="S24" s="231"/>
      <c r="T24" s="231"/>
      <c r="U24" s="231"/>
      <c r="V24" s="231"/>
      <c r="W24" s="99"/>
      <c r="X24" s="232"/>
      <c r="Y24" s="76" t="str">
        <f t="shared" si="3"/>
        <v/>
      </c>
      <c r="Z24" s="233"/>
      <c r="AA24" s="188" t="s">
        <v>2220</v>
      </c>
    </row>
    <row r="25" spans="1:27" ht="12.6" customHeight="1">
      <c r="A25" s="895" t="s">
        <v>2221</v>
      </c>
      <c r="B25" s="838"/>
      <c r="C25" s="832"/>
      <c r="D25" s="68"/>
      <c r="E25" s="214"/>
      <c r="F25" s="99"/>
      <c r="G25" s="99"/>
      <c r="H25" s="99"/>
      <c r="I25" s="99"/>
      <c r="J25" s="68"/>
      <c r="K25" s="99"/>
      <c r="L25" s="99"/>
      <c r="M25" s="99"/>
      <c r="N25" s="99"/>
      <c r="O25" s="99"/>
      <c r="P25" s="223"/>
      <c r="Q25" s="99"/>
      <c r="R25" s="99"/>
      <c r="S25" s="231">
        <f>SUM(S8:S24)</f>
        <v>0</v>
      </c>
      <c r="T25" s="231">
        <f>SUM(T8:T24)</f>
        <v>0</v>
      </c>
      <c r="U25" s="231">
        <f>SUM(U8:U24)</f>
        <v>0</v>
      </c>
      <c r="V25" s="231">
        <f>SUM(V8:V24)</f>
        <v>0</v>
      </c>
      <c r="W25" s="231"/>
      <c r="X25" s="231">
        <f>SUM(X8:X24)</f>
        <v>0</v>
      </c>
      <c r="Y25" s="76" t="str">
        <f t="shared" si="3"/>
        <v/>
      </c>
      <c r="Z25" s="233"/>
    </row>
    <row r="26" spans="1:27" ht="12.6" customHeight="1">
      <c r="A26" s="895" t="s">
        <v>2222</v>
      </c>
      <c r="B26" s="838"/>
      <c r="C26" s="832"/>
      <c r="D26" s="68"/>
      <c r="E26" s="214"/>
      <c r="F26" s="99"/>
      <c r="G26" s="99"/>
      <c r="H26" s="99"/>
      <c r="I26" s="99"/>
      <c r="J26" s="68"/>
      <c r="K26" s="99"/>
      <c r="L26" s="99"/>
      <c r="M26" s="99"/>
      <c r="N26" s="99"/>
      <c r="O26" s="99"/>
      <c r="P26" s="223"/>
      <c r="Q26" s="99"/>
      <c r="R26" s="99"/>
      <c r="S26" s="231"/>
      <c r="T26" s="231">
        <f>U25</f>
        <v>0</v>
      </c>
      <c r="U26" s="231"/>
      <c r="V26" s="232"/>
      <c r="W26" s="231"/>
      <c r="X26" s="232"/>
      <c r="Y26" s="76"/>
      <c r="Z26" s="233"/>
    </row>
    <row r="27" spans="1:27" ht="12.6" customHeight="1">
      <c r="A27" s="803" t="s">
        <v>102</v>
      </c>
      <c r="B27" s="839"/>
      <c r="C27" s="833"/>
      <c r="D27" s="215"/>
      <c r="E27" s="215"/>
      <c r="F27" s="216"/>
      <c r="G27" s="217"/>
      <c r="H27" s="217"/>
      <c r="I27" s="217"/>
      <c r="J27" s="224"/>
      <c r="K27" s="217"/>
      <c r="L27" s="217"/>
      <c r="M27" s="217"/>
      <c r="N27" s="217"/>
      <c r="O27" s="38"/>
      <c r="P27" s="225"/>
      <c r="Q27" s="38"/>
      <c r="R27" s="38"/>
      <c r="S27" s="38">
        <f>S25-S26</f>
        <v>0</v>
      </c>
      <c r="T27" s="38">
        <f>T25-T26</f>
        <v>0</v>
      </c>
      <c r="U27" s="38"/>
      <c r="V27" s="38">
        <f>V25</f>
        <v>0</v>
      </c>
      <c r="W27" s="38"/>
      <c r="X27" s="38">
        <f>X25</f>
        <v>0</v>
      </c>
      <c r="Y27" s="76" t="str">
        <f t="shared" si="3"/>
        <v/>
      </c>
      <c r="Z27" s="215"/>
    </row>
    <row r="28" spans="1:27" ht="12.6" customHeight="1">
      <c r="A28" s="151" t="e">
        <f>#REF!&amp;"填表人："&amp;#REF!</f>
        <v>#REF!</v>
      </c>
      <c r="X28" s="218" t="e">
        <f>"评估人员："&amp;#REF!</f>
        <v>#REF!</v>
      </c>
      <c r="AA28" s="151" t="s">
        <v>1653</v>
      </c>
    </row>
    <row r="29" spans="1:27" ht="12.6" customHeight="1">
      <c r="A29" s="218" t="e">
        <f>"填表日期："&amp;YEAR(#REF!)&amp;"年"&amp;MONTH(#REF!)&amp;"月"&amp;DAY(#REF!)&amp;"日"</f>
        <v>#REF!</v>
      </c>
      <c r="B29" s="218"/>
    </row>
    <row r="32" spans="1:27" ht="15.75" customHeight="1">
      <c r="L32" s="226"/>
    </row>
    <row r="33" spans="12:12" ht="15.75" customHeight="1">
      <c r="L33" s="226"/>
    </row>
    <row r="34" spans="12:12" ht="15.75" customHeight="1">
      <c r="L34" s="226"/>
    </row>
    <row r="35" spans="12:12" ht="15.75" customHeight="1">
      <c r="L35" s="226"/>
    </row>
    <row r="36" spans="12:12" ht="15.75" customHeight="1">
      <c r="L36" s="226"/>
    </row>
    <row r="37" spans="12:12" ht="15.75" customHeight="1">
      <c r="L37" s="226"/>
    </row>
    <row r="38" spans="12:12" ht="15.75" customHeight="1">
      <c r="L38" s="226"/>
    </row>
    <row r="39" spans="12:12" ht="15.75" customHeight="1">
      <c r="L39" s="226"/>
    </row>
  </sheetData>
  <mergeCells count="27">
    <mergeCell ref="A2:Z2"/>
    <mergeCell ref="A3:Z3"/>
    <mergeCell ref="S6:T6"/>
    <mergeCell ref="V6:X6"/>
    <mergeCell ref="A25:C25"/>
    <mergeCell ref="D6:D7"/>
    <mergeCell ref="F6:F7"/>
    <mergeCell ref="G6:G7"/>
    <mergeCell ref="H6:H7"/>
    <mergeCell ref="I6:I7"/>
    <mergeCell ref="J6:J7"/>
    <mergeCell ref="K6:K7"/>
    <mergeCell ref="L6:L7"/>
    <mergeCell ref="M6:M7"/>
    <mergeCell ref="N6:N7"/>
    <mergeCell ref="O6:O7"/>
    <mergeCell ref="A26:C26"/>
    <mergeCell ref="A27:C27"/>
    <mergeCell ref="A6:A7"/>
    <mergeCell ref="B6:B7"/>
    <mergeCell ref="C6:C7"/>
    <mergeCell ref="Z6:Z7"/>
    <mergeCell ref="P6:P7"/>
    <mergeCell ref="Q6:Q7"/>
    <mergeCell ref="R6:R7"/>
    <mergeCell ref="U6:U7"/>
    <mergeCell ref="Y6:Y7"/>
  </mergeCells>
  <phoneticPr fontId="48" type="noConversion"/>
  <printOptions horizontalCentered="1"/>
  <pageMargins left="0.98402777777777795" right="0.98402777777777795" top="0.98402777777777795" bottom="0.98402777777777795" header="0.47152777777777799" footer="0.35416666666666702"/>
  <pageSetup paperSize="9" scale="5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8" max="28" man="1"/>
    <brk id="18"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62">
    <tabColor rgb="FFFFFF00"/>
    <pageSetUpPr fitToPage="1"/>
  </sheetPr>
  <dimension ref="A1:AQ203"/>
  <sheetViews>
    <sheetView showGridLines="0" zoomScale="96" zoomScaleNormal="96" workbookViewId="0">
      <selection activeCell="Q8" sqref="Q8:R192"/>
    </sheetView>
  </sheetViews>
  <sheetFormatPr defaultColWidth="9" defaultRowHeight="15.75" customHeight="1"/>
  <cols>
    <col min="1" max="1" width="4.125" style="25" customWidth="1"/>
    <col min="2" max="2" width="9.5" style="25" customWidth="1"/>
    <col min="3" max="3" width="11" style="25" customWidth="1"/>
    <col min="4" max="4" width="11.625" style="25" customWidth="1"/>
    <col min="5" max="5" width="9" style="25" customWidth="1"/>
    <col min="6" max="8" width="9" style="25" hidden="1" customWidth="1"/>
    <col min="9" max="10" width="4.125" style="25" customWidth="1"/>
    <col min="11" max="11" width="22.1875" style="25" customWidth="1"/>
    <col min="12" max="13" width="7.625" style="25" customWidth="1"/>
    <col min="14" max="14" width="4" style="25" customWidth="1"/>
    <col min="15" max="15" width="9" style="25" hidden="1" customWidth="1"/>
    <col min="16" max="16" width="7.125" style="25" hidden="1" customWidth="1"/>
    <col min="17" max="17" width="13" style="25" customWidth="1"/>
    <col min="18" max="18" width="11.125" style="25" customWidth="1"/>
    <col min="19" max="19" width="7.625" style="25" customWidth="1"/>
    <col min="20" max="20" width="13" style="25" customWidth="1"/>
    <col min="21" max="21" width="7.625" style="25" customWidth="1"/>
    <col min="22" max="22" width="13" style="25" customWidth="1"/>
    <col min="23" max="23" width="7.625" style="25" customWidth="1"/>
    <col min="24" max="24" width="9.125" style="25" customWidth="1"/>
    <col min="25" max="25" width="8.625" style="25" customWidth="1"/>
    <col min="26" max="27" width="9" style="25" customWidth="1"/>
    <col min="28" max="16384" width="9" style="25"/>
  </cols>
  <sheetData>
    <row r="1" spans="1:43" ht="15.75" customHeight="1">
      <c r="A1" s="26" t="s">
        <v>0</v>
      </c>
    </row>
    <row r="2" spans="1:43" s="23" customFormat="1" ht="30" customHeight="1">
      <c r="A2" s="798" t="s">
        <v>103</v>
      </c>
      <c r="B2" s="799"/>
      <c r="C2" s="799"/>
      <c r="D2" s="799"/>
      <c r="E2" s="799"/>
      <c r="F2" s="799"/>
      <c r="G2" s="799"/>
      <c r="H2" s="799"/>
      <c r="I2" s="799"/>
      <c r="J2" s="799"/>
      <c r="K2" s="799"/>
      <c r="L2" s="799"/>
      <c r="M2" s="799"/>
      <c r="N2" s="799"/>
      <c r="O2" s="799"/>
      <c r="P2" s="799"/>
      <c r="Q2" s="799"/>
      <c r="R2" s="799"/>
      <c r="S2" s="799"/>
      <c r="T2" s="799"/>
      <c r="U2" s="799"/>
      <c r="V2" s="799"/>
      <c r="W2" s="799"/>
      <c r="X2" s="799"/>
    </row>
    <row r="3" spans="1:43" ht="15.75" customHeight="1">
      <c r="A3" s="800" t="e">
        <f>"评估基准日："&amp;TEXT(#REF!,"yyyy年mm月dd日")</f>
        <v>#REF!</v>
      </c>
      <c r="B3" s="801"/>
      <c r="C3" s="801"/>
      <c r="D3" s="801"/>
      <c r="E3" s="801"/>
      <c r="F3" s="801"/>
      <c r="G3" s="801"/>
      <c r="H3" s="801"/>
      <c r="I3" s="801"/>
      <c r="J3" s="801"/>
      <c r="K3" s="801"/>
      <c r="L3" s="801"/>
      <c r="M3" s="801"/>
      <c r="N3" s="801"/>
      <c r="O3" s="801"/>
      <c r="P3" s="801"/>
      <c r="Q3" s="801"/>
      <c r="R3" s="801"/>
      <c r="S3" s="801"/>
      <c r="T3" s="801"/>
      <c r="U3" s="801"/>
      <c r="V3" s="801"/>
      <c r="W3" s="801"/>
      <c r="X3" s="801"/>
    </row>
    <row r="4" spans="1:43" ht="14.25" customHeight="1">
      <c r="A4" s="24"/>
      <c r="B4" s="24"/>
      <c r="C4" s="24"/>
      <c r="D4" s="24"/>
      <c r="E4" s="24"/>
      <c r="F4" s="24"/>
      <c r="G4" s="24"/>
      <c r="H4" s="24"/>
      <c r="I4" s="24"/>
      <c r="J4" s="24"/>
      <c r="K4" s="24"/>
      <c r="L4" s="24"/>
      <c r="M4" s="24"/>
      <c r="N4" s="24"/>
      <c r="O4" s="24"/>
      <c r="P4" s="24"/>
      <c r="Q4" s="24"/>
      <c r="R4" s="24"/>
      <c r="S4" s="24"/>
      <c r="T4" s="24"/>
      <c r="U4" s="24"/>
      <c r="V4" s="802" t="s">
        <v>2223</v>
      </c>
      <c r="W4" s="801"/>
      <c r="X4" s="801"/>
    </row>
    <row r="5" spans="1:43" ht="15.75" customHeight="1">
      <c r="A5" s="25" t="e">
        <f>#REF!&amp;"："&amp;#REF!</f>
        <v>#REF!</v>
      </c>
      <c r="U5" s="808" t="s">
        <v>720</v>
      </c>
      <c r="V5" s="809"/>
      <c r="W5" s="809"/>
      <c r="X5" s="809"/>
      <c r="AA5" s="904" t="s">
        <v>1095</v>
      </c>
      <c r="AB5" s="905"/>
      <c r="AC5" s="905"/>
      <c r="AD5" s="905"/>
      <c r="AE5" s="905"/>
      <c r="AF5" s="905"/>
      <c r="AG5" s="905"/>
      <c r="AH5" s="905"/>
      <c r="AI5" s="905"/>
      <c r="AJ5" s="905"/>
      <c r="AK5" s="905"/>
      <c r="AL5" s="906"/>
    </row>
    <row r="6" spans="1:43" s="24" customFormat="1" ht="15.75" customHeight="1">
      <c r="A6" s="810" t="s">
        <v>4</v>
      </c>
      <c r="B6" s="810" t="s">
        <v>2100</v>
      </c>
      <c r="C6" s="844" t="s">
        <v>2224</v>
      </c>
      <c r="D6" s="844" t="s">
        <v>1425</v>
      </c>
      <c r="E6" s="844" t="s">
        <v>2225</v>
      </c>
      <c r="F6" s="837" t="s">
        <v>2226</v>
      </c>
      <c r="G6" s="837" t="s">
        <v>2166</v>
      </c>
      <c r="H6" s="837" t="s">
        <v>2227</v>
      </c>
      <c r="I6" s="844" t="s">
        <v>1084</v>
      </c>
      <c r="J6" s="844" t="s">
        <v>1085</v>
      </c>
      <c r="K6" s="844" t="s">
        <v>1097</v>
      </c>
      <c r="L6" s="844" t="s">
        <v>2228</v>
      </c>
      <c r="M6" s="844" t="s">
        <v>1520</v>
      </c>
      <c r="N6" s="844" t="s">
        <v>2112</v>
      </c>
      <c r="O6" s="837" t="s">
        <v>2229</v>
      </c>
      <c r="P6" s="837" t="s">
        <v>2230</v>
      </c>
      <c r="Q6" s="810" t="s">
        <v>6</v>
      </c>
      <c r="R6" s="832"/>
      <c r="S6" s="837" t="s">
        <v>1622</v>
      </c>
      <c r="T6" s="810" t="s">
        <v>7</v>
      </c>
      <c r="U6" s="838"/>
      <c r="V6" s="832"/>
      <c r="W6" s="844" t="s">
        <v>616</v>
      </c>
      <c r="X6" s="844" t="s">
        <v>176</v>
      </c>
      <c r="AA6" s="900" t="s">
        <v>1101</v>
      </c>
      <c r="AB6" s="900" t="s">
        <v>1102</v>
      </c>
      <c r="AC6" s="900" t="s">
        <v>1103</v>
      </c>
      <c r="AD6" s="900" t="s">
        <v>1102</v>
      </c>
      <c r="AE6" s="900" t="s">
        <v>1104</v>
      </c>
      <c r="AF6" s="900" t="s">
        <v>1102</v>
      </c>
      <c r="AG6" s="900" t="s">
        <v>1105</v>
      </c>
      <c r="AH6" s="900" t="s">
        <v>1102</v>
      </c>
      <c r="AI6" s="900" t="s">
        <v>1106</v>
      </c>
      <c r="AJ6" s="900" t="s">
        <v>1107</v>
      </c>
      <c r="AK6" s="841" t="s">
        <v>1108</v>
      </c>
      <c r="AL6" s="841" t="s">
        <v>1108</v>
      </c>
    </row>
    <row r="7" spans="1:43" s="24" customFormat="1" ht="15.75" customHeight="1">
      <c r="A7" s="834"/>
      <c r="B7" s="834"/>
      <c r="C7" s="834"/>
      <c r="D7" s="834"/>
      <c r="E7" s="834"/>
      <c r="F7" s="831"/>
      <c r="G7" s="831"/>
      <c r="H7" s="831"/>
      <c r="I7" s="834"/>
      <c r="J7" s="834"/>
      <c r="K7" s="834"/>
      <c r="L7" s="834"/>
      <c r="M7" s="834"/>
      <c r="N7" s="834"/>
      <c r="O7" s="831"/>
      <c r="P7" s="831"/>
      <c r="Q7" s="107" t="s">
        <v>10</v>
      </c>
      <c r="R7" s="108" t="s">
        <v>11</v>
      </c>
      <c r="S7" s="831"/>
      <c r="T7" s="108" t="s">
        <v>10</v>
      </c>
      <c r="U7" s="109" t="s">
        <v>1524</v>
      </c>
      <c r="V7" s="108" t="s">
        <v>11</v>
      </c>
      <c r="W7" s="834"/>
      <c r="X7" s="834"/>
      <c r="Y7" s="24" t="s">
        <v>1631</v>
      </c>
      <c r="AA7" s="901"/>
      <c r="AB7" s="901"/>
      <c r="AC7" s="901"/>
      <c r="AD7" s="901"/>
      <c r="AE7" s="901"/>
      <c r="AF7" s="901"/>
      <c r="AG7" s="901"/>
      <c r="AH7" s="901"/>
      <c r="AI7" s="901"/>
      <c r="AJ7" s="901"/>
      <c r="AK7" s="842"/>
      <c r="AL7" s="842"/>
      <c r="AM7" s="902" t="s">
        <v>2231</v>
      </c>
      <c r="AN7" s="903"/>
      <c r="AO7" s="903"/>
      <c r="AP7" s="903"/>
      <c r="AQ7" s="207" t="s">
        <v>334</v>
      </c>
    </row>
    <row r="8" spans="1:43" ht="12.6" customHeight="1">
      <c r="A8" s="32">
        <f t="shared" ref="A8" si="0">IF(C8="","",ROW()-7)</f>
        <v>1</v>
      </c>
      <c r="B8" s="32" t="s">
        <v>2232</v>
      </c>
      <c r="C8" s="33" t="s">
        <v>2233</v>
      </c>
      <c r="D8" s="33" t="s">
        <v>2234</v>
      </c>
      <c r="E8" s="33" t="s">
        <v>2235</v>
      </c>
      <c r="F8" s="33"/>
      <c r="G8" s="33"/>
      <c r="H8" s="66"/>
      <c r="I8" s="33" t="s">
        <v>1115</v>
      </c>
      <c r="J8" s="66">
        <v>1</v>
      </c>
      <c r="K8" s="33" t="s">
        <v>2236</v>
      </c>
      <c r="L8" s="34">
        <v>38605</v>
      </c>
      <c r="M8" s="34">
        <v>38605</v>
      </c>
      <c r="N8" s="66" t="s">
        <v>2237</v>
      </c>
      <c r="O8" s="35"/>
      <c r="P8" s="33"/>
      <c r="Q8" s="35"/>
      <c r="R8" s="35"/>
      <c r="S8" s="35"/>
      <c r="T8" s="35"/>
      <c r="U8" s="66"/>
      <c r="V8" s="35"/>
      <c r="W8" s="42" t="str">
        <f t="shared" ref="W8" si="1">IF(R8-S8=0,"",(V8-R8+S8)/(R8-S8)*100)</f>
        <v/>
      </c>
      <c r="X8" s="33"/>
      <c r="Y8" s="24" t="s">
        <v>2238</v>
      </c>
      <c r="AA8" s="203" t="s">
        <v>1319</v>
      </c>
      <c r="AB8" s="204">
        <v>21</v>
      </c>
      <c r="AC8" s="203"/>
      <c r="AD8" s="204"/>
      <c r="AE8" s="205"/>
      <c r="AF8" s="204"/>
      <c r="AG8" s="44"/>
      <c r="AH8" s="139"/>
      <c r="AI8" s="44">
        <v>1.48</v>
      </c>
      <c r="AJ8" s="139">
        <v>9.5</v>
      </c>
      <c r="AK8" s="44">
        <v>57.88</v>
      </c>
      <c r="AL8" s="139">
        <v>1.66</v>
      </c>
      <c r="AM8" s="25">
        <f>AB8*AI8</f>
        <v>31.08</v>
      </c>
      <c r="AN8" s="25">
        <f>AD8*AJ8</f>
        <v>0</v>
      </c>
      <c r="AO8" s="25">
        <f>AF8*AK8</f>
        <v>0</v>
      </c>
      <c r="AP8" s="25">
        <f>AH8*AL8</f>
        <v>0</v>
      </c>
      <c r="AQ8" s="25">
        <f>SUM(AM8:AP8)</f>
        <v>31.08</v>
      </c>
    </row>
    <row r="9" spans="1:43" ht="12.6" customHeight="1">
      <c r="A9" s="32">
        <f t="shared" ref="A9:A198" si="2">IF(C9="","",ROW()-7)</f>
        <v>2</v>
      </c>
      <c r="B9" s="32" t="s">
        <v>2239</v>
      </c>
      <c r="C9" s="33" t="s">
        <v>2240</v>
      </c>
      <c r="D9" s="33"/>
      <c r="E9" s="33"/>
      <c r="F9" s="33"/>
      <c r="G9" s="33"/>
      <c r="H9" s="66"/>
      <c r="I9" s="33" t="s">
        <v>1115</v>
      </c>
      <c r="J9" s="66">
        <v>1</v>
      </c>
      <c r="K9" s="33" t="s">
        <v>2236</v>
      </c>
      <c r="L9" s="34">
        <v>38605</v>
      </c>
      <c r="M9" s="34">
        <v>38605</v>
      </c>
      <c r="N9" s="66" t="s">
        <v>2237</v>
      </c>
      <c r="O9" s="35"/>
      <c r="P9" s="33"/>
      <c r="Q9" s="35"/>
      <c r="R9" s="35"/>
      <c r="S9" s="35"/>
      <c r="T9" s="35"/>
      <c r="U9" s="66"/>
      <c r="V9" s="35"/>
      <c r="W9" s="42" t="str">
        <f t="shared" ref="W9:W201" si="3">IF(R9-S9=0,"",(V9-R9+S9)/(R9-S9)*100)</f>
        <v/>
      </c>
      <c r="X9" s="33"/>
      <c r="Y9" s="24" t="s">
        <v>2241</v>
      </c>
      <c r="AA9" s="206" t="s">
        <v>1319</v>
      </c>
      <c r="AB9" s="139">
        <v>320</v>
      </c>
      <c r="AC9" s="44"/>
      <c r="AD9" s="139"/>
      <c r="AE9" s="44"/>
      <c r="AF9" s="139"/>
      <c r="AG9" s="44"/>
      <c r="AH9" s="139"/>
      <c r="AI9" s="44">
        <v>1.48</v>
      </c>
      <c r="AJ9" s="139">
        <v>9.5</v>
      </c>
      <c r="AK9" s="44">
        <v>57.88</v>
      </c>
      <c r="AL9" s="139">
        <v>1.66</v>
      </c>
      <c r="AM9" s="25">
        <f>AB9*AI9</f>
        <v>473.6</v>
      </c>
      <c r="AN9" s="25">
        <f>AD9*AJ9</f>
        <v>0</v>
      </c>
      <c r="AO9" s="25">
        <f>AF9*AK9</f>
        <v>0</v>
      </c>
      <c r="AP9" s="25">
        <f>AH9*AL9</f>
        <v>0</v>
      </c>
      <c r="AQ9" s="25">
        <f>SUM(AM9:AP9)</f>
        <v>473.6</v>
      </c>
    </row>
    <row r="10" spans="1:43" ht="12.6" customHeight="1">
      <c r="A10" s="32">
        <f t="shared" si="2"/>
        <v>3</v>
      </c>
      <c r="B10" s="32" t="s">
        <v>2242</v>
      </c>
      <c r="C10" s="33" t="s">
        <v>2243</v>
      </c>
      <c r="D10" s="33" t="s">
        <v>2244</v>
      </c>
      <c r="E10" s="33"/>
      <c r="F10" s="33"/>
      <c r="G10" s="33"/>
      <c r="H10" s="66"/>
      <c r="I10" s="33" t="s">
        <v>1115</v>
      </c>
      <c r="J10" s="66">
        <v>1</v>
      </c>
      <c r="K10" s="33" t="s">
        <v>2236</v>
      </c>
      <c r="L10" s="34">
        <v>38605</v>
      </c>
      <c r="M10" s="34">
        <v>38605</v>
      </c>
      <c r="N10" s="66" t="s">
        <v>2237</v>
      </c>
      <c r="O10" s="35"/>
      <c r="P10" s="33"/>
      <c r="Q10" s="35"/>
      <c r="R10" s="35"/>
      <c r="S10" s="35"/>
      <c r="T10" s="35"/>
      <c r="U10" s="66"/>
      <c r="V10" s="35"/>
      <c r="W10" s="42" t="str">
        <f t="shared" si="3"/>
        <v/>
      </c>
      <c r="X10" s="33"/>
      <c r="Y10" s="24" t="s">
        <v>2245</v>
      </c>
      <c r="AA10" s="44" t="s">
        <v>1319</v>
      </c>
      <c r="AB10" s="139">
        <v>620</v>
      </c>
      <c r="AC10" s="44"/>
      <c r="AD10" s="139"/>
      <c r="AE10" s="44"/>
      <c r="AF10" s="139"/>
      <c r="AG10" s="44"/>
      <c r="AH10" s="139"/>
      <c r="AI10" s="44">
        <v>1.48</v>
      </c>
      <c r="AJ10" s="139">
        <v>9.5</v>
      </c>
      <c r="AK10" s="44">
        <v>57.88</v>
      </c>
      <c r="AL10" s="139">
        <v>1.66</v>
      </c>
      <c r="AM10" s="25">
        <f t="shared" ref="AM10:AM73" si="4">AB10*AI10</f>
        <v>917.6</v>
      </c>
      <c r="AN10" s="25">
        <f t="shared" ref="AN10:AN73" si="5">AD10*AJ10</f>
        <v>0</v>
      </c>
      <c r="AO10" s="25">
        <f t="shared" ref="AO10:AO73" si="6">AF10*AK10</f>
        <v>0</v>
      </c>
      <c r="AP10" s="25">
        <f t="shared" ref="AP10:AP73" si="7">AH10*AL10</f>
        <v>0</v>
      </c>
      <c r="AQ10" s="25">
        <f t="shared" ref="AQ10:AQ73" si="8">SUM(AM10:AP10)</f>
        <v>917.6</v>
      </c>
    </row>
    <row r="11" spans="1:43" ht="12.6" customHeight="1">
      <c r="A11" s="32">
        <f t="shared" si="2"/>
        <v>4</v>
      </c>
      <c r="B11" s="32" t="s">
        <v>2246</v>
      </c>
      <c r="C11" s="33" t="s">
        <v>2247</v>
      </c>
      <c r="D11" s="33" t="s">
        <v>2248</v>
      </c>
      <c r="E11" s="33"/>
      <c r="F11" s="33"/>
      <c r="G11" s="33"/>
      <c r="H11" s="66"/>
      <c r="I11" s="33" t="s">
        <v>1115</v>
      </c>
      <c r="J11" s="66">
        <v>1</v>
      </c>
      <c r="K11" s="33" t="s">
        <v>2236</v>
      </c>
      <c r="L11" s="34">
        <v>39792</v>
      </c>
      <c r="M11" s="34">
        <v>39792</v>
      </c>
      <c r="N11" s="66" t="s">
        <v>2237</v>
      </c>
      <c r="O11" s="35"/>
      <c r="P11" s="33"/>
      <c r="Q11" s="35"/>
      <c r="R11" s="35"/>
      <c r="S11" s="35"/>
      <c r="T11" s="35"/>
      <c r="U11" s="66"/>
      <c r="V11" s="35"/>
      <c r="W11" s="42" t="str">
        <f t="shared" si="3"/>
        <v/>
      </c>
      <c r="X11" s="33"/>
      <c r="Y11" s="24" t="s">
        <v>2249</v>
      </c>
      <c r="AA11" s="44" t="s">
        <v>1319</v>
      </c>
      <c r="AB11" s="139">
        <v>51</v>
      </c>
      <c r="AC11" s="44"/>
      <c r="AD11" s="139"/>
      <c r="AE11" s="44"/>
      <c r="AF11" s="139"/>
      <c r="AG11" s="44"/>
      <c r="AH11" s="139"/>
      <c r="AI11" s="44">
        <v>1.48</v>
      </c>
      <c r="AJ11" s="139">
        <v>9.5</v>
      </c>
      <c r="AK11" s="44">
        <v>57.88</v>
      </c>
      <c r="AL11" s="139">
        <v>1.66</v>
      </c>
      <c r="AM11" s="25">
        <f t="shared" si="4"/>
        <v>75.48</v>
      </c>
      <c r="AN11" s="25">
        <f t="shared" si="5"/>
        <v>0</v>
      </c>
      <c r="AO11" s="25">
        <f t="shared" si="6"/>
        <v>0</v>
      </c>
      <c r="AP11" s="25">
        <f t="shared" si="7"/>
        <v>0</v>
      </c>
      <c r="AQ11" s="25">
        <f t="shared" si="8"/>
        <v>75.48</v>
      </c>
    </row>
    <row r="12" spans="1:43" ht="12.6" customHeight="1">
      <c r="A12" s="32">
        <f t="shared" si="2"/>
        <v>5</v>
      </c>
      <c r="B12" s="32" t="s">
        <v>2250</v>
      </c>
      <c r="C12" s="33" t="s">
        <v>2251</v>
      </c>
      <c r="D12" s="33" t="s">
        <v>2252</v>
      </c>
      <c r="E12" s="33"/>
      <c r="F12" s="33"/>
      <c r="G12" s="33"/>
      <c r="H12" s="66"/>
      <c r="I12" s="33" t="s">
        <v>1115</v>
      </c>
      <c r="J12" s="66">
        <v>1</v>
      </c>
      <c r="K12" s="33" t="s">
        <v>2236</v>
      </c>
      <c r="L12" s="34">
        <v>37996</v>
      </c>
      <c r="M12" s="34">
        <v>37996</v>
      </c>
      <c r="N12" s="66" t="s">
        <v>2237</v>
      </c>
      <c r="O12" s="35"/>
      <c r="P12" s="33"/>
      <c r="Q12" s="35"/>
      <c r="R12" s="35"/>
      <c r="S12" s="35"/>
      <c r="T12" s="35"/>
      <c r="U12" s="66"/>
      <c r="V12" s="35"/>
      <c r="W12" s="42" t="str">
        <f t="shared" si="3"/>
        <v/>
      </c>
      <c r="X12" s="33"/>
      <c r="Y12" s="24" t="s">
        <v>2253</v>
      </c>
      <c r="AA12" s="44" t="s">
        <v>1319</v>
      </c>
      <c r="AB12" s="139">
        <v>45</v>
      </c>
      <c r="AC12" s="44"/>
      <c r="AD12" s="139"/>
      <c r="AE12" s="44"/>
      <c r="AF12" s="139"/>
      <c r="AG12" s="44"/>
      <c r="AH12" s="139"/>
      <c r="AI12" s="44">
        <v>1.48</v>
      </c>
      <c r="AJ12" s="139">
        <v>9.5</v>
      </c>
      <c r="AK12" s="44">
        <v>57.88</v>
      </c>
      <c r="AL12" s="139">
        <v>1.66</v>
      </c>
      <c r="AM12" s="25">
        <f t="shared" si="4"/>
        <v>66.599999999999994</v>
      </c>
      <c r="AN12" s="25">
        <f t="shared" si="5"/>
        <v>0</v>
      </c>
      <c r="AO12" s="25">
        <f t="shared" si="6"/>
        <v>0</v>
      </c>
      <c r="AP12" s="25">
        <f t="shared" si="7"/>
        <v>0</v>
      </c>
      <c r="AQ12" s="25">
        <f t="shared" si="8"/>
        <v>66.599999999999994</v>
      </c>
    </row>
    <row r="13" spans="1:43" ht="12.6" customHeight="1">
      <c r="A13" s="32">
        <f t="shared" si="2"/>
        <v>6</v>
      </c>
      <c r="B13" s="32" t="s">
        <v>2254</v>
      </c>
      <c r="C13" s="33" t="s">
        <v>2255</v>
      </c>
      <c r="D13" s="33" t="s">
        <v>2256</v>
      </c>
      <c r="E13" s="33"/>
      <c r="F13" s="33"/>
      <c r="G13" s="33"/>
      <c r="H13" s="66"/>
      <c r="I13" s="33" t="s">
        <v>1115</v>
      </c>
      <c r="J13" s="66">
        <v>1</v>
      </c>
      <c r="K13" s="33" t="s">
        <v>2236</v>
      </c>
      <c r="L13" s="34">
        <v>37996</v>
      </c>
      <c r="M13" s="34">
        <v>37996</v>
      </c>
      <c r="N13" s="66" t="s">
        <v>2237</v>
      </c>
      <c r="O13" s="35"/>
      <c r="P13" s="33"/>
      <c r="Q13" s="35"/>
      <c r="R13" s="35"/>
      <c r="S13" s="35"/>
      <c r="T13" s="35"/>
      <c r="U13" s="66"/>
      <c r="V13" s="35"/>
      <c r="W13" s="42" t="str">
        <f t="shared" si="3"/>
        <v/>
      </c>
      <c r="X13" s="33"/>
      <c r="Y13" s="24" t="s">
        <v>2257</v>
      </c>
      <c r="AA13" s="44" t="s">
        <v>1319</v>
      </c>
      <c r="AB13" s="139">
        <v>700</v>
      </c>
      <c r="AC13" s="44"/>
      <c r="AD13" s="139"/>
      <c r="AE13" s="44"/>
      <c r="AF13" s="139"/>
      <c r="AG13" s="44"/>
      <c r="AH13" s="139"/>
      <c r="AI13" s="44">
        <v>1.48</v>
      </c>
      <c r="AJ13" s="139">
        <v>9.5</v>
      </c>
      <c r="AK13" s="44">
        <v>57.88</v>
      </c>
      <c r="AL13" s="139">
        <v>1.66</v>
      </c>
      <c r="AM13" s="25">
        <f t="shared" si="4"/>
        <v>1036</v>
      </c>
      <c r="AN13" s="25">
        <f t="shared" si="5"/>
        <v>0</v>
      </c>
      <c r="AO13" s="25">
        <f t="shared" si="6"/>
        <v>0</v>
      </c>
      <c r="AP13" s="25">
        <f t="shared" si="7"/>
        <v>0</v>
      </c>
      <c r="AQ13" s="25">
        <f t="shared" si="8"/>
        <v>1036</v>
      </c>
    </row>
    <row r="14" spans="1:43" ht="12.6" customHeight="1">
      <c r="A14" s="32">
        <f t="shared" si="2"/>
        <v>7</v>
      </c>
      <c r="B14" s="32" t="s">
        <v>2258</v>
      </c>
      <c r="C14" s="33" t="s">
        <v>2259</v>
      </c>
      <c r="D14" s="33" t="s">
        <v>2260</v>
      </c>
      <c r="E14" s="33"/>
      <c r="F14" s="33"/>
      <c r="G14" s="33"/>
      <c r="H14" s="66"/>
      <c r="I14" s="33" t="s">
        <v>1115</v>
      </c>
      <c r="J14" s="66">
        <v>1</v>
      </c>
      <c r="K14" s="33" t="s">
        <v>2236</v>
      </c>
      <c r="L14" s="34">
        <v>37996</v>
      </c>
      <c r="M14" s="34">
        <v>37996</v>
      </c>
      <c r="N14" s="66" t="s">
        <v>2237</v>
      </c>
      <c r="O14" s="35"/>
      <c r="P14" s="33"/>
      <c r="Q14" s="35"/>
      <c r="R14" s="35"/>
      <c r="S14" s="35"/>
      <c r="T14" s="35"/>
      <c r="U14" s="66"/>
      <c r="V14" s="35"/>
      <c r="W14" s="42" t="str">
        <f t="shared" si="3"/>
        <v/>
      </c>
      <c r="X14" s="33"/>
      <c r="Y14" s="24" t="s">
        <v>2261</v>
      </c>
      <c r="AA14" s="44" t="s">
        <v>1319</v>
      </c>
      <c r="AB14" s="139">
        <v>1280</v>
      </c>
      <c r="AC14" s="44"/>
      <c r="AD14" s="139"/>
      <c r="AE14" s="44"/>
      <c r="AF14" s="139"/>
      <c r="AG14" s="44"/>
      <c r="AH14" s="139"/>
      <c r="AI14" s="44">
        <v>1.48</v>
      </c>
      <c r="AJ14" s="139">
        <v>9.5</v>
      </c>
      <c r="AK14" s="44">
        <v>57.88</v>
      </c>
      <c r="AL14" s="139">
        <v>1.66</v>
      </c>
      <c r="AM14" s="25">
        <f t="shared" si="4"/>
        <v>1894.4</v>
      </c>
      <c r="AN14" s="25">
        <f t="shared" si="5"/>
        <v>0</v>
      </c>
      <c r="AO14" s="25">
        <f t="shared" si="6"/>
        <v>0</v>
      </c>
      <c r="AP14" s="25">
        <f t="shared" si="7"/>
        <v>0</v>
      </c>
      <c r="AQ14" s="25">
        <f t="shared" si="8"/>
        <v>1894.4</v>
      </c>
    </row>
    <row r="15" spans="1:43" ht="12.6" customHeight="1">
      <c r="A15" s="32">
        <f t="shared" si="2"/>
        <v>8</v>
      </c>
      <c r="B15" s="32" t="s">
        <v>2262</v>
      </c>
      <c r="C15" s="33" t="s">
        <v>2263</v>
      </c>
      <c r="D15" s="33" t="s">
        <v>2264</v>
      </c>
      <c r="E15" s="33"/>
      <c r="F15" s="33"/>
      <c r="G15" s="33"/>
      <c r="H15" s="66"/>
      <c r="I15" s="33" t="s">
        <v>1115</v>
      </c>
      <c r="J15" s="66">
        <v>1</v>
      </c>
      <c r="K15" s="33" t="s">
        <v>2236</v>
      </c>
      <c r="L15" s="34">
        <v>37996</v>
      </c>
      <c r="M15" s="34">
        <v>37996</v>
      </c>
      <c r="N15" s="66" t="s">
        <v>2237</v>
      </c>
      <c r="O15" s="35"/>
      <c r="P15" s="33"/>
      <c r="Q15" s="35"/>
      <c r="R15" s="35"/>
      <c r="S15" s="35"/>
      <c r="T15" s="35"/>
      <c r="U15" s="66"/>
      <c r="V15" s="35"/>
      <c r="W15" s="42" t="str">
        <f t="shared" si="3"/>
        <v/>
      </c>
      <c r="X15" s="33"/>
      <c r="Y15" s="24" t="s">
        <v>2265</v>
      </c>
      <c r="AA15" s="44"/>
      <c r="AB15" s="139"/>
      <c r="AC15" s="44" t="s">
        <v>1198</v>
      </c>
      <c r="AD15" s="139">
        <v>3</v>
      </c>
      <c r="AE15" s="44"/>
      <c r="AF15" s="139"/>
      <c r="AG15" s="44"/>
      <c r="AH15" s="139"/>
      <c r="AI15" s="44">
        <v>1.48</v>
      </c>
      <c r="AJ15" s="139">
        <v>9.5</v>
      </c>
      <c r="AK15" s="44">
        <v>57.88</v>
      </c>
      <c r="AL15" s="139">
        <v>1.66</v>
      </c>
      <c r="AM15" s="25">
        <f t="shared" si="4"/>
        <v>0</v>
      </c>
      <c r="AN15" s="25">
        <f t="shared" si="5"/>
        <v>28.5</v>
      </c>
      <c r="AO15" s="25">
        <f t="shared" si="6"/>
        <v>0</v>
      </c>
      <c r="AP15" s="25">
        <f t="shared" si="7"/>
        <v>0</v>
      </c>
      <c r="AQ15" s="25">
        <f t="shared" si="8"/>
        <v>28.5</v>
      </c>
    </row>
    <row r="16" spans="1:43" ht="12.6" customHeight="1">
      <c r="A16" s="32">
        <f t="shared" si="2"/>
        <v>9</v>
      </c>
      <c r="B16" s="32" t="s">
        <v>2266</v>
      </c>
      <c r="C16" s="33" t="s">
        <v>2267</v>
      </c>
      <c r="D16" s="33" t="s">
        <v>2268</v>
      </c>
      <c r="E16" s="33"/>
      <c r="F16" s="33"/>
      <c r="G16" s="33"/>
      <c r="H16" s="66"/>
      <c r="I16" s="33" t="s">
        <v>1115</v>
      </c>
      <c r="J16" s="66">
        <v>1</v>
      </c>
      <c r="K16" s="33" t="s">
        <v>2236</v>
      </c>
      <c r="L16" s="34">
        <v>38696</v>
      </c>
      <c r="M16" s="34">
        <v>38696</v>
      </c>
      <c r="N16" s="66" t="s">
        <v>2237</v>
      </c>
      <c r="O16" s="35"/>
      <c r="P16" s="33"/>
      <c r="Q16" s="35"/>
      <c r="R16" s="35"/>
      <c r="S16" s="35"/>
      <c r="T16" s="35"/>
      <c r="U16" s="66"/>
      <c r="V16" s="35"/>
      <c r="W16" s="42" t="str">
        <f t="shared" si="3"/>
        <v/>
      </c>
      <c r="X16" s="33"/>
      <c r="Y16" s="24" t="s">
        <v>2269</v>
      </c>
      <c r="AA16" s="44" t="s">
        <v>1319</v>
      </c>
      <c r="AB16" s="139">
        <v>1220</v>
      </c>
      <c r="AC16" s="44"/>
      <c r="AD16" s="139"/>
      <c r="AE16" s="44"/>
      <c r="AF16" s="139"/>
      <c r="AG16" s="44"/>
      <c r="AH16" s="139"/>
      <c r="AI16" s="44">
        <v>1.48</v>
      </c>
      <c r="AJ16" s="139">
        <v>9.5</v>
      </c>
      <c r="AK16" s="44">
        <v>57.88</v>
      </c>
      <c r="AL16" s="139">
        <v>1.66</v>
      </c>
      <c r="AM16" s="25">
        <f t="shared" si="4"/>
        <v>1805.6</v>
      </c>
      <c r="AN16" s="25">
        <f t="shared" si="5"/>
        <v>0</v>
      </c>
      <c r="AO16" s="25">
        <f t="shared" si="6"/>
        <v>0</v>
      </c>
      <c r="AP16" s="25">
        <f t="shared" si="7"/>
        <v>0</v>
      </c>
      <c r="AQ16" s="25">
        <f t="shared" si="8"/>
        <v>1805.6</v>
      </c>
    </row>
    <row r="17" spans="1:43" ht="12.6" customHeight="1">
      <c r="A17" s="32">
        <f t="shared" si="2"/>
        <v>10</v>
      </c>
      <c r="B17" s="32" t="s">
        <v>2270</v>
      </c>
      <c r="C17" s="33" t="s">
        <v>2271</v>
      </c>
      <c r="D17" s="33" t="s">
        <v>2272</v>
      </c>
      <c r="E17" s="33" t="s">
        <v>2273</v>
      </c>
      <c r="F17" s="33"/>
      <c r="G17" s="33"/>
      <c r="H17" s="66"/>
      <c r="I17" s="33" t="s">
        <v>1115</v>
      </c>
      <c r="J17" s="66">
        <v>1</v>
      </c>
      <c r="K17" s="33" t="s">
        <v>2236</v>
      </c>
      <c r="L17" s="34">
        <v>38696</v>
      </c>
      <c r="M17" s="34">
        <v>38696</v>
      </c>
      <c r="N17" s="66" t="s">
        <v>2237</v>
      </c>
      <c r="O17" s="35"/>
      <c r="P17" s="33"/>
      <c r="Q17" s="35"/>
      <c r="R17" s="35"/>
      <c r="S17" s="35"/>
      <c r="T17" s="35"/>
      <c r="U17" s="66"/>
      <c r="V17" s="35"/>
      <c r="W17" s="42" t="str">
        <f t="shared" si="3"/>
        <v/>
      </c>
      <c r="X17" s="33"/>
      <c r="Y17" s="24" t="s">
        <v>2274</v>
      </c>
      <c r="AA17" s="44" t="s">
        <v>1319</v>
      </c>
      <c r="AB17" s="139">
        <v>350</v>
      </c>
      <c r="AC17" s="44"/>
      <c r="AD17" s="139"/>
      <c r="AE17" s="44"/>
      <c r="AF17" s="139"/>
      <c r="AG17" s="44"/>
      <c r="AH17" s="139"/>
      <c r="AI17" s="44">
        <v>1.48</v>
      </c>
      <c r="AJ17" s="139">
        <v>9.5</v>
      </c>
      <c r="AK17" s="44">
        <v>57.88</v>
      </c>
      <c r="AL17" s="139">
        <v>1.66</v>
      </c>
      <c r="AM17" s="25">
        <f t="shared" si="4"/>
        <v>518</v>
      </c>
      <c r="AN17" s="25">
        <f t="shared" si="5"/>
        <v>0</v>
      </c>
      <c r="AO17" s="25">
        <f t="shared" si="6"/>
        <v>0</v>
      </c>
      <c r="AP17" s="25">
        <f t="shared" si="7"/>
        <v>0</v>
      </c>
      <c r="AQ17" s="25">
        <f t="shared" si="8"/>
        <v>518</v>
      </c>
    </row>
    <row r="18" spans="1:43" ht="12.6" customHeight="1">
      <c r="A18" s="32">
        <f t="shared" si="2"/>
        <v>11</v>
      </c>
      <c r="B18" s="32" t="s">
        <v>2275</v>
      </c>
      <c r="C18" s="33" t="s">
        <v>2271</v>
      </c>
      <c r="D18" s="33" t="s">
        <v>2276</v>
      </c>
      <c r="E18" s="33" t="s">
        <v>2273</v>
      </c>
      <c r="F18" s="33"/>
      <c r="G18" s="33"/>
      <c r="H18" s="66"/>
      <c r="I18" s="33" t="s">
        <v>1115</v>
      </c>
      <c r="J18" s="66">
        <v>1</v>
      </c>
      <c r="K18" s="33" t="s">
        <v>2236</v>
      </c>
      <c r="L18" s="34">
        <v>38696</v>
      </c>
      <c r="M18" s="34">
        <v>38696</v>
      </c>
      <c r="N18" s="66" t="s">
        <v>2237</v>
      </c>
      <c r="O18" s="35"/>
      <c r="P18" s="33"/>
      <c r="Q18" s="35"/>
      <c r="R18" s="35"/>
      <c r="S18" s="35"/>
      <c r="T18" s="35"/>
      <c r="U18" s="66"/>
      <c r="V18" s="35"/>
      <c r="W18" s="42" t="str">
        <f t="shared" si="3"/>
        <v/>
      </c>
      <c r="X18" s="33"/>
      <c r="Y18" s="24" t="s">
        <v>2277</v>
      </c>
      <c r="AA18" s="44" t="s">
        <v>1319</v>
      </c>
      <c r="AB18" s="139">
        <v>350</v>
      </c>
      <c r="AC18" s="44"/>
      <c r="AD18" s="139"/>
      <c r="AE18" s="44"/>
      <c r="AF18" s="139"/>
      <c r="AG18" s="44"/>
      <c r="AH18" s="139"/>
      <c r="AI18" s="44">
        <v>1.48</v>
      </c>
      <c r="AJ18" s="139">
        <v>9.5</v>
      </c>
      <c r="AK18" s="44">
        <v>57.88</v>
      </c>
      <c r="AL18" s="139">
        <v>1.66</v>
      </c>
      <c r="AM18" s="25">
        <f t="shared" si="4"/>
        <v>518</v>
      </c>
      <c r="AN18" s="25">
        <f t="shared" si="5"/>
        <v>0</v>
      </c>
      <c r="AO18" s="25">
        <f t="shared" si="6"/>
        <v>0</v>
      </c>
      <c r="AP18" s="25">
        <f t="shared" si="7"/>
        <v>0</v>
      </c>
      <c r="AQ18" s="25">
        <f t="shared" si="8"/>
        <v>518</v>
      </c>
    </row>
    <row r="19" spans="1:43" ht="12.6" customHeight="1">
      <c r="A19" s="32">
        <f t="shared" si="2"/>
        <v>12</v>
      </c>
      <c r="B19" s="32" t="s">
        <v>2278</v>
      </c>
      <c r="C19" s="33" t="s">
        <v>2271</v>
      </c>
      <c r="D19" s="33" t="s">
        <v>2279</v>
      </c>
      <c r="E19" s="33" t="s">
        <v>2273</v>
      </c>
      <c r="F19" s="33"/>
      <c r="G19" s="33"/>
      <c r="H19" s="66"/>
      <c r="I19" s="33" t="s">
        <v>1115</v>
      </c>
      <c r="J19" s="66">
        <v>1</v>
      </c>
      <c r="K19" s="33" t="s">
        <v>2236</v>
      </c>
      <c r="L19" s="34">
        <v>38696</v>
      </c>
      <c r="M19" s="34">
        <v>38696</v>
      </c>
      <c r="N19" s="66" t="s">
        <v>2237</v>
      </c>
      <c r="O19" s="35"/>
      <c r="P19" s="33"/>
      <c r="Q19" s="35"/>
      <c r="R19" s="35"/>
      <c r="S19" s="35"/>
      <c r="T19" s="35"/>
      <c r="U19" s="66"/>
      <c r="V19" s="35"/>
      <c r="W19" s="42" t="str">
        <f t="shared" si="3"/>
        <v/>
      </c>
      <c r="X19" s="33"/>
      <c r="Y19" s="24" t="s">
        <v>2280</v>
      </c>
      <c r="AA19" s="44" t="s">
        <v>1319</v>
      </c>
      <c r="AB19" s="139">
        <v>350</v>
      </c>
      <c r="AC19" s="44"/>
      <c r="AD19" s="139"/>
      <c r="AE19" s="44"/>
      <c r="AF19" s="139"/>
      <c r="AG19" s="44"/>
      <c r="AH19" s="139"/>
      <c r="AI19" s="44">
        <v>1.48</v>
      </c>
      <c r="AJ19" s="139">
        <v>9.5</v>
      </c>
      <c r="AK19" s="44">
        <v>57.88</v>
      </c>
      <c r="AL19" s="139">
        <v>1.66</v>
      </c>
      <c r="AM19" s="25">
        <f t="shared" si="4"/>
        <v>518</v>
      </c>
      <c r="AN19" s="25">
        <f t="shared" si="5"/>
        <v>0</v>
      </c>
      <c r="AO19" s="25">
        <f t="shared" si="6"/>
        <v>0</v>
      </c>
      <c r="AP19" s="25">
        <f t="shared" si="7"/>
        <v>0</v>
      </c>
      <c r="AQ19" s="25">
        <f t="shared" si="8"/>
        <v>518</v>
      </c>
    </row>
    <row r="20" spans="1:43" ht="12.6" customHeight="1">
      <c r="A20" s="32">
        <f t="shared" si="2"/>
        <v>13</v>
      </c>
      <c r="B20" s="32" t="s">
        <v>2281</v>
      </c>
      <c r="C20" s="33" t="s">
        <v>2282</v>
      </c>
      <c r="D20" s="33" t="s">
        <v>2283</v>
      </c>
      <c r="E20" s="33" t="s">
        <v>2284</v>
      </c>
      <c r="F20" s="33"/>
      <c r="G20" s="33"/>
      <c r="H20" s="66"/>
      <c r="I20" s="33" t="s">
        <v>1115</v>
      </c>
      <c r="J20" s="66">
        <v>1</v>
      </c>
      <c r="K20" s="33" t="s">
        <v>2236</v>
      </c>
      <c r="L20" s="34">
        <v>38696</v>
      </c>
      <c r="M20" s="34">
        <v>38696</v>
      </c>
      <c r="N20" s="66" t="s">
        <v>2237</v>
      </c>
      <c r="O20" s="35"/>
      <c r="P20" s="33"/>
      <c r="Q20" s="35"/>
      <c r="R20" s="35"/>
      <c r="S20" s="35"/>
      <c r="T20" s="35"/>
      <c r="U20" s="66"/>
      <c r="V20" s="35"/>
      <c r="W20" s="42" t="str">
        <f t="shared" si="3"/>
        <v/>
      </c>
      <c r="X20" s="33"/>
      <c r="Y20" s="24" t="s">
        <v>2285</v>
      </c>
      <c r="AA20" s="44" t="s">
        <v>1319</v>
      </c>
      <c r="AB20" s="139">
        <v>280</v>
      </c>
      <c r="AC20" s="44"/>
      <c r="AD20" s="139"/>
      <c r="AE20" s="44"/>
      <c r="AF20" s="139"/>
      <c r="AG20" s="44"/>
      <c r="AH20" s="139"/>
      <c r="AI20" s="44">
        <v>1.48</v>
      </c>
      <c r="AJ20" s="139">
        <v>9.5</v>
      </c>
      <c r="AK20" s="44">
        <v>57.88</v>
      </c>
      <c r="AL20" s="139">
        <v>1.66</v>
      </c>
      <c r="AM20" s="25">
        <f t="shared" si="4"/>
        <v>414.4</v>
      </c>
      <c r="AN20" s="25">
        <f t="shared" si="5"/>
        <v>0</v>
      </c>
      <c r="AO20" s="25">
        <f t="shared" si="6"/>
        <v>0</v>
      </c>
      <c r="AP20" s="25">
        <f t="shared" si="7"/>
        <v>0</v>
      </c>
      <c r="AQ20" s="25">
        <f t="shared" si="8"/>
        <v>414.4</v>
      </c>
    </row>
    <row r="21" spans="1:43" ht="12.6" customHeight="1">
      <c r="A21" s="32">
        <f t="shared" si="2"/>
        <v>14</v>
      </c>
      <c r="B21" s="32" t="s">
        <v>2286</v>
      </c>
      <c r="C21" s="33" t="s">
        <v>2282</v>
      </c>
      <c r="D21" s="33" t="s">
        <v>2283</v>
      </c>
      <c r="E21" s="33" t="s">
        <v>2284</v>
      </c>
      <c r="F21" s="33"/>
      <c r="G21" s="33"/>
      <c r="H21" s="66"/>
      <c r="I21" s="33" t="s">
        <v>1115</v>
      </c>
      <c r="J21" s="66">
        <v>1</v>
      </c>
      <c r="K21" s="33" t="s">
        <v>2236</v>
      </c>
      <c r="L21" s="34">
        <v>38696</v>
      </c>
      <c r="M21" s="34">
        <v>38696</v>
      </c>
      <c r="N21" s="66" t="s">
        <v>2237</v>
      </c>
      <c r="O21" s="35"/>
      <c r="P21" s="33"/>
      <c r="Q21" s="35"/>
      <c r="R21" s="35"/>
      <c r="S21" s="35"/>
      <c r="T21" s="35"/>
      <c r="U21" s="66"/>
      <c r="V21" s="35"/>
      <c r="W21" s="42" t="str">
        <f t="shared" si="3"/>
        <v/>
      </c>
      <c r="X21" s="33"/>
      <c r="Y21" s="24" t="s">
        <v>2287</v>
      </c>
      <c r="AA21" s="44" t="s">
        <v>1319</v>
      </c>
      <c r="AB21" s="139">
        <v>280</v>
      </c>
      <c r="AC21" s="44"/>
      <c r="AD21" s="139"/>
      <c r="AE21" s="44"/>
      <c r="AF21" s="139"/>
      <c r="AG21" s="44"/>
      <c r="AH21" s="139"/>
      <c r="AI21" s="44">
        <v>1.48</v>
      </c>
      <c r="AJ21" s="139">
        <v>9.5</v>
      </c>
      <c r="AK21" s="44">
        <v>57.88</v>
      </c>
      <c r="AL21" s="139">
        <v>1.66</v>
      </c>
      <c r="AM21" s="25">
        <f t="shared" si="4"/>
        <v>414.4</v>
      </c>
      <c r="AN21" s="25">
        <f t="shared" si="5"/>
        <v>0</v>
      </c>
      <c r="AO21" s="25">
        <f t="shared" si="6"/>
        <v>0</v>
      </c>
      <c r="AP21" s="25">
        <f t="shared" si="7"/>
        <v>0</v>
      </c>
      <c r="AQ21" s="25">
        <f t="shared" si="8"/>
        <v>414.4</v>
      </c>
    </row>
    <row r="22" spans="1:43" ht="12.6" customHeight="1">
      <c r="A22" s="32">
        <f t="shared" si="2"/>
        <v>15</v>
      </c>
      <c r="B22" s="32" t="s">
        <v>2288</v>
      </c>
      <c r="C22" s="33" t="s">
        <v>2282</v>
      </c>
      <c r="D22" s="33" t="s">
        <v>2283</v>
      </c>
      <c r="E22" s="33" t="s">
        <v>2284</v>
      </c>
      <c r="F22" s="33"/>
      <c r="G22" s="33"/>
      <c r="H22" s="66"/>
      <c r="I22" s="33" t="s">
        <v>1115</v>
      </c>
      <c r="J22" s="66">
        <v>1</v>
      </c>
      <c r="K22" s="33" t="s">
        <v>2236</v>
      </c>
      <c r="L22" s="34">
        <v>38696</v>
      </c>
      <c r="M22" s="34">
        <v>38696</v>
      </c>
      <c r="N22" s="66" t="s">
        <v>2237</v>
      </c>
      <c r="O22" s="35"/>
      <c r="P22" s="33"/>
      <c r="Q22" s="35"/>
      <c r="R22" s="35"/>
      <c r="S22" s="35"/>
      <c r="T22" s="35"/>
      <c r="U22" s="66"/>
      <c r="V22" s="35"/>
      <c r="W22" s="42" t="str">
        <f t="shared" si="3"/>
        <v/>
      </c>
      <c r="X22" s="33"/>
      <c r="Y22" s="24" t="s">
        <v>2289</v>
      </c>
      <c r="AA22" s="44" t="s">
        <v>1319</v>
      </c>
      <c r="AB22" s="139">
        <v>280</v>
      </c>
      <c r="AC22" s="44"/>
      <c r="AD22" s="139"/>
      <c r="AE22" s="44"/>
      <c r="AF22" s="139"/>
      <c r="AG22" s="44"/>
      <c r="AH22" s="139"/>
      <c r="AI22" s="44">
        <v>1.48</v>
      </c>
      <c r="AJ22" s="139">
        <v>9.5</v>
      </c>
      <c r="AK22" s="44">
        <v>57.88</v>
      </c>
      <c r="AL22" s="139">
        <v>1.66</v>
      </c>
      <c r="AM22" s="25">
        <f t="shared" si="4"/>
        <v>414.4</v>
      </c>
      <c r="AN22" s="25">
        <f t="shared" si="5"/>
        <v>0</v>
      </c>
      <c r="AO22" s="25">
        <f t="shared" si="6"/>
        <v>0</v>
      </c>
      <c r="AP22" s="25">
        <f t="shared" si="7"/>
        <v>0</v>
      </c>
      <c r="AQ22" s="25">
        <f t="shared" si="8"/>
        <v>414.4</v>
      </c>
    </row>
    <row r="23" spans="1:43" ht="12.6" customHeight="1">
      <c r="A23" s="32">
        <f t="shared" si="2"/>
        <v>16</v>
      </c>
      <c r="B23" s="32" t="s">
        <v>2290</v>
      </c>
      <c r="C23" s="33" t="s">
        <v>2291</v>
      </c>
      <c r="D23" s="33"/>
      <c r="E23" s="33"/>
      <c r="F23" s="33"/>
      <c r="G23" s="33"/>
      <c r="H23" s="66"/>
      <c r="I23" s="33" t="s">
        <v>1115</v>
      </c>
      <c r="J23" s="66">
        <v>1</v>
      </c>
      <c r="K23" s="33" t="s">
        <v>2236</v>
      </c>
      <c r="L23" s="34">
        <v>38696</v>
      </c>
      <c r="M23" s="34">
        <v>38696</v>
      </c>
      <c r="N23" s="66" t="s">
        <v>2237</v>
      </c>
      <c r="O23" s="35"/>
      <c r="P23" s="33"/>
      <c r="Q23" s="35"/>
      <c r="R23" s="35"/>
      <c r="S23" s="35"/>
      <c r="T23" s="35"/>
      <c r="U23" s="66"/>
      <c r="V23" s="35"/>
      <c r="W23" s="42" t="str">
        <f t="shared" si="3"/>
        <v/>
      </c>
      <c r="X23" s="33"/>
      <c r="Y23" s="24" t="s">
        <v>2292</v>
      </c>
      <c r="AA23" s="44" t="s">
        <v>1319</v>
      </c>
      <c r="AB23" s="139">
        <v>5</v>
      </c>
      <c r="AC23" s="44"/>
      <c r="AD23" s="139"/>
      <c r="AE23" s="44"/>
      <c r="AF23" s="139"/>
      <c r="AG23" s="44"/>
      <c r="AH23" s="139"/>
      <c r="AI23" s="44">
        <v>1.48</v>
      </c>
      <c r="AJ23" s="139">
        <v>9.5</v>
      </c>
      <c r="AK23" s="44">
        <v>57.88</v>
      </c>
      <c r="AL23" s="139">
        <v>1.66</v>
      </c>
      <c r="AM23" s="25">
        <f t="shared" si="4"/>
        <v>7.4</v>
      </c>
      <c r="AN23" s="25">
        <f t="shared" si="5"/>
        <v>0</v>
      </c>
      <c r="AO23" s="25">
        <f t="shared" si="6"/>
        <v>0</v>
      </c>
      <c r="AP23" s="25">
        <f t="shared" si="7"/>
        <v>0</v>
      </c>
      <c r="AQ23" s="25">
        <f t="shared" si="8"/>
        <v>7.4</v>
      </c>
    </row>
    <row r="24" spans="1:43" ht="12.6" customHeight="1">
      <c r="A24" s="32">
        <f t="shared" si="2"/>
        <v>17</v>
      </c>
      <c r="B24" s="32" t="s">
        <v>2293</v>
      </c>
      <c r="C24" s="33" t="s">
        <v>2294</v>
      </c>
      <c r="D24" s="33"/>
      <c r="E24" s="33"/>
      <c r="F24" s="33"/>
      <c r="G24" s="33"/>
      <c r="H24" s="66"/>
      <c r="I24" s="33" t="s">
        <v>1115</v>
      </c>
      <c r="J24" s="66">
        <v>1</v>
      </c>
      <c r="K24" s="33" t="s">
        <v>2236</v>
      </c>
      <c r="L24" s="34">
        <v>38696</v>
      </c>
      <c r="M24" s="34">
        <v>38696</v>
      </c>
      <c r="N24" s="66" t="s">
        <v>2237</v>
      </c>
      <c r="O24" s="35"/>
      <c r="P24" s="33"/>
      <c r="Q24" s="35"/>
      <c r="R24" s="35"/>
      <c r="S24" s="35"/>
      <c r="T24" s="35"/>
      <c r="U24" s="66"/>
      <c r="V24" s="35"/>
      <c r="W24" s="42" t="str">
        <f t="shared" si="3"/>
        <v/>
      </c>
      <c r="X24" s="33"/>
      <c r="Y24" s="24" t="s">
        <v>2295</v>
      </c>
      <c r="AA24" s="44" t="s">
        <v>1319</v>
      </c>
      <c r="AB24" s="139">
        <v>5</v>
      </c>
      <c r="AC24" s="44"/>
      <c r="AD24" s="139"/>
      <c r="AE24" s="44"/>
      <c r="AF24" s="139"/>
      <c r="AG24" s="44"/>
      <c r="AH24" s="139"/>
      <c r="AI24" s="44">
        <v>1.48</v>
      </c>
      <c r="AJ24" s="139">
        <v>9.5</v>
      </c>
      <c r="AK24" s="44">
        <v>57.88</v>
      </c>
      <c r="AL24" s="139">
        <v>1.66</v>
      </c>
      <c r="AM24" s="25">
        <f t="shared" si="4"/>
        <v>7.4</v>
      </c>
      <c r="AN24" s="25">
        <f t="shared" si="5"/>
        <v>0</v>
      </c>
      <c r="AO24" s="25">
        <f t="shared" si="6"/>
        <v>0</v>
      </c>
      <c r="AP24" s="25">
        <f t="shared" si="7"/>
        <v>0</v>
      </c>
      <c r="AQ24" s="25">
        <f t="shared" si="8"/>
        <v>7.4</v>
      </c>
    </row>
    <row r="25" spans="1:43" ht="12.6" customHeight="1">
      <c r="A25" s="32">
        <f t="shared" si="2"/>
        <v>18</v>
      </c>
      <c r="B25" s="32" t="s">
        <v>2296</v>
      </c>
      <c r="C25" s="33" t="s">
        <v>2297</v>
      </c>
      <c r="D25" s="33" t="s">
        <v>2298</v>
      </c>
      <c r="E25" s="33"/>
      <c r="F25" s="33"/>
      <c r="G25" s="33"/>
      <c r="H25" s="66"/>
      <c r="I25" s="33" t="s">
        <v>1115</v>
      </c>
      <c r="J25" s="66">
        <v>1</v>
      </c>
      <c r="K25" s="33" t="s">
        <v>2236</v>
      </c>
      <c r="L25" s="34">
        <v>38696</v>
      </c>
      <c r="M25" s="34">
        <v>38696</v>
      </c>
      <c r="N25" s="66" t="s">
        <v>2237</v>
      </c>
      <c r="O25" s="35"/>
      <c r="P25" s="33"/>
      <c r="Q25" s="35"/>
      <c r="R25" s="35"/>
      <c r="S25" s="35"/>
      <c r="T25" s="35"/>
      <c r="U25" s="66"/>
      <c r="V25" s="35"/>
      <c r="W25" s="42" t="str">
        <f t="shared" si="3"/>
        <v/>
      </c>
      <c r="X25" s="33"/>
      <c r="Y25" s="24" t="s">
        <v>2299</v>
      </c>
      <c r="AA25" s="44"/>
      <c r="AB25" s="139"/>
      <c r="AC25" s="44" t="s">
        <v>1198</v>
      </c>
      <c r="AD25" s="139">
        <v>16</v>
      </c>
      <c r="AE25" s="44"/>
      <c r="AF25" s="139"/>
      <c r="AG25" s="44"/>
      <c r="AH25" s="139"/>
      <c r="AI25" s="44">
        <v>1.48</v>
      </c>
      <c r="AJ25" s="139">
        <v>9.5</v>
      </c>
      <c r="AK25" s="44">
        <v>57.88</v>
      </c>
      <c r="AL25" s="139">
        <v>1.66</v>
      </c>
      <c r="AM25" s="25">
        <f t="shared" si="4"/>
        <v>0</v>
      </c>
      <c r="AN25" s="25">
        <f t="shared" si="5"/>
        <v>152</v>
      </c>
      <c r="AO25" s="25">
        <f t="shared" si="6"/>
        <v>0</v>
      </c>
      <c r="AP25" s="25">
        <f t="shared" si="7"/>
        <v>0</v>
      </c>
      <c r="AQ25" s="25">
        <f t="shared" si="8"/>
        <v>152</v>
      </c>
    </row>
    <row r="26" spans="1:43" ht="12.6" customHeight="1">
      <c r="A26" s="32">
        <f t="shared" si="2"/>
        <v>19</v>
      </c>
      <c r="B26" s="32" t="s">
        <v>2300</v>
      </c>
      <c r="C26" s="33" t="s">
        <v>2301</v>
      </c>
      <c r="D26" s="33" t="s">
        <v>2302</v>
      </c>
      <c r="E26" s="33"/>
      <c r="F26" s="33"/>
      <c r="G26" s="33"/>
      <c r="H26" s="66"/>
      <c r="I26" s="33" t="s">
        <v>1115</v>
      </c>
      <c r="J26" s="66">
        <v>1</v>
      </c>
      <c r="K26" s="33" t="s">
        <v>2236</v>
      </c>
      <c r="L26" s="34">
        <v>38696</v>
      </c>
      <c r="M26" s="34">
        <v>38696</v>
      </c>
      <c r="N26" s="66" t="s">
        <v>2237</v>
      </c>
      <c r="O26" s="35"/>
      <c r="P26" s="33"/>
      <c r="Q26" s="35"/>
      <c r="R26" s="35"/>
      <c r="S26" s="35"/>
      <c r="T26" s="35"/>
      <c r="U26" s="66"/>
      <c r="V26" s="35"/>
      <c r="W26" s="42" t="str">
        <f t="shared" si="3"/>
        <v/>
      </c>
      <c r="X26" s="33"/>
      <c r="Y26" s="24" t="s">
        <v>2303</v>
      </c>
      <c r="AA26" s="44"/>
      <c r="AB26" s="139"/>
      <c r="AC26" s="44" t="s">
        <v>1198</v>
      </c>
      <c r="AD26" s="139">
        <v>66</v>
      </c>
      <c r="AE26" s="44"/>
      <c r="AF26" s="139"/>
      <c r="AG26" s="44"/>
      <c r="AH26" s="139"/>
      <c r="AI26" s="44">
        <v>1.48</v>
      </c>
      <c r="AJ26" s="139">
        <v>9.5</v>
      </c>
      <c r="AK26" s="44">
        <v>57.88</v>
      </c>
      <c r="AL26" s="139">
        <v>1.66</v>
      </c>
      <c r="AM26" s="25">
        <f t="shared" si="4"/>
        <v>0</v>
      </c>
      <c r="AN26" s="25">
        <f t="shared" si="5"/>
        <v>627</v>
      </c>
      <c r="AO26" s="25">
        <f t="shared" si="6"/>
        <v>0</v>
      </c>
      <c r="AP26" s="25">
        <f t="shared" si="7"/>
        <v>0</v>
      </c>
      <c r="AQ26" s="25">
        <f t="shared" si="8"/>
        <v>627</v>
      </c>
    </row>
    <row r="27" spans="1:43" ht="12.6" customHeight="1">
      <c r="A27" s="32">
        <f t="shared" si="2"/>
        <v>20</v>
      </c>
      <c r="B27" s="32" t="s">
        <v>2304</v>
      </c>
      <c r="C27" s="33" t="s">
        <v>2305</v>
      </c>
      <c r="D27" s="33" t="s">
        <v>2306</v>
      </c>
      <c r="E27" s="33"/>
      <c r="F27" s="33"/>
      <c r="G27" s="33"/>
      <c r="H27" s="66"/>
      <c r="I27" s="33" t="s">
        <v>1115</v>
      </c>
      <c r="J27" s="66">
        <v>1</v>
      </c>
      <c r="K27" s="33" t="s">
        <v>2236</v>
      </c>
      <c r="L27" s="34">
        <v>38696</v>
      </c>
      <c r="M27" s="34">
        <v>38696</v>
      </c>
      <c r="N27" s="66" t="s">
        <v>2237</v>
      </c>
      <c r="O27" s="35"/>
      <c r="P27" s="33"/>
      <c r="Q27" s="35"/>
      <c r="R27" s="35"/>
      <c r="S27" s="35"/>
      <c r="T27" s="35"/>
      <c r="U27" s="66"/>
      <c r="V27" s="35"/>
      <c r="W27" s="42" t="str">
        <f t="shared" si="3"/>
        <v/>
      </c>
      <c r="X27" s="33"/>
      <c r="Y27" s="24" t="s">
        <v>2307</v>
      </c>
      <c r="AA27" s="44"/>
      <c r="AB27" s="139"/>
      <c r="AC27" s="44"/>
      <c r="AD27" s="139"/>
      <c r="AE27" s="44" t="s">
        <v>1212</v>
      </c>
      <c r="AF27" s="139">
        <v>1</v>
      </c>
      <c r="AG27" s="44"/>
      <c r="AH27" s="139"/>
      <c r="AI27" s="44">
        <v>1.48</v>
      </c>
      <c r="AJ27" s="139">
        <v>9.5</v>
      </c>
      <c r="AK27" s="44">
        <v>57.88</v>
      </c>
      <c r="AL27" s="139">
        <v>1.66</v>
      </c>
      <c r="AM27" s="25">
        <f t="shared" si="4"/>
        <v>0</v>
      </c>
      <c r="AN27" s="25">
        <f t="shared" si="5"/>
        <v>0</v>
      </c>
      <c r="AO27" s="25">
        <f t="shared" si="6"/>
        <v>57.88</v>
      </c>
      <c r="AP27" s="25">
        <f t="shared" si="7"/>
        <v>0</v>
      </c>
      <c r="AQ27" s="25">
        <f t="shared" si="8"/>
        <v>57.88</v>
      </c>
    </row>
    <row r="28" spans="1:43" ht="12.6" customHeight="1">
      <c r="A28" s="32">
        <f t="shared" si="2"/>
        <v>21</v>
      </c>
      <c r="B28" s="32" t="s">
        <v>2308</v>
      </c>
      <c r="C28" s="33" t="s">
        <v>2309</v>
      </c>
      <c r="D28" s="33" t="s">
        <v>2310</v>
      </c>
      <c r="E28" s="33"/>
      <c r="F28" s="33"/>
      <c r="G28" s="33"/>
      <c r="H28" s="66"/>
      <c r="I28" s="33" t="s">
        <v>1115</v>
      </c>
      <c r="J28" s="66">
        <v>1</v>
      </c>
      <c r="K28" s="33" t="s">
        <v>2236</v>
      </c>
      <c r="L28" s="34">
        <v>38696</v>
      </c>
      <c r="M28" s="34">
        <v>38696</v>
      </c>
      <c r="N28" s="66" t="s">
        <v>2237</v>
      </c>
      <c r="O28" s="35"/>
      <c r="P28" s="33"/>
      <c r="Q28" s="35"/>
      <c r="R28" s="35"/>
      <c r="S28" s="35"/>
      <c r="T28" s="35"/>
      <c r="U28" s="66"/>
      <c r="V28" s="35"/>
      <c r="W28" s="42" t="str">
        <f t="shared" si="3"/>
        <v/>
      </c>
      <c r="X28" s="33"/>
      <c r="Y28" s="24" t="s">
        <v>2311</v>
      </c>
      <c r="AA28" s="44"/>
      <c r="AB28" s="139"/>
      <c r="AC28" s="44"/>
      <c r="AD28" s="139"/>
      <c r="AE28" s="44" t="s">
        <v>1212</v>
      </c>
      <c r="AF28" s="139">
        <v>1</v>
      </c>
      <c r="AG28" s="44"/>
      <c r="AH28" s="139"/>
      <c r="AI28" s="44">
        <v>1.48</v>
      </c>
      <c r="AJ28" s="139">
        <v>9.5</v>
      </c>
      <c r="AK28" s="44">
        <v>57.88</v>
      </c>
      <c r="AL28" s="139">
        <v>1.66</v>
      </c>
      <c r="AM28" s="25">
        <f t="shared" si="4"/>
        <v>0</v>
      </c>
      <c r="AN28" s="25">
        <f t="shared" si="5"/>
        <v>0</v>
      </c>
      <c r="AO28" s="25">
        <f t="shared" si="6"/>
        <v>57.88</v>
      </c>
      <c r="AP28" s="25">
        <f t="shared" si="7"/>
        <v>0</v>
      </c>
      <c r="AQ28" s="25">
        <f t="shared" si="8"/>
        <v>57.88</v>
      </c>
    </row>
    <row r="29" spans="1:43" ht="12.6" customHeight="1">
      <c r="A29" s="32">
        <f t="shared" si="2"/>
        <v>22</v>
      </c>
      <c r="B29" s="32" t="s">
        <v>2312</v>
      </c>
      <c r="C29" s="33" t="s">
        <v>2313</v>
      </c>
      <c r="D29" s="33"/>
      <c r="E29" s="33"/>
      <c r="F29" s="33"/>
      <c r="G29" s="33"/>
      <c r="H29" s="66"/>
      <c r="I29" s="33" t="s">
        <v>1115</v>
      </c>
      <c r="J29" s="66">
        <v>1</v>
      </c>
      <c r="K29" s="33" t="s">
        <v>2236</v>
      </c>
      <c r="L29" s="34">
        <v>38696</v>
      </c>
      <c r="M29" s="34">
        <v>38696</v>
      </c>
      <c r="N29" s="66" t="s">
        <v>2237</v>
      </c>
      <c r="O29" s="35"/>
      <c r="P29" s="33"/>
      <c r="Q29" s="35"/>
      <c r="R29" s="35"/>
      <c r="S29" s="35"/>
      <c r="T29" s="35"/>
      <c r="U29" s="66"/>
      <c r="V29" s="35"/>
      <c r="W29" s="42" t="str">
        <f t="shared" si="3"/>
        <v/>
      </c>
      <c r="X29" s="33"/>
      <c r="Y29" s="24" t="s">
        <v>2314</v>
      </c>
      <c r="AA29" s="44" t="s">
        <v>1319</v>
      </c>
      <c r="AB29" s="139">
        <v>5</v>
      </c>
      <c r="AC29" s="44"/>
      <c r="AD29" s="139"/>
      <c r="AE29" s="44"/>
      <c r="AF29" s="139"/>
      <c r="AG29" s="44"/>
      <c r="AH29" s="139"/>
      <c r="AI29" s="44">
        <v>1.48</v>
      </c>
      <c r="AJ29" s="139">
        <v>9.5</v>
      </c>
      <c r="AK29" s="44">
        <v>57.88</v>
      </c>
      <c r="AL29" s="139">
        <v>1.66</v>
      </c>
      <c r="AM29" s="25">
        <f t="shared" si="4"/>
        <v>7.4</v>
      </c>
      <c r="AN29" s="25">
        <f t="shared" si="5"/>
        <v>0</v>
      </c>
      <c r="AO29" s="25">
        <f t="shared" si="6"/>
        <v>0</v>
      </c>
      <c r="AP29" s="25">
        <f t="shared" si="7"/>
        <v>0</v>
      </c>
      <c r="AQ29" s="25">
        <f t="shared" si="8"/>
        <v>7.4</v>
      </c>
    </row>
    <row r="30" spans="1:43" ht="12.6" customHeight="1">
      <c r="A30" s="32">
        <f t="shared" si="2"/>
        <v>23</v>
      </c>
      <c r="B30" s="32" t="s">
        <v>2315</v>
      </c>
      <c r="C30" s="33" t="s">
        <v>2313</v>
      </c>
      <c r="D30" s="33"/>
      <c r="E30" s="33"/>
      <c r="F30" s="33"/>
      <c r="G30" s="33"/>
      <c r="H30" s="66"/>
      <c r="I30" s="33" t="s">
        <v>1115</v>
      </c>
      <c r="J30" s="66">
        <v>1</v>
      </c>
      <c r="K30" s="33" t="s">
        <v>2236</v>
      </c>
      <c r="L30" s="34">
        <v>38696</v>
      </c>
      <c r="M30" s="34">
        <v>38696</v>
      </c>
      <c r="N30" s="66" t="s">
        <v>2237</v>
      </c>
      <c r="O30" s="35"/>
      <c r="P30" s="33"/>
      <c r="Q30" s="35"/>
      <c r="R30" s="35"/>
      <c r="S30" s="35"/>
      <c r="T30" s="35"/>
      <c r="U30" s="66"/>
      <c r="V30" s="35"/>
      <c r="W30" s="42" t="str">
        <f t="shared" si="3"/>
        <v/>
      </c>
      <c r="X30" s="33"/>
      <c r="Y30" s="24" t="s">
        <v>2316</v>
      </c>
      <c r="AA30" s="44" t="s">
        <v>1319</v>
      </c>
      <c r="AB30" s="139">
        <v>5</v>
      </c>
      <c r="AC30" s="44"/>
      <c r="AD30" s="139"/>
      <c r="AE30" s="44"/>
      <c r="AF30" s="139"/>
      <c r="AG30" s="44"/>
      <c r="AH30" s="139"/>
      <c r="AI30" s="44">
        <v>1.48</v>
      </c>
      <c r="AJ30" s="139">
        <v>9.5</v>
      </c>
      <c r="AK30" s="44">
        <v>57.88</v>
      </c>
      <c r="AL30" s="139">
        <v>1.66</v>
      </c>
      <c r="AM30" s="25">
        <f t="shared" si="4"/>
        <v>7.4</v>
      </c>
      <c r="AN30" s="25">
        <f t="shared" si="5"/>
        <v>0</v>
      </c>
      <c r="AO30" s="25">
        <f t="shared" si="6"/>
        <v>0</v>
      </c>
      <c r="AP30" s="25">
        <f t="shared" si="7"/>
        <v>0</v>
      </c>
      <c r="AQ30" s="25">
        <f t="shared" si="8"/>
        <v>7.4</v>
      </c>
    </row>
    <row r="31" spans="1:43" ht="12.6" customHeight="1">
      <c r="A31" s="32">
        <f t="shared" si="2"/>
        <v>24</v>
      </c>
      <c r="B31" s="32" t="s">
        <v>2317</v>
      </c>
      <c r="C31" s="33" t="s">
        <v>2313</v>
      </c>
      <c r="D31" s="33"/>
      <c r="E31" s="33"/>
      <c r="F31" s="33"/>
      <c r="G31" s="33"/>
      <c r="H31" s="66"/>
      <c r="I31" s="33" t="s">
        <v>1115</v>
      </c>
      <c r="J31" s="66">
        <v>1</v>
      </c>
      <c r="K31" s="33" t="s">
        <v>2236</v>
      </c>
      <c r="L31" s="34">
        <v>38696</v>
      </c>
      <c r="M31" s="34">
        <v>38696</v>
      </c>
      <c r="N31" s="66" t="s">
        <v>2237</v>
      </c>
      <c r="O31" s="35"/>
      <c r="P31" s="33"/>
      <c r="Q31" s="35"/>
      <c r="R31" s="35"/>
      <c r="S31" s="35"/>
      <c r="T31" s="35"/>
      <c r="U31" s="66"/>
      <c r="V31" s="35"/>
      <c r="W31" s="42" t="str">
        <f t="shared" si="3"/>
        <v/>
      </c>
      <c r="X31" s="33"/>
      <c r="Y31" s="24" t="s">
        <v>2318</v>
      </c>
      <c r="AA31" s="44" t="s">
        <v>1319</v>
      </c>
      <c r="AB31" s="139">
        <v>5</v>
      </c>
      <c r="AC31" s="44"/>
      <c r="AD31" s="139"/>
      <c r="AE31" s="44"/>
      <c r="AF31" s="139"/>
      <c r="AG31" s="44"/>
      <c r="AH31" s="139"/>
      <c r="AI31" s="44">
        <v>1.48</v>
      </c>
      <c r="AJ31" s="139">
        <v>9.5</v>
      </c>
      <c r="AK31" s="44">
        <v>57.88</v>
      </c>
      <c r="AL31" s="139">
        <v>1.66</v>
      </c>
      <c r="AM31" s="25">
        <f t="shared" si="4"/>
        <v>7.4</v>
      </c>
      <c r="AN31" s="25">
        <f t="shared" si="5"/>
        <v>0</v>
      </c>
      <c r="AO31" s="25">
        <f t="shared" si="6"/>
        <v>0</v>
      </c>
      <c r="AP31" s="25">
        <f t="shared" si="7"/>
        <v>0</v>
      </c>
      <c r="AQ31" s="25">
        <f t="shared" si="8"/>
        <v>7.4</v>
      </c>
    </row>
    <row r="32" spans="1:43" ht="12.6" customHeight="1">
      <c r="A32" s="32">
        <f t="shared" si="2"/>
        <v>25</v>
      </c>
      <c r="B32" s="32" t="s">
        <v>2319</v>
      </c>
      <c r="C32" s="33" t="s">
        <v>2313</v>
      </c>
      <c r="D32" s="33"/>
      <c r="E32" s="33"/>
      <c r="F32" s="33"/>
      <c r="G32" s="33"/>
      <c r="H32" s="66"/>
      <c r="I32" s="33" t="s">
        <v>1115</v>
      </c>
      <c r="J32" s="66">
        <v>1</v>
      </c>
      <c r="K32" s="33" t="s">
        <v>2236</v>
      </c>
      <c r="L32" s="34">
        <v>38696</v>
      </c>
      <c r="M32" s="34">
        <v>38696</v>
      </c>
      <c r="N32" s="66" t="s">
        <v>2237</v>
      </c>
      <c r="O32" s="35"/>
      <c r="P32" s="33"/>
      <c r="Q32" s="35"/>
      <c r="R32" s="35"/>
      <c r="S32" s="35"/>
      <c r="T32" s="35"/>
      <c r="U32" s="66"/>
      <c r="V32" s="35"/>
      <c r="W32" s="42" t="str">
        <f t="shared" si="3"/>
        <v/>
      </c>
      <c r="X32" s="33"/>
      <c r="Y32" s="24" t="s">
        <v>2320</v>
      </c>
      <c r="AA32" s="44" t="s">
        <v>1319</v>
      </c>
      <c r="AB32" s="139">
        <v>5</v>
      </c>
      <c r="AC32" s="44"/>
      <c r="AD32" s="139"/>
      <c r="AE32" s="44"/>
      <c r="AF32" s="139"/>
      <c r="AG32" s="44"/>
      <c r="AH32" s="139"/>
      <c r="AI32" s="44">
        <v>1.48</v>
      </c>
      <c r="AJ32" s="139">
        <v>9.5</v>
      </c>
      <c r="AK32" s="44">
        <v>57.88</v>
      </c>
      <c r="AL32" s="139">
        <v>1.66</v>
      </c>
      <c r="AM32" s="25">
        <f t="shared" si="4"/>
        <v>7.4</v>
      </c>
      <c r="AN32" s="25">
        <f t="shared" si="5"/>
        <v>0</v>
      </c>
      <c r="AO32" s="25">
        <f t="shared" si="6"/>
        <v>0</v>
      </c>
      <c r="AP32" s="25">
        <f t="shared" si="7"/>
        <v>0</v>
      </c>
      <c r="AQ32" s="25">
        <f t="shared" si="8"/>
        <v>7.4</v>
      </c>
    </row>
    <row r="33" spans="1:43" ht="12.6" customHeight="1">
      <c r="A33" s="32">
        <f t="shared" si="2"/>
        <v>26</v>
      </c>
      <c r="B33" s="32" t="s">
        <v>2321</v>
      </c>
      <c r="C33" s="33" t="s">
        <v>2322</v>
      </c>
      <c r="D33" s="33"/>
      <c r="E33" s="33"/>
      <c r="F33" s="33"/>
      <c r="G33" s="33"/>
      <c r="H33" s="66"/>
      <c r="I33" s="33" t="s">
        <v>1115</v>
      </c>
      <c r="J33" s="66">
        <v>1</v>
      </c>
      <c r="K33" s="33" t="s">
        <v>2236</v>
      </c>
      <c r="L33" s="34">
        <v>39792</v>
      </c>
      <c r="M33" s="34">
        <v>39792</v>
      </c>
      <c r="N33" s="66" t="s">
        <v>2237</v>
      </c>
      <c r="O33" s="35"/>
      <c r="P33" s="33"/>
      <c r="Q33" s="35"/>
      <c r="R33" s="35"/>
      <c r="S33" s="35"/>
      <c r="T33" s="35"/>
      <c r="U33" s="66"/>
      <c r="V33" s="35"/>
      <c r="W33" s="42" t="str">
        <f t="shared" si="3"/>
        <v/>
      </c>
      <c r="X33" s="33"/>
      <c r="Y33" s="24" t="s">
        <v>2323</v>
      </c>
      <c r="AA33" s="44"/>
      <c r="AB33" s="139"/>
      <c r="AC33" s="44" t="s">
        <v>1198</v>
      </c>
      <c r="AD33" s="139">
        <v>600</v>
      </c>
      <c r="AE33" s="44"/>
      <c r="AF33" s="139"/>
      <c r="AG33" s="44"/>
      <c r="AH33" s="139"/>
      <c r="AI33" s="44">
        <v>1.48</v>
      </c>
      <c r="AJ33" s="139">
        <v>9.5</v>
      </c>
      <c r="AK33" s="44">
        <v>57.88</v>
      </c>
      <c r="AL33" s="139">
        <v>1.66</v>
      </c>
      <c r="AM33" s="25">
        <f t="shared" si="4"/>
        <v>0</v>
      </c>
      <c r="AN33" s="25">
        <f t="shared" si="5"/>
        <v>5700</v>
      </c>
      <c r="AO33" s="25">
        <f t="shared" si="6"/>
        <v>0</v>
      </c>
      <c r="AP33" s="25">
        <f t="shared" si="7"/>
        <v>0</v>
      </c>
      <c r="AQ33" s="25">
        <f t="shared" si="8"/>
        <v>5700</v>
      </c>
    </row>
    <row r="34" spans="1:43" ht="12.6" customHeight="1">
      <c r="A34" s="32">
        <f t="shared" si="2"/>
        <v>27</v>
      </c>
      <c r="B34" s="32" t="s">
        <v>2324</v>
      </c>
      <c r="C34" s="33" t="s">
        <v>2325</v>
      </c>
      <c r="D34" s="33"/>
      <c r="E34" s="33"/>
      <c r="F34" s="33"/>
      <c r="G34" s="33"/>
      <c r="H34" s="66"/>
      <c r="I34" s="33" t="s">
        <v>1115</v>
      </c>
      <c r="J34" s="66">
        <v>1</v>
      </c>
      <c r="K34" s="33" t="s">
        <v>2236</v>
      </c>
      <c r="L34" s="34">
        <v>39792</v>
      </c>
      <c r="M34" s="34">
        <v>39792</v>
      </c>
      <c r="N34" s="66" t="s">
        <v>2237</v>
      </c>
      <c r="O34" s="35"/>
      <c r="P34" s="33"/>
      <c r="Q34" s="35"/>
      <c r="R34" s="35"/>
      <c r="S34" s="35"/>
      <c r="T34" s="35"/>
      <c r="U34" s="66"/>
      <c r="V34" s="35"/>
      <c r="W34" s="42" t="str">
        <f t="shared" si="3"/>
        <v/>
      </c>
      <c r="X34" s="33"/>
      <c r="Y34" s="24" t="s">
        <v>2326</v>
      </c>
      <c r="AA34" s="44" t="s">
        <v>1319</v>
      </c>
      <c r="AB34" s="139">
        <v>1200</v>
      </c>
      <c r="AC34" s="44"/>
      <c r="AD34" s="139"/>
      <c r="AE34" s="44"/>
      <c r="AF34" s="139"/>
      <c r="AG34" s="44"/>
      <c r="AH34" s="139"/>
      <c r="AI34" s="44">
        <v>1.48</v>
      </c>
      <c r="AJ34" s="139">
        <v>9.5</v>
      </c>
      <c r="AK34" s="44">
        <v>57.88</v>
      </c>
      <c r="AL34" s="139">
        <v>1.66</v>
      </c>
      <c r="AM34" s="25">
        <f t="shared" si="4"/>
        <v>1776</v>
      </c>
      <c r="AN34" s="25">
        <f t="shared" si="5"/>
        <v>0</v>
      </c>
      <c r="AO34" s="25">
        <f t="shared" si="6"/>
        <v>0</v>
      </c>
      <c r="AP34" s="25">
        <f t="shared" si="7"/>
        <v>0</v>
      </c>
      <c r="AQ34" s="25">
        <f t="shared" si="8"/>
        <v>1776</v>
      </c>
    </row>
    <row r="35" spans="1:43" ht="12.6" customHeight="1">
      <c r="A35" s="32">
        <f t="shared" si="2"/>
        <v>28</v>
      </c>
      <c r="B35" s="32" t="s">
        <v>2327</v>
      </c>
      <c r="C35" s="33" t="s">
        <v>1228</v>
      </c>
      <c r="D35" s="33"/>
      <c r="E35" s="33"/>
      <c r="F35" s="33"/>
      <c r="G35" s="33"/>
      <c r="H35" s="66"/>
      <c r="I35" s="33" t="s">
        <v>1115</v>
      </c>
      <c r="J35" s="66">
        <v>1</v>
      </c>
      <c r="K35" s="33" t="s">
        <v>2236</v>
      </c>
      <c r="L35" s="34">
        <v>39792</v>
      </c>
      <c r="M35" s="34">
        <v>39792</v>
      </c>
      <c r="N35" s="66" t="s">
        <v>2237</v>
      </c>
      <c r="O35" s="35"/>
      <c r="P35" s="33"/>
      <c r="Q35" s="35"/>
      <c r="R35" s="35"/>
      <c r="S35" s="35"/>
      <c r="T35" s="35"/>
      <c r="U35" s="66"/>
      <c r="V35" s="35"/>
      <c r="W35" s="42" t="str">
        <f t="shared" si="3"/>
        <v/>
      </c>
      <c r="X35" s="33"/>
      <c r="Y35" s="24" t="s">
        <v>2328</v>
      </c>
      <c r="AA35" s="44" t="s">
        <v>1319</v>
      </c>
      <c r="AB35" s="139">
        <v>5</v>
      </c>
      <c r="AC35" s="44"/>
      <c r="AD35" s="139"/>
      <c r="AE35" s="44"/>
      <c r="AF35" s="139"/>
      <c r="AG35" s="44"/>
      <c r="AH35" s="139"/>
      <c r="AI35" s="44">
        <v>1.48</v>
      </c>
      <c r="AJ35" s="139">
        <v>9.5</v>
      </c>
      <c r="AK35" s="44">
        <v>57.88</v>
      </c>
      <c r="AL35" s="139">
        <v>1.66</v>
      </c>
      <c r="AM35" s="25">
        <f t="shared" si="4"/>
        <v>7.4</v>
      </c>
      <c r="AN35" s="25">
        <f t="shared" si="5"/>
        <v>0</v>
      </c>
      <c r="AO35" s="25">
        <f t="shared" si="6"/>
        <v>0</v>
      </c>
      <c r="AP35" s="25">
        <f t="shared" si="7"/>
        <v>0</v>
      </c>
      <c r="AQ35" s="25">
        <f t="shared" si="8"/>
        <v>7.4</v>
      </c>
    </row>
    <row r="36" spans="1:43" ht="12.6" customHeight="1">
      <c r="A36" s="32">
        <f t="shared" si="2"/>
        <v>29</v>
      </c>
      <c r="B36" s="32" t="s">
        <v>2329</v>
      </c>
      <c r="C36" s="33" t="s">
        <v>2330</v>
      </c>
      <c r="D36" s="33"/>
      <c r="E36" s="33"/>
      <c r="F36" s="33"/>
      <c r="G36" s="33"/>
      <c r="H36" s="66"/>
      <c r="I36" s="33" t="s">
        <v>1115</v>
      </c>
      <c r="J36" s="66">
        <v>1</v>
      </c>
      <c r="K36" s="33" t="s">
        <v>2236</v>
      </c>
      <c r="L36" s="34">
        <v>39792</v>
      </c>
      <c r="M36" s="34">
        <v>39792</v>
      </c>
      <c r="N36" s="66" t="s">
        <v>2237</v>
      </c>
      <c r="O36" s="35"/>
      <c r="P36" s="33"/>
      <c r="Q36" s="35"/>
      <c r="R36" s="35"/>
      <c r="S36" s="35"/>
      <c r="T36" s="35"/>
      <c r="U36" s="66"/>
      <c r="V36" s="35"/>
      <c r="W36" s="42" t="str">
        <f t="shared" si="3"/>
        <v/>
      </c>
      <c r="X36" s="33"/>
      <c r="Y36" s="24" t="s">
        <v>2331</v>
      </c>
      <c r="AA36" s="44" t="s">
        <v>1319</v>
      </c>
      <c r="AB36" s="139">
        <v>5</v>
      </c>
      <c r="AC36" s="44"/>
      <c r="AD36" s="139"/>
      <c r="AE36" s="44"/>
      <c r="AF36" s="139"/>
      <c r="AG36" s="44"/>
      <c r="AH36" s="139"/>
      <c r="AI36" s="44">
        <v>1.48</v>
      </c>
      <c r="AJ36" s="139">
        <v>9.5</v>
      </c>
      <c r="AK36" s="44">
        <v>57.88</v>
      </c>
      <c r="AL36" s="139">
        <v>1.66</v>
      </c>
      <c r="AM36" s="25">
        <f t="shared" si="4"/>
        <v>7.4</v>
      </c>
      <c r="AN36" s="25">
        <f t="shared" si="5"/>
        <v>0</v>
      </c>
      <c r="AO36" s="25">
        <f t="shared" si="6"/>
        <v>0</v>
      </c>
      <c r="AP36" s="25">
        <f t="shared" si="7"/>
        <v>0</v>
      </c>
      <c r="AQ36" s="25">
        <f t="shared" si="8"/>
        <v>7.4</v>
      </c>
    </row>
    <row r="37" spans="1:43" ht="12.6" customHeight="1">
      <c r="A37" s="32">
        <f t="shared" si="2"/>
        <v>30</v>
      </c>
      <c r="B37" s="32" t="s">
        <v>2332</v>
      </c>
      <c r="C37" s="33" t="s">
        <v>2333</v>
      </c>
      <c r="D37" s="33"/>
      <c r="E37" s="33"/>
      <c r="F37" s="33"/>
      <c r="G37" s="33"/>
      <c r="H37" s="66"/>
      <c r="I37" s="33" t="s">
        <v>1115</v>
      </c>
      <c r="J37" s="66">
        <v>1</v>
      </c>
      <c r="K37" s="33" t="s">
        <v>2236</v>
      </c>
      <c r="L37" s="34">
        <v>39792</v>
      </c>
      <c r="M37" s="34">
        <v>39792</v>
      </c>
      <c r="N37" s="66" t="s">
        <v>2237</v>
      </c>
      <c r="O37" s="35"/>
      <c r="P37" s="33"/>
      <c r="Q37" s="35"/>
      <c r="R37" s="35"/>
      <c r="S37" s="35"/>
      <c r="T37" s="35"/>
      <c r="U37" s="66"/>
      <c r="V37" s="35"/>
      <c r="W37" s="42" t="str">
        <f t="shared" si="3"/>
        <v/>
      </c>
      <c r="X37" s="33"/>
      <c r="Y37" s="24" t="s">
        <v>2334</v>
      </c>
      <c r="AA37" s="44"/>
      <c r="AB37" s="139"/>
      <c r="AC37" s="44" t="s">
        <v>1198</v>
      </c>
      <c r="AD37" s="139">
        <v>2</v>
      </c>
      <c r="AE37" s="44"/>
      <c r="AF37" s="139"/>
      <c r="AG37" s="44"/>
      <c r="AH37" s="139"/>
      <c r="AI37" s="44">
        <v>1.48</v>
      </c>
      <c r="AJ37" s="139">
        <v>9.5</v>
      </c>
      <c r="AK37" s="44">
        <v>57.88</v>
      </c>
      <c r="AL37" s="139">
        <v>1.66</v>
      </c>
      <c r="AM37" s="25">
        <f t="shared" si="4"/>
        <v>0</v>
      </c>
      <c r="AN37" s="25">
        <f t="shared" si="5"/>
        <v>19</v>
      </c>
      <c r="AO37" s="25">
        <f t="shared" si="6"/>
        <v>0</v>
      </c>
      <c r="AP37" s="25">
        <f t="shared" si="7"/>
        <v>0</v>
      </c>
      <c r="AQ37" s="25">
        <f t="shared" si="8"/>
        <v>19</v>
      </c>
    </row>
    <row r="38" spans="1:43" ht="12.6" customHeight="1">
      <c r="A38" s="32">
        <f t="shared" si="2"/>
        <v>31</v>
      </c>
      <c r="B38" s="32" t="s">
        <v>2335</v>
      </c>
      <c r="C38" s="33" t="s">
        <v>2333</v>
      </c>
      <c r="D38" s="33"/>
      <c r="E38" s="33"/>
      <c r="F38" s="33"/>
      <c r="G38" s="33"/>
      <c r="H38" s="66"/>
      <c r="I38" s="33" t="s">
        <v>1115</v>
      </c>
      <c r="J38" s="66">
        <v>1</v>
      </c>
      <c r="K38" s="33" t="s">
        <v>2236</v>
      </c>
      <c r="L38" s="34">
        <v>39792</v>
      </c>
      <c r="M38" s="34">
        <v>39792</v>
      </c>
      <c r="N38" s="66" t="s">
        <v>2237</v>
      </c>
      <c r="O38" s="35"/>
      <c r="P38" s="33"/>
      <c r="Q38" s="35"/>
      <c r="R38" s="35"/>
      <c r="S38" s="35"/>
      <c r="T38" s="35"/>
      <c r="U38" s="66"/>
      <c r="V38" s="35"/>
      <c r="W38" s="42" t="str">
        <f t="shared" si="3"/>
        <v/>
      </c>
      <c r="X38" s="33"/>
      <c r="Y38" s="24" t="s">
        <v>2336</v>
      </c>
      <c r="AA38" s="44"/>
      <c r="AB38" s="139"/>
      <c r="AC38" s="44" t="s">
        <v>1198</v>
      </c>
      <c r="AD38" s="139">
        <v>2</v>
      </c>
      <c r="AE38" s="44"/>
      <c r="AF38" s="139"/>
      <c r="AG38" s="44"/>
      <c r="AH38" s="139"/>
      <c r="AI38" s="44">
        <v>1.48</v>
      </c>
      <c r="AJ38" s="139">
        <v>9.5</v>
      </c>
      <c r="AK38" s="44">
        <v>57.88</v>
      </c>
      <c r="AL38" s="139">
        <v>1.66</v>
      </c>
      <c r="AM38" s="25">
        <f t="shared" si="4"/>
        <v>0</v>
      </c>
      <c r="AN38" s="25">
        <f t="shared" si="5"/>
        <v>19</v>
      </c>
      <c r="AO38" s="25">
        <f t="shared" si="6"/>
        <v>0</v>
      </c>
      <c r="AP38" s="25">
        <f t="shared" si="7"/>
        <v>0</v>
      </c>
      <c r="AQ38" s="25">
        <f t="shared" si="8"/>
        <v>19</v>
      </c>
    </row>
    <row r="39" spans="1:43" ht="12.6" customHeight="1">
      <c r="A39" s="32">
        <f t="shared" si="2"/>
        <v>32</v>
      </c>
      <c r="B39" s="32" t="s">
        <v>2337</v>
      </c>
      <c r="C39" s="33" t="s">
        <v>2338</v>
      </c>
      <c r="D39" s="33"/>
      <c r="E39" s="33"/>
      <c r="F39" s="33"/>
      <c r="G39" s="33"/>
      <c r="H39" s="66"/>
      <c r="I39" s="33" t="s">
        <v>1115</v>
      </c>
      <c r="J39" s="66">
        <v>1</v>
      </c>
      <c r="K39" s="33" t="s">
        <v>2236</v>
      </c>
      <c r="L39" s="34">
        <v>39792</v>
      </c>
      <c r="M39" s="34">
        <v>39792</v>
      </c>
      <c r="N39" s="66" t="s">
        <v>2237</v>
      </c>
      <c r="O39" s="35"/>
      <c r="P39" s="33"/>
      <c r="Q39" s="35"/>
      <c r="R39" s="35"/>
      <c r="S39" s="35"/>
      <c r="T39" s="35"/>
      <c r="U39" s="66"/>
      <c r="V39" s="35"/>
      <c r="W39" s="42" t="str">
        <f t="shared" si="3"/>
        <v/>
      </c>
      <c r="X39" s="33"/>
      <c r="Y39" s="24" t="s">
        <v>2339</v>
      </c>
      <c r="AA39" s="44"/>
      <c r="AB39" s="139"/>
      <c r="AC39" s="44" t="s">
        <v>1198</v>
      </c>
      <c r="AD39" s="139">
        <v>5</v>
      </c>
      <c r="AE39" s="44"/>
      <c r="AF39" s="139"/>
      <c r="AG39" s="44"/>
      <c r="AH39" s="139"/>
      <c r="AI39" s="44">
        <v>1.48</v>
      </c>
      <c r="AJ39" s="139">
        <v>9.5</v>
      </c>
      <c r="AK39" s="44">
        <v>57.88</v>
      </c>
      <c r="AL39" s="139">
        <v>1.66</v>
      </c>
      <c r="AM39" s="25">
        <f t="shared" si="4"/>
        <v>0</v>
      </c>
      <c r="AN39" s="25">
        <f t="shared" si="5"/>
        <v>47.5</v>
      </c>
      <c r="AO39" s="25">
        <f t="shared" si="6"/>
        <v>0</v>
      </c>
      <c r="AP39" s="25">
        <f t="shared" si="7"/>
        <v>0</v>
      </c>
      <c r="AQ39" s="25">
        <f t="shared" si="8"/>
        <v>47.5</v>
      </c>
    </row>
    <row r="40" spans="1:43" ht="12.6" customHeight="1">
      <c r="A40" s="32">
        <f t="shared" si="2"/>
        <v>33</v>
      </c>
      <c r="B40" s="32" t="s">
        <v>2340</v>
      </c>
      <c r="C40" s="33" t="s">
        <v>2341</v>
      </c>
      <c r="D40" s="33"/>
      <c r="E40" s="33"/>
      <c r="F40" s="33"/>
      <c r="G40" s="33"/>
      <c r="H40" s="66"/>
      <c r="I40" s="33" t="s">
        <v>1115</v>
      </c>
      <c r="J40" s="66">
        <v>1</v>
      </c>
      <c r="K40" s="33" t="s">
        <v>2236</v>
      </c>
      <c r="L40" s="34">
        <v>39792</v>
      </c>
      <c r="M40" s="34">
        <v>39792</v>
      </c>
      <c r="N40" s="66" t="s">
        <v>2237</v>
      </c>
      <c r="O40" s="35"/>
      <c r="P40" s="33"/>
      <c r="Q40" s="35"/>
      <c r="R40" s="35"/>
      <c r="S40" s="35"/>
      <c r="T40" s="35"/>
      <c r="U40" s="66"/>
      <c r="V40" s="35"/>
      <c r="W40" s="42" t="str">
        <f t="shared" si="3"/>
        <v/>
      </c>
      <c r="X40" s="33"/>
      <c r="Y40" s="24" t="s">
        <v>2342</v>
      </c>
      <c r="AA40" s="44"/>
      <c r="AB40" s="139"/>
      <c r="AC40" s="44"/>
      <c r="AD40" s="139"/>
      <c r="AE40" s="44" t="s">
        <v>1212</v>
      </c>
      <c r="AF40" s="139">
        <v>6</v>
      </c>
      <c r="AG40" s="44"/>
      <c r="AH40" s="139"/>
      <c r="AI40" s="44">
        <v>1.48</v>
      </c>
      <c r="AJ40" s="139">
        <v>9.5</v>
      </c>
      <c r="AK40" s="44">
        <v>57.88</v>
      </c>
      <c r="AL40" s="139">
        <v>1.66</v>
      </c>
      <c r="AM40" s="25">
        <f t="shared" si="4"/>
        <v>0</v>
      </c>
      <c r="AN40" s="25">
        <f t="shared" si="5"/>
        <v>0</v>
      </c>
      <c r="AO40" s="25">
        <f t="shared" si="6"/>
        <v>347.28000000000003</v>
      </c>
      <c r="AP40" s="25">
        <f t="shared" si="7"/>
        <v>0</v>
      </c>
      <c r="AQ40" s="25">
        <f t="shared" si="8"/>
        <v>347.28000000000003</v>
      </c>
    </row>
    <row r="41" spans="1:43" ht="12.6" customHeight="1">
      <c r="A41" s="32">
        <f t="shared" si="2"/>
        <v>34</v>
      </c>
      <c r="B41" s="32" t="s">
        <v>2343</v>
      </c>
      <c r="C41" s="33" t="s">
        <v>2344</v>
      </c>
      <c r="D41" s="33"/>
      <c r="E41" s="33"/>
      <c r="F41" s="33"/>
      <c r="G41" s="33"/>
      <c r="H41" s="66"/>
      <c r="I41" s="33" t="s">
        <v>1115</v>
      </c>
      <c r="J41" s="66">
        <v>1</v>
      </c>
      <c r="K41" s="33" t="s">
        <v>2236</v>
      </c>
      <c r="L41" s="34">
        <v>39792</v>
      </c>
      <c r="M41" s="34">
        <v>39792</v>
      </c>
      <c r="N41" s="66" t="s">
        <v>2237</v>
      </c>
      <c r="O41" s="35"/>
      <c r="P41" s="33"/>
      <c r="Q41" s="35"/>
      <c r="R41" s="35"/>
      <c r="S41" s="35"/>
      <c r="T41" s="35"/>
      <c r="U41" s="66"/>
      <c r="V41" s="35"/>
      <c r="W41" s="42" t="str">
        <f t="shared" si="3"/>
        <v/>
      </c>
      <c r="X41" s="33"/>
      <c r="Y41" s="24" t="s">
        <v>2345</v>
      </c>
      <c r="AA41" s="44"/>
      <c r="AB41" s="139"/>
      <c r="AC41" s="44"/>
      <c r="AD41" s="139"/>
      <c r="AE41" s="44" t="s">
        <v>1212</v>
      </c>
      <c r="AF41" s="139">
        <v>1</v>
      </c>
      <c r="AG41" s="44"/>
      <c r="AH41" s="139"/>
      <c r="AI41" s="44">
        <v>1.48</v>
      </c>
      <c r="AJ41" s="139">
        <v>9.5</v>
      </c>
      <c r="AK41" s="44">
        <v>57.88</v>
      </c>
      <c r="AL41" s="139">
        <v>1.66</v>
      </c>
      <c r="AM41" s="25">
        <f t="shared" si="4"/>
        <v>0</v>
      </c>
      <c r="AN41" s="25">
        <f t="shared" si="5"/>
        <v>0</v>
      </c>
      <c r="AO41" s="25">
        <f t="shared" si="6"/>
        <v>57.88</v>
      </c>
      <c r="AP41" s="25">
        <f t="shared" si="7"/>
        <v>0</v>
      </c>
      <c r="AQ41" s="25">
        <f t="shared" si="8"/>
        <v>57.88</v>
      </c>
    </row>
    <row r="42" spans="1:43" ht="12.6" customHeight="1">
      <c r="A42" s="32">
        <f t="shared" si="2"/>
        <v>35</v>
      </c>
      <c r="B42" s="32" t="s">
        <v>2346</v>
      </c>
      <c r="C42" s="33" t="s">
        <v>2347</v>
      </c>
      <c r="D42" s="33"/>
      <c r="E42" s="33"/>
      <c r="F42" s="33"/>
      <c r="G42" s="33"/>
      <c r="H42" s="66"/>
      <c r="I42" s="33" t="s">
        <v>1115</v>
      </c>
      <c r="J42" s="66">
        <v>1</v>
      </c>
      <c r="K42" s="33" t="s">
        <v>2236</v>
      </c>
      <c r="L42" s="34">
        <v>39792</v>
      </c>
      <c r="M42" s="34">
        <v>39792</v>
      </c>
      <c r="N42" s="66" t="s">
        <v>2237</v>
      </c>
      <c r="O42" s="35"/>
      <c r="P42" s="33"/>
      <c r="Q42" s="35"/>
      <c r="R42" s="35"/>
      <c r="S42" s="35"/>
      <c r="T42" s="35"/>
      <c r="U42" s="66"/>
      <c r="V42" s="35"/>
      <c r="W42" s="42" t="str">
        <f t="shared" si="3"/>
        <v/>
      </c>
      <c r="X42" s="33"/>
      <c r="Y42" s="24" t="s">
        <v>2348</v>
      </c>
      <c r="AA42" s="44"/>
      <c r="AB42" s="139"/>
      <c r="AC42" s="44" t="s">
        <v>1198</v>
      </c>
      <c r="AD42" s="139">
        <v>2</v>
      </c>
      <c r="AE42" s="44"/>
      <c r="AF42" s="139"/>
      <c r="AG42" s="44"/>
      <c r="AH42" s="139"/>
      <c r="AI42" s="44">
        <v>1.48</v>
      </c>
      <c r="AJ42" s="139">
        <v>9.5</v>
      </c>
      <c r="AK42" s="44">
        <v>57.88</v>
      </c>
      <c r="AL42" s="139">
        <v>1.66</v>
      </c>
      <c r="AM42" s="25">
        <f t="shared" si="4"/>
        <v>0</v>
      </c>
      <c r="AN42" s="25">
        <f t="shared" si="5"/>
        <v>19</v>
      </c>
      <c r="AO42" s="25">
        <f t="shared" si="6"/>
        <v>0</v>
      </c>
      <c r="AP42" s="25">
        <f t="shared" si="7"/>
        <v>0</v>
      </c>
      <c r="AQ42" s="25">
        <f t="shared" si="8"/>
        <v>19</v>
      </c>
    </row>
    <row r="43" spans="1:43" ht="12.6" customHeight="1">
      <c r="A43" s="32">
        <f t="shared" si="2"/>
        <v>36</v>
      </c>
      <c r="B43" s="32" t="s">
        <v>2349</v>
      </c>
      <c r="C43" s="33" t="s">
        <v>2350</v>
      </c>
      <c r="D43" s="33"/>
      <c r="E43" s="33"/>
      <c r="F43" s="33"/>
      <c r="G43" s="33"/>
      <c r="H43" s="66"/>
      <c r="I43" s="33" t="s">
        <v>1115</v>
      </c>
      <c r="J43" s="66">
        <v>1</v>
      </c>
      <c r="K43" s="33" t="s">
        <v>2236</v>
      </c>
      <c r="L43" s="34">
        <v>39792</v>
      </c>
      <c r="M43" s="34">
        <v>39792</v>
      </c>
      <c r="N43" s="66" t="s">
        <v>2237</v>
      </c>
      <c r="O43" s="35"/>
      <c r="P43" s="33"/>
      <c r="Q43" s="35"/>
      <c r="R43" s="35"/>
      <c r="S43" s="35"/>
      <c r="T43" s="35"/>
      <c r="U43" s="66"/>
      <c r="V43" s="35"/>
      <c r="W43" s="42" t="str">
        <f t="shared" si="3"/>
        <v/>
      </c>
      <c r="X43" s="33"/>
      <c r="Y43" s="24" t="s">
        <v>2351</v>
      </c>
      <c r="AA43" s="44"/>
      <c r="AB43" s="139"/>
      <c r="AC43" s="44" t="s">
        <v>1198</v>
      </c>
      <c r="AD43" s="139">
        <v>2</v>
      </c>
      <c r="AE43" s="44"/>
      <c r="AF43" s="139"/>
      <c r="AG43" s="44"/>
      <c r="AH43" s="139"/>
      <c r="AI43" s="44">
        <v>1.48</v>
      </c>
      <c r="AJ43" s="139">
        <v>9.5</v>
      </c>
      <c r="AK43" s="44">
        <v>57.88</v>
      </c>
      <c r="AL43" s="139">
        <v>1.66</v>
      </c>
      <c r="AM43" s="25">
        <f t="shared" si="4"/>
        <v>0</v>
      </c>
      <c r="AN43" s="25">
        <f t="shared" si="5"/>
        <v>19</v>
      </c>
      <c r="AO43" s="25">
        <f t="shared" si="6"/>
        <v>0</v>
      </c>
      <c r="AP43" s="25">
        <f t="shared" si="7"/>
        <v>0</v>
      </c>
      <c r="AQ43" s="25">
        <f t="shared" si="8"/>
        <v>19</v>
      </c>
    </row>
    <row r="44" spans="1:43" ht="12.6" customHeight="1">
      <c r="A44" s="32">
        <f t="shared" si="2"/>
        <v>37</v>
      </c>
      <c r="B44" s="32" t="s">
        <v>2352</v>
      </c>
      <c r="C44" s="33" t="s">
        <v>2350</v>
      </c>
      <c r="D44" s="33"/>
      <c r="E44" s="33"/>
      <c r="F44" s="33"/>
      <c r="G44" s="33"/>
      <c r="H44" s="66"/>
      <c r="I44" s="33" t="s">
        <v>1115</v>
      </c>
      <c r="J44" s="66">
        <v>1</v>
      </c>
      <c r="K44" s="33" t="s">
        <v>2236</v>
      </c>
      <c r="L44" s="34">
        <v>39792</v>
      </c>
      <c r="M44" s="34">
        <v>39792</v>
      </c>
      <c r="N44" s="66" t="s">
        <v>2237</v>
      </c>
      <c r="O44" s="35"/>
      <c r="P44" s="33"/>
      <c r="Q44" s="35"/>
      <c r="R44" s="35"/>
      <c r="S44" s="35"/>
      <c r="T44" s="35"/>
      <c r="U44" s="66"/>
      <c r="V44" s="35"/>
      <c r="W44" s="42" t="str">
        <f t="shared" si="3"/>
        <v/>
      </c>
      <c r="X44" s="33"/>
      <c r="Y44" s="24" t="s">
        <v>2353</v>
      </c>
      <c r="AA44" s="44"/>
      <c r="AB44" s="139"/>
      <c r="AC44" s="44" t="s">
        <v>1198</v>
      </c>
      <c r="AD44" s="139">
        <v>2</v>
      </c>
      <c r="AE44" s="44"/>
      <c r="AF44" s="139"/>
      <c r="AG44" s="44"/>
      <c r="AH44" s="139"/>
      <c r="AI44" s="44">
        <v>1.48</v>
      </c>
      <c r="AJ44" s="139">
        <v>9.5</v>
      </c>
      <c r="AK44" s="44">
        <v>57.88</v>
      </c>
      <c r="AL44" s="139">
        <v>1.66</v>
      </c>
      <c r="AM44" s="25">
        <f t="shared" si="4"/>
        <v>0</v>
      </c>
      <c r="AN44" s="25">
        <f t="shared" si="5"/>
        <v>19</v>
      </c>
      <c r="AO44" s="25">
        <f t="shared" si="6"/>
        <v>0</v>
      </c>
      <c r="AP44" s="25">
        <f t="shared" si="7"/>
        <v>0</v>
      </c>
      <c r="AQ44" s="25">
        <f t="shared" si="8"/>
        <v>19</v>
      </c>
    </row>
    <row r="45" spans="1:43" ht="12.6" customHeight="1">
      <c r="A45" s="32">
        <f t="shared" si="2"/>
        <v>38</v>
      </c>
      <c r="B45" s="32" t="s">
        <v>2354</v>
      </c>
      <c r="C45" s="33" t="s">
        <v>2355</v>
      </c>
      <c r="D45" s="33"/>
      <c r="E45" s="33"/>
      <c r="F45" s="33"/>
      <c r="G45" s="33"/>
      <c r="H45" s="66"/>
      <c r="I45" s="33" t="s">
        <v>1115</v>
      </c>
      <c r="J45" s="66">
        <v>1</v>
      </c>
      <c r="K45" s="33" t="s">
        <v>2236</v>
      </c>
      <c r="L45" s="34">
        <v>39792</v>
      </c>
      <c r="M45" s="34">
        <v>39792</v>
      </c>
      <c r="N45" s="66" t="s">
        <v>2237</v>
      </c>
      <c r="O45" s="35"/>
      <c r="P45" s="33"/>
      <c r="Q45" s="35"/>
      <c r="R45" s="35"/>
      <c r="S45" s="35"/>
      <c r="T45" s="35"/>
      <c r="U45" s="66"/>
      <c r="V45" s="35"/>
      <c r="W45" s="42" t="str">
        <f t="shared" si="3"/>
        <v/>
      </c>
      <c r="X45" s="33"/>
      <c r="Y45" s="24" t="s">
        <v>2356</v>
      </c>
      <c r="AA45" s="44"/>
      <c r="AB45" s="139"/>
      <c r="AC45" s="44"/>
      <c r="AD45" s="139"/>
      <c r="AE45" s="44" t="s">
        <v>1212</v>
      </c>
      <c r="AF45" s="139">
        <v>5</v>
      </c>
      <c r="AG45" s="44"/>
      <c r="AH45" s="139"/>
      <c r="AI45" s="44">
        <v>1.48</v>
      </c>
      <c r="AJ45" s="139">
        <v>9.5</v>
      </c>
      <c r="AK45" s="44">
        <v>57.88</v>
      </c>
      <c r="AL45" s="139">
        <v>1.66</v>
      </c>
      <c r="AM45" s="25">
        <f t="shared" si="4"/>
        <v>0</v>
      </c>
      <c r="AN45" s="25">
        <f t="shared" si="5"/>
        <v>0</v>
      </c>
      <c r="AO45" s="25">
        <f t="shared" si="6"/>
        <v>289.40000000000003</v>
      </c>
      <c r="AP45" s="25">
        <f t="shared" si="7"/>
        <v>0</v>
      </c>
      <c r="AQ45" s="25">
        <f t="shared" si="8"/>
        <v>289.40000000000003</v>
      </c>
    </row>
    <row r="46" spans="1:43" ht="12.6" customHeight="1">
      <c r="A46" s="32">
        <f t="shared" si="2"/>
        <v>39</v>
      </c>
      <c r="B46" s="32" t="s">
        <v>2357</v>
      </c>
      <c r="C46" s="33" t="s">
        <v>2358</v>
      </c>
      <c r="D46" s="33"/>
      <c r="E46" s="33"/>
      <c r="F46" s="33"/>
      <c r="G46" s="33"/>
      <c r="H46" s="66"/>
      <c r="I46" s="33" t="s">
        <v>1115</v>
      </c>
      <c r="J46" s="66">
        <v>1</v>
      </c>
      <c r="K46" s="33" t="s">
        <v>2236</v>
      </c>
      <c r="L46" s="34">
        <v>39792</v>
      </c>
      <c r="M46" s="34">
        <v>39792</v>
      </c>
      <c r="N46" s="66" t="s">
        <v>2237</v>
      </c>
      <c r="O46" s="35"/>
      <c r="P46" s="33"/>
      <c r="Q46" s="35"/>
      <c r="R46" s="35"/>
      <c r="S46" s="35"/>
      <c r="T46" s="35"/>
      <c r="U46" s="66"/>
      <c r="V46" s="35"/>
      <c r="W46" s="42" t="str">
        <f t="shared" si="3"/>
        <v/>
      </c>
      <c r="X46" s="33"/>
      <c r="Y46" s="24" t="s">
        <v>2359</v>
      </c>
      <c r="AA46" s="44"/>
      <c r="AB46" s="139"/>
      <c r="AC46" s="44" t="s">
        <v>1198</v>
      </c>
      <c r="AD46" s="139">
        <v>2</v>
      </c>
      <c r="AE46" s="44"/>
      <c r="AF46" s="139"/>
      <c r="AG46" s="44"/>
      <c r="AH46" s="139"/>
      <c r="AI46" s="44">
        <v>1.48</v>
      </c>
      <c r="AJ46" s="139">
        <v>9.5</v>
      </c>
      <c r="AK46" s="44">
        <v>57.88</v>
      </c>
      <c r="AL46" s="139">
        <v>1.66</v>
      </c>
      <c r="AM46" s="25">
        <f t="shared" si="4"/>
        <v>0</v>
      </c>
      <c r="AN46" s="25">
        <f t="shared" si="5"/>
        <v>19</v>
      </c>
      <c r="AO46" s="25">
        <f t="shared" si="6"/>
        <v>0</v>
      </c>
      <c r="AP46" s="25">
        <f t="shared" si="7"/>
        <v>0</v>
      </c>
      <c r="AQ46" s="25">
        <f t="shared" si="8"/>
        <v>19</v>
      </c>
    </row>
    <row r="47" spans="1:43" ht="12.6" customHeight="1">
      <c r="A47" s="32">
        <f t="shared" si="2"/>
        <v>40</v>
      </c>
      <c r="B47" s="32" t="s">
        <v>2360</v>
      </c>
      <c r="C47" s="33" t="s">
        <v>2361</v>
      </c>
      <c r="D47" s="33"/>
      <c r="E47" s="33"/>
      <c r="F47" s="33"/>
      <c r="G47" s="33"/>
      <c r="H47" s="66"/>
      <c r="I47" s="33" t="s">
        <v>1115</v>
      </c>
      <c r="J47" s="66">
        <v>1</v>
      </c>
      <c r="K47" s="33" t="s">
        <v>2236</v>
      </c>
      <c r="L47" s="34">
        <v>39792</v>
      </c>
      <c r="M47" s="34">
        <v>39792</v>
      </c>
      <c r="N47" s="66" t="s">
        <v>2237</v>
      </c>
      <c r="O47" s="35"/>
      <c r="P47" s="33"/>
      <c r="Q47" s="35"/>
      <c r="R47" s="35"/>
      <c r="S47" s="35"/>
      <c r="T47" s="35"/>
      <c r="U47" s="66"/>
      <c r="V47" s="35"/>
      <c r="W47" s="42" t="str">
        <f t="shared" si="3"/>
        <v/>
      </c>
      <c r="X47" s="33"/>
      <c r="Y47" s="24" t="s">
        <v>2362</v>
      </c>
      <c r="AA47" s="44" t="s">
        <v>1319</v>
      </c>
      <c r="AB47" s="139">
        <v>4</v>
      </c>
      <c r="AC47" s="44"/>
      <c r="AD47" s="139"/>
      <c r="AE47" s="44"/>
      <c r="AF47" s="139"/>
      <c r="AG47" s="44"/>
      <c r="AH47" s="139"/>
      <c r="AI47" s="44">
        <v>1.48</v>
      </c>
      <c r="AJ47" s="139">
        <v>9.5</v>
      </c>
      <c r="AK47" s="44">
        <v>57.88</v>
      </c>
      <c r="AL47" s="139">
        <v>1.66</v>
      </c>
      <c r="AM47" s="25">
        <f t="shared" si="4"/>
        <v>5.92</v>
      </c>
      <c r="AN47" s="25">
        <f t="shared" si="5"/>
        <v>0</v>
      </c>
      <c r="AO47" s="25">
        <f t="shared" si="6"/>
        <v>0</v>
      </c>
      <c r="AP47" s="25">
        <f t="shared" si="7"/>
        <v>0</v>
      </c>
      <c r="AQ47" s="25">
        <f t="shared" si="8"/>
        <v>5.92</v>
      </c>
    </row>
    <row r="48" spans="1:43" ht="12.6" customHeight="1">
      <c r="A48" s="32">
        <f t="shared" si="2"/>
        <v>41</v>
      </c>
      <c r="B48" s="32" t="s">
        <v>2363</v>
      </c>
      <c r="C48" s="33" t="s">
        <v>2361</v>
      </c>
      <c r="D48" s="33"/>
      <c r="E48" s="33"/>
      <c r="F48" s="33"/>
      <c r="G48" s="33"/>
      <c r="H48" s="66"/>
      <c r="I48" s="33" t="s">
        <v>1115</v>
      </c>
      <c r="J48" s="66">
        <v>1</v>
      </c>
      <c r="K48" s="33" t="s">
        <v>2236</v>
      </c>
      <c r="L48" s="34">
        <v>39792</v>
      </c>
      <c r="M48" s="34">
        <v>39792</v>
      </c>
      <c r="N48" s="66" t="s">
        <v>2237</v>
      </c>
      <c r="O48" s="35"/>
      <c r="P48" s="33"/>
      <c r="Q48" s="35"/>
      <c r="R48" s="35"/>
      <c r="S48" s="35"/>
      <c r="T48" s="35"/>
      <c r="U48" s="66"/>
      <c r="V48" s="35"/>
      <c r="W48" s="42" t="str">
        <f t="shared" si="3"/>
        <v/>
      </c>
      <c r="X48" s="33"/>
      <c r="Y48" s="24" t="s">
        <v>2364</v>
      </c>
      <c r="AA48" s="44" t="s">
        <v>1319</v>
      </c>
      <c r="AB48" s="139">
        <v>4</v>
      </c>
      <c r="AC48" s="44"/>
      <c r="AD48" s="139"/>
      <c r="AE48" s="44"/>
      <c r="AF48" s="139"/>
      <c r="AG48" s="44"/>
      <c r="AH48" s="139"/>
      <c r="AI48" s="44">
        <v>1.48</v>
      </c>
      <c r="AJ48" s="139">
        <v>9.5</v>
      </c>
      <c r="AK48" s="44">
        <v>57.88</v>
      </c>
      <c r="AL48" s="139">
        <v>1.66</v>
      </c>
      <c r="AM48" s="25">
        <f t="shared" si="4"/>
        <v>5.92</v>
      </c>
      <c r="AN48" s="25">
        <f t="shared" si="5"/>
        <v>0</v>
      </c>
      <c r="AO48" s="25">
        <f t="shared" si="6"/>
        <v>0</v>
      </c>
      <c r="AP48" s="25">
        <f t="shared" si="7"/>
        <v>0</v>
      </c>
      <c r="AQ48" s="25">
        <f t="shared" si="8"/>
        <v>5.92</v>
      </c>
    </row>
    <row r="49" spans="1:43" ht="12.6" customHeight="1">
      <c r="A49" s="32">
        <f t="shared" si="2"/>
        <v>42</v>
      </c>
      <c r="B49" s="32" t="s">
        <v>2365</v>
      </c>
      <c r="C49" s="33" t="s">
        <v>2366</v>
      </c>
      <c r="D49" s="33"/>
      <c r="E49" s="33"/>
      <c r="F49" s="33"/>
      <c r="G49" s="33"/>
      <c r="H49" s="66"/>
      <c r="I49" s="33" t="s">
        <v>1115</v>
      </c>
      <c r="J49" s="66">
        <v>1</v>
      </c>
      <c r="K49" s="33" t="s">
        <v>2236</v>
      </c>
      <c r="L49" s="34">
        <v>39792</v>
      </c>
      <c r="M49" s="34">
        <v>39792</v>
      </c>
      <c r="N49" s="66" t="s">
        <v>2237</v>
      </c>
      <c r="O49" s="35"/>
      <c r="P49" s="33"/>
      <c r="Q49" s="35"/>
      <c r="R49" s="35"/>
      <c r="S49" s="35"/>
      <c r="T49" s="35"/>
      <c r="U49" s="66"/>
      <c r="V49" s="35"/>
      <c r="W49" s="42" t="str">
        <f t="shared" si="3"/>
        <v/>
      </c>
      <c r="X49" s="33"/>
      <c r="Y49" s="24" t="s">
        <v>2367</v>
      </c>
      <c r="AA49" s="44" t="s">
        <v>1319</v>
      </c>
      <c r="AB49" s="139">
        <v>68</v>
      </c>
      <c r="AC49" s="44"/>
      <c r="AD49" s="139"/>
      <c r="AE49" s="44"/>
      <c r="AF49" s="139"/>
      <c r="AG49" s="44"/>
      <c r="AH49" s="139"/>
      <c r="AI49" s="44">
        <v>1.48</v>
      </c>
      <c r="AJ49" s="139">
        <v>9.5</v>
      </c>
      <c r="AK49" s="44">
        <v>57.88</v>
      </c>
      <c r="AL49" s="139">
        <v>1.66</v>
      </c>
      <c r="AM49" s="25">
        <f t="shared" si="4"/>
        <v>100.64</v>
      </c>
      <c r="AN49" s="25">
        <f t="shared" si="5"/>
        <v>0</v>
      </c>
      <c r="AO49" s="25">
        <f t="shared" si="6"/>
        <v>0</v>
      </c>
      <c r="AP49" s="25">
        <f t="shared" si="7"/>
        <v>0</v>
      </c>
      <c r="AQ49" s="25">
        <f t="shared" si="8"/>
        <v>100.64</v>
      </c>
    </row>
    <row r="50" spans="1:43" ht="12.6" customHeight="1">
      <c r="A50" s="32">
        <f t="shared" si="2"/>
        <v>43</v>
      </c>
      <c r="B50" s="32" t="s">
        <v>2368</v>
      </c>
      <c r="C50" s="33" t="s">
        <v>2369</v>
      </c>
      <c r="D50" s="33"/>
      <c r="E50" s="33"/>
      <c r="F50" s="33"/>
      <c r="G50" s="33"/>
      <c r="H50" s="66"/>
      <c r="I50" s="33" t="s">
        <v>1115</v>
      </c>
      <c r="J50" s="66">
        <v>1</v>
      </c>
      <c r="K50" s="33" t="s">
        <v>2236</v>
      </c>
      <c r="L50" s="34">
        <v>42004</v>
      </c>
      <c r="M50" s="34">
        <v>42004</v>
      </c>
      <c r="N50" s="66" t="s">
        <v>2370</v>
      </c>
      <c r="O50" s="35"/>
      <c r="P50" s="33"/>
      <c r="Q50" s="35"/>
      <c r="R50" s="35"/>
      <c r="S50" s="35"/>
      <c r="T50" s="35"/>
      <c r="U50" s="66"/>
      <c r="V50" s="35"/>
      <c r="W50" s="42" t="str">
        <f t="shared" si="3"/>
        <v/>
      </c>
      <c r="X50" s="33"/>
      <c r="Y50" s="24" t="s">
        <v>2371</v>
      </c>
      <c r="AA50" s="44" t="s">
        <v>1319</v>
      </c>
      <c r="AB50" s="139">
        <v>680</v>
      </c>
      <c r="AC50" s="44"/>
      <c r="AD50" s="139"/>
      <c r="AE50" s="44"/>
      <c r="AF50" s="139"/>
      <c r="AG50" s="44"/>
      <c r="AH50" s="139"/>
      <c r="AI50" s="44">
        <v>1.48</v>
      </c>
      <c r="AJ50" s="139">
        <v>9.5</v>
      </c>
      <c r="AK50" s="44">
        <v>57.88</v>
      </c>
      <c r="AL50" s="139">
        <v>1.66</v>
      </c>
      <c r="AM50" s="25">
        <f t="shared" si="4"/>
        <v>1006.4</v>
      </c>
      <c r="AN50" s="25">
        <f t="shared" si="5"/>
        <v>0</v>
      </c>
      <c r="AO50" s="25">
        <f t="shared" si="6"/>
        <v>0</v>
      </c>
      <c r="AP50" s="25">
        <f t="shared" si="7"/>
        <v>0</v>
      </c>
      <c r="AQ50" s="25">
        <f t="shared" si="8"/>
        <v>1006.4</v>
      </c>
    </row>
    <row r="51" spans="1:43" ht="12.6" customHeight="1">
      <c r="A51" s="32">
        <f t="shared" si="2"/>
        <v>44</v>
      </c>
      <c r="B51" s="32" t="s">
        <v>2372</v>
      </c>
      <c r="C51" s="33" t="s">
        <v>2369</v>
      </c>
      <c r="D51" s="33"/>
      <c r="E51" s="33"/>
      <c r="F51" s="33"/>
      <c r="G51" s="33"/>
      <c r="H51" s="66"/>
      <c r="I51" s="33" t="s">
        <v>1115</v>
      </c>
      <c r="J51" s="66">
        <v>1</v>
      </c>
      <c r="K51" s="33" t="s">
        <v>2236</v>
      </c>
      <c r="L51" s="34">
        <v>42004</v>
      </c>
      <c r="M51" s="34">
        <v>42004</v>
      </c>
      <c r="N51" s="66" t="s">
        <v>2370</v>
      </c>
      <c r="O51" s="35"/>
      <c r="P51" s="33"/>
      <c r="Q51" s="35"/>
      <c r="R51" s="35"/>
      <c r="S51" s="35"/>
      <c r="T51" s="35"/>
      <c r="U51" s="66"/>
      <c r="V51" s="35"/>
      <c r="W51" s="42" t="str">
        <f t="shared" si="3"/>
        <v/>
      </c>
      <c r="X51" s="33"/>
      <c r="Y51" s="24" t="s">
        <v>2373</v>
      </c>
      <c r="AA51" s="44" t="s">
        <v>1319</v>
      </c>
      <c r="AB51" s="139">
        <v>680</v>
      </c>
      <c r="AC51" s="44"/>
      <c r="AD51" s="139"/>
      <c r="AE51" s="44"/>
      <c r="AF51" s="139"/>
      <c r="AG51" s="44"/>
      <c r="AH51" s="139"/>
      <c r="AI51" s="44">
        <v>1.48</v>
      </c>
      <c r="AJ51" s="139">
        <v>9.5</v>
      </c>
      <c r="AK51" s="44">
        <v>57.88</v>
      </c>
      <c r="AL51" s="139">
        <v>1.66</v>
      </c>
      <c r="AM51" s="25">
        <f t="shared" si="4"/>
        <v>1006.4</v>
      </c>
      <c r="AN51" s="25">
        <f t="shared" si="5"/>
        <v>0</v>
      </c>
      <c r="AO51" s="25">
        <f t="shared" si="6"/>
        <v>0</v>
      </c>
      <c r="AP51" s="25">
        <f t="shared" si="7"/>
        <v>0</v>
      </c>
      <c r="AQ51" s="25">
        <f t="shared" si="8"/>
        <v>1006.4</v>
      </c>
    </row>
    <row r="52" spans="1:43" ht="12.6" customHeight="1">
      <c r="A52" s="32">
        <f t="shared" si="2"/>
        <v>45</v>
      </c>
      <c r="B52" s="32" t="s">
        <v>2374</v>
      </c>
      <c r="C52" s="33" t="s">
        <v>2369</v>
      </c>
      <c r="D52" s="33"/>
      <c r="E52" s="33"/>
      <c r="F52" s="33"/>
      <c r="G52" s="33"/>
      <c r="H52" s="66"/>
      <c r="I52" s="33" t="s">
        <v>1115</v>
      </c>
      <c r="J52" s="66">
        <v>1</v>
      </c>
      <c r="K52" s="33" t="s">
        <v>2236</v>
      </c>
      <c r="L52" s="34">
        <v>42004</v>
      </c>
      <c r="M52" s="34">
        <v>42004</v>
      </c>
      <c r="N52" s="66" t="s">
        <v>2370</v>
      </c>
      <c r="O52" s="35"/>
      <c r="P52" s="33"/>
      <c r="Q52" s="35"/>
      <c r="R52" s="35"/>
      <c r="S52" s="35"/>
      <c r="T52" s="35"/>
      <c r="U52" s="66"/>
      <c r="V52" s="35"/>
      <c r="W52" s="42" t="str">
        <f t="shared" si="3"/>
        <v/>
      </c>
      <c r="X52" s="33"/>
      <c r="Y52" s="24" t="s">
        <v>2375</v>
      </c>
      <c r="AA52" s="44" t="s">
        <v>1319</v>
      </c>
      <c r="AB52" s="139">
        <v>680</v>
      </c>
      <c r="AC52" s="44"/>
      <c r="AD52" s="139"/>
      <c r="AE52" s="44"/>
      <c r="AF52" s="139"/>
      <c r="AG52" s="44"/>
      <c r="AH52" s="139"/>
      <c r="AI52" s="44">
        <v>1.48</v>
      </c>
      <c r="AJ52" s="139">
        <v>9.5</v>
      </c>
      <c r="AK52" s="44">
        <v>57.88</v>
      </c>
      <c r="AL52" s="139">
        <v>1.66</v>
      </c>
      <c r="AM52" s="25">
        <f t="shared" si="4"/>
        <v>1006.4</v>
      </c>
      <c r="AN52" s="25">
        <f t="shared" si="5"/>
        <v>0</v>
      </c>
      <c r="AO52" s="25">
        <f t="shared" si="6"/>
        <v>0</v>
      </c>
      <c r="AP52" s="25">
        <f t="shared" si="7"/>
        <v>0</v>
      </c>
      <c r="AQ52" s="25">
        <f t="shared" si="8"/>
        <v>1006.4</v>
      </c>
    </row>
    <row r="53" spans="1:43" ht="12.6" customHeight="1">
      <c r="A53" s="32">
        <f t="shared" si="2"/>
        <v>46</v>
      </c>
      <c r="B53" s="32" t="s">
        <v>2376</v>
      </c>
      <c r="C53" s="33" t="s">
        <v>2369</v>
      </c>
      <c r="D53" s="33"/>
      <c r="E53" s="33"/>
      <c r="F53" s="33"/>
      <c r="G53" s="33"/>
      <c r="H53" s="66"/>
      <c r="I53" s="33" t="s">
        <v>1115</v>
      </c>
      <c r="J53" s="66">
        <v>1</v>
      </c>
      <c r="K53" s="33" t="s">
        <v>2236</v>
      </c>
      <c r="L53" s="34">
        <v>42004</v>
      </c>
      <c r="M53" s="34">
        <v>42004</v>
      </c>
      <c r="N53" s="66" t="s">
        <v>2370</v>
      </c>
      <c r="O53" s="35"/>
      <c r="P53" s="33"/>
      <c r="Q53" s="35"/>
      <c r="R53" s="35"/>
      <c r="S53" s="35"/>
      <c r="T53" s="35"/>
      <c r="U53" s="66"/>
      <c r="V53" s="35"/>
      <c r="W53" s="42" t="str">
        <f t="shared" si="3"/>
        <v/>
      </c>
      <c r="X53" s="33"/>
      <c r="Y53" s="24" t="s">
        <v>2377</v>
      </c>
      <c r="AA53" s="44" t="s">
        <v>1319</v>
      </c>
      <c r="AB53" s="139">
        <v>680</v>
      </c>
      <c r="AC53" s="44"/>
      <c r="AD53" s="139"/>
      <c r="AE53" s="44"/>
      <c r="AF53" s="139"/>
      <c r="AG53" s="44"/>
      <c r="AH53" s="139"/>
      <c r="AI53" s="44">
        <v>1.48</v>
      </c>
      <c r="AJ53" s="139">
        <v>9.5</v>
      </c>
      <c r="AK53" s="44">
        <v>57.88</v>
      </c>
      <c r="AL53" s="139">
        <v>1.66</v>
      </c>
      <c r="AM53" s="25">
        <f t="shared" si="4"/>
        <v>1006.4</v>
      </c>
      <c r="AN53" s="25">
        <f t="shared" si="5"/>
        <v>0</v>
      </c>
      <c r="AO53" s="25">
        <f t="shared" si="6"/>
        <v>0</v>
      </c>
      <c r="AP53" s="25">
        <f t="shared" si="7"/>
        <v>0</v>
      </c>
      <c r="AQ53" s="25">
        <f t="shared" si="8"/>
        <v>1006.4</v>
      </c>
    </row>
    <row r="54" spans="1:43" ht="12.6" customHeight="1">
      <c r="A54" s="32">
        <f t="shared" si="2"/>
        <v>47</v>
      </c>
      <c r="B54" s="32" t="s">
        <v>2378</v>
      </c>
      <c r="C54" s="33" t="s">
        <v>2369</v>
      </c>
      <c r="D54" s="33"/>
      <c r="E54" s="33"/>
      <c r="F54" s="33"/>
      <c r="G54" s="33"/>
      <c r="H54" s="66"/>
      <c r="I54" s="33" t="s">
        <v>1115</v>
      </c>
      <c r="J54" s="66">
        <v>1</v>
      </c>
      <c r="K54" s="33" t="s">
        <v>2236</v>
      </c>
      <c r="L54" s="34">
        <v>42004</v>
      </c>
      <c r="M54" s="34">
        <v>42004</v>
      </c>
      <c r="N54" s="66" t="s">
        <v>2370</v>
      </c>
      <c r="O54" s="35"/>
      <c r="P54" s="33"/>
      <c r="Q54" s="35"/>
      <c r="R54" s="35"/>
      <c r="S54" s="35"/>
      <c r="T54" s="35"/>
      <c r="U54" s="66"/>
      <c r="V54" s="35"/>
      <c r="W54" s="42" t="str">
        <f t="shared" si="3"/>
        <v/>
      </c>
      <c r="X54" s="33"/>
      <c r="Y54" s="24" t="s">
        <v>2379</v>
      </c>
      <c r="AA54" s="44" t="s">
        <v>1319</v>
      </c>
      <c r="AB54" s="139">
        <v>680</v>
      </c>
      <c r="AC54" s="44"/>
      <c r="AD54" s="139"/>
      <c r="AE54" s="44"/>
      <c r="AF54" s="139"/>
      <c r="AG54" s="44"/>
      <c r="AH54" s="139"/>
      <c r="AI54" s="44">
        <v>1.48</v>
      </c>
      <c r="AJ54" s="139">
        <v>9.5</v>
      </c>
      <c r="AK54" s="44">
        <v>57.88</v>
      </c>
      <c r="AL54" s="139">
        <v>1.66</v>
      </c>
      <c r="AM54" s="25">
        <f t="shared" si="4"/>
        <v>1006.4</v>
      </c>
      <c r="AN54" s="25">
        <f t="shared" si="5"/>
        <v>0</v>
      </c>
      <c r="AO54" s="25">
        <f t="shared" si="6"/>
        <v>0</v>
      </c>
      <c r="AP54" s="25">
        <f t="shared" si="7"/>
        <v>0</v>
      </c>
      <c r="AQ54" s="25">
        <f t="shared" si="8"/>
        <v>1006.4</v>
      </c>
    </row>
    <row r="55" spans="1:43" ht="12.6" customHeight="1">
      <c r="A55" s="32">
        <f t="shared" si="2"/>
        <v>48</v>
      </c>
      <c r="B55" s="32" t="s">
        <v>2380</v>
      </c>
      <c r="C55" s="33" t="s">
        <v>2369</v>
      </c>
      <c r="D55" s="33"/>
      <c r="E55" s="33"/>
      <c r="F55" s="33"/>
      <c r="G55" s="33"/>
      <c r="H55" s="66"/>
      <c r="I55" s="33" t="s">
        <v>1115</v>
      </c>
      <c r="J55" s="66">
        <v>1</v>
      </c>
      <c r="K55" s="33" t="s">
        <v>2236</v>
      </c>
      <c r="L55" s="34">
        <v>42004</v>
      </c>
      <c r="M55" s="34">
        <v>42004</v>
      </c>
      <c r="N55" s="66" t="s">
        <v>2370</v>
      </c>
      <c r="O55" s="35"/>
      <c r="P55" s="33"/>
      <c r="Q55" s="35"/>
      <c r="R55" s="35"/>
      <c r="S55" s="35"/>
      <c r="T55" s="35"/>
      <c r="U55" s="66"/>
      <c r="V55" s="35"/>
      <c r="W55" s="42" t="str">
        <f t="shared" si="3"/>
        <v/>
      </c>
      <c r="X55" s="33"/>
      <c r="Y55" s="24" t="s">
        <v>2381</v>
      </c>
      <c r="AA55" s="44" t="s">
        <v>1319</v>
      </c>
      <c r="AB55" s="139">
        <v>680</v>
      </c>
      <c r="AC55" s="44"/>
      <c r="AD55" s="139"/>
      <c r="AE55" s="44"/>
      <c r="AF55" s="139"/>
      <c r="AG55" s="44"/>
      <c r="AH55" s="139"/>
      <c r="AI55" s="44">
        <v>1.48</v>
      </c>
      <c r="AJ55" s="139">
        <v>9.5</v>
      </c>
      <c r="AK55" s="44">
        <v>57.88</v>
      </c>
      <c r="AL55" s="139">
        <v>1.66</v>
      </c>
      <c r="AM55" s="25">
        <f t="shared" si="4"/>
        <v>1006.4</v>
      </c>
      <c r="AN55" s="25">
        <f t="shared" si="5"/>
        <v>0</v>
      </c>
      <c r="AO55" s="25">
        <f t="shared" si="6"/>
        <v>0</v>
      </c>
      <c r="AP55" s="25">
        <f t="shared" si="7"/>
        <v>0</v>
      </c>
      <c r="AQ55" s="25">
        <f t="shared" si="8"/>
        <v>1006.4</v>
      </c>
    </row>
    <row r="56" spans="1:43" ht="12.6" customHeight="1">
      <c r="A56" s="32">
        <f t="shared" si="2"/>
        <v>49</v>
      </c>
      <c r="B56" s="32" t="s">
        <v>2382</v>
      </c>
      <c r="C56" s="33" t="s">
        <v>2369</v>
      </c>
      <c r="D56" s="33"/>
      <c r="E56" s="33"/>
      <c r="F56" s="33"/>
      <c r="G56" s="33"/>
      <c r="H56" s="66"/>
      <c r="I56" s="33" t="s">
        <v>1115</v>
      </c>
      <c r="J56" s="66">
        <v>1</v>
      </c>
      <c r="K56" s="33" t="s">
        <v>2236</v>
      </c>
      <c r="L56" s="34">
        <v>42004</v>
      </c>
      <c r="M56" s="34">
        <v>42004</v>
      </c>
      <c r="N56" s="66" t="s">
        <v>2370</v>
      </c>
      <c r="O56" s="35"/>
      <c r="P56" s="33"/>
      <c r="Q56" s="35"/>
      <c r="R56" s="35"/>
      <c r="S56" s="35"/>
      <c r="T56" s="35"/>
      <c r="U56" s="66"/>
      <c r="V56" s="35"/>
      <c r="W56" s="42" t="str">
        <f t="shared" si="3"/>
        <v/>
      </c>
      <c r="X56" s="33"/>
      <c r="Y56" s="24" t="s">
        <v>2383</v>
      </c>
      <c r="AA56" s="44" t="s">
        <v>1319</v>
      </c>
      <c r="AB56" s="139">
        <v>680</v>
      </c>
      <c r="AC56" s="44"/>
      <c r="AD56" s="139"/>
      <c r="AE56" s="44"/>
      <c r="AF56" s="139"/>
      <c r="AG56" s="44"/>
      <c r="AH56" s="139"/>
      <c r="AI56" s="44">
        <v>1.48</v>
      </c>
      <c r="AJ56" s="139">
        <v>9.5</v>
      </c>
      <c r="AK56" s="44">
        <v>57.88</v>
      </c>
      <c r="AL56" s="139">
        <v>1.66</v>
      </c>
      <c r="AM56" s="25">
        <f t="shared" si="4"/>
        <v>1006.4</v>
      </c>
      <c r="AN56" s="25">
        <f t="shared" si="5"/>
        <v>0</v>
      </c>
      <c r="AO56" s="25">
        <f t="shared" si="6"/>
        <v>0</v>
      </c>
      <c r="AP56" s="25">
        <f t="shared" si="7"/>
        <v>0</v>
      </c>
      <c r="AQ56" s="25">
        <f t="shared" si="8"/>
        <v>1006.4</v>
      </c>
    </row>
    <row r="57" spans="1:43" ht="12.6" customHeight="1">
      <c r="A57" s="32">
        <f t="shared" si="2"/>
        <v>50</v>
      </c>
      <c r="B57" s="32" t="s">
        <v>2384</v>
      </c>
      <c r="C57" s="33" t="s">
        <v>2385</v>
      </c>
      <c r="D57" s="33" t="s">
        <v>2386</v>
      </c>
      <c r="E57" s="33" t="s">
        <v>2235</v>
      </c>
      <c r="F57" s="33"/>
      <c r="G57" s="33"/>
      <c r="H57" s="66"/>
      <c r="I57" s="33" t="s">
        <v>1115</v>
      </c>
      <c r="J57" s="66">
        <v>1</v>
      </c>
      <c r="K57" s="33" t="s">
        <v>2236</v>
      </c>
      <c r="L57" s="34">
        <v>38696</v>
      </c>
      <c r="M57" s="34">
        <v>38696</v>
      </c>
      <c r="N57" s="66" t="s">
        <v>2387</v>
      </c>
      <c r="O57" s="35"/>
      <c r="P57" s="33"/>
      <c r="Q57" s="35"/>
      <c r="R57" s="35"/>
      <c r="S57" s="35"/>
      <c r="T57" s="35"/>
      <c r="U57" s="66"/>
      <c r="V57" s="35"/>
      <c r="W57" s="42" t="str">
        <f t="shared" si="3"/>
        <v/>
      </c>
      <c r="X57" s="33"/>
      <c r="Y57" s="24" t="s">
        <v>2388</v>
      </c>
      <c r="AA57" s="44" t="s">
        <v>1319</v>
      </c>
      <c r="AB57" s="139">
        <v>260</v>
      </c>
      <c r="AC57" s="44"/>
      <c r="AD57" s="139"/>
      <c r="AE57" s="44"/>
      <c r="AF57" s="139"/>
      <c r="AG57" s="44"/>
      <c r="AH57" s="139"/>
      <c r="AI57" s="44">
        <v>1.48</v>
      </c>
      <c r="AJ57" s="139">
        <v>9.5</v>
      </c>
      <c r="AK57" s="44">
        <v>57.88</v>
      </c>
      <c r="AL57" s="139">
        <v>1.66</v>
      </c>
      <c r="AM57" s="25">
        <f t="shared" si="4"/>
        <v>384.8</v>
      </c>
      <c r="AN57" s="25">
        <f t="shared" si="5"/>
        <v>0</v>
      </c>
      <c r="AO57" s="25">
        <f t="shared" si="6"/>
        <v>0</v>
      </c>
      <c r="AP57" s="25">
        <f t="shared" si="7"/>
        <v>0</v>
      </c>
      <c r="AQ57" s="25">
        <f t="shared" si="8"/>
        <v>384.8</v>
      </c>
    </row>
    <row r="58" spans="1:43" ht="12.6" customHeight="1">
      <c r="A58" s="32">
        <f t="shared" si="2"/>
        <v>51</v>
      </c>
      <c r="B58" s="32" t="s">
        <v>2389</v>
      </c>
      <c r="C58" s="33" t="s">
        <v>2385</v>
      </c>
      <c r="D58" s="33" t="s">
        <v>2386</v>
      </c>
      <c r="E58" s="33" t="s">
        <v>2235</v>
      </c>
      <c r="F58" s="33"/>
      <c r="G58" s="33"/>
      <c r="H58" s="66"/>
      <c r="I58" s="33" t="s">
        <v>1115</v>
      </c>
      <c r="J58" s="66">
        <v>1</v>
      </c>
      <c r="K58" s="33" t="s">
        <v>2236</v>
      </c>
      <c r="L58" s="34">
        <v>38696</v>
      </c>
      <c r="M58" s="34">
        <v>38696</v>
      </c>
      <c r="N58" s="66" t="s">
        <v>2387</v>
      </c>
      <c r="O58" s="35"/>
      <c r="P58" s="33"/>
      <c r="Q58" s="35"/>
      <c r="R58" s="35"/>
      <c r="S58" s="35"/>
      <c r="T58" s="35"/>
      <c r="U58" s="66"/>
      <c r="V58" s="35"/>
      <c r="W58" s="42" t="str">
        <f t="shared" si="3"/>
        <v/>
      </c>
      <c r="X58" s="33"/>
      <c r="Y58" s="24" t="s">
        <v>2390</v>
      </c>
      <c r="AA58" s="44" t="s">
        <v>1319</v>
      </c>
      <c r="AB58" s="139">
        <v>260</v>
      </c>
      <c r="AC58" s="44"/>
      <c r="AD58" s="139"/>
      <c r="AE58" s="44"/>
      <c r="AF58" s="139"/>
      <c r="AG58" s="44"/>
      <c r="AH58" s="139"/>
      <c r="AI58" s="44">
        <v>1.48</v>
      </c>
      <c r="AJ58" s="139">
        <v>9.5</v>
      </c>
      <c r="AK58" s="44">
        <v>57.88</v>
      </c>
      <c r="AL58" s="139">
        <v>1.66</v>
      </c>
      <c r="AM58" s="25">
        <f t="shared" si="4"/>
        <v>384.8</v>
      </c>
      <c r="AN58" s="25">
        <f t="shared" si="5"/>
        <v>0</v>
      </c>
      <c r="AO58" s="25">
        <f t="shared" si="6"/>
        <v>0</v>
      </c>
      <c r="AP58" s="25">
        <f t="shared" si="7"/>
        <v>0</v>
      </c>
      <c r="AQ58" s="25">
        <f t="shared" si="8"/>
        <v>384.8</v>
      </c>
    </row>
    <row r="59" spans="1:43" ht="12.6" customHeight="1">
      <c r="A59" s="32">
        <f t="shared" si="2"/>
        <v>52</v>
      </c>
      <c r="B59" s="32" t="s">
        <v>2391</v>
      </c>
      <c r="C59" s="33" t="s">
        <v>2392</v>
      </c>
      <c r="D59" s="33" t="s">
        <v>2393</v>
      </c>
      <c r="E59" s="33" t="s">
        <v>2235</v>
      </c>
      <c r="F59" s="33"/>
      <c r="G59" s="33"/>
      <c r="H59" s="66"/>
      <c r="I59" s="33" t="s">
        <v>1115</v>
      </c>
      <c r="J59" s="66">
        <v>1</v>
      </c>
      <c r="K59" s="33" t="s">
        <v>2236</v>
      </c>
      <c r="L59" s="34">
        <v>38696</v>
      </c>
      <c r="M59" s="34">
        <v>38696</v>
      </c>
      <c r="N59" s="66" t="s">
        <v>2237</v>
      </c>
      <c r="O59" s="35"/>
      <c r="P59" s="33"/>
      <c r="Q59" s="35"/>
      <c r="R59" s="35"/>
      <c r="S59" s="35"/>
      <c r="T59" s="35"/>
      <c r="U59" s="66"/>
      <c r="V59" s="35"/>
      <c r="W59" s="42" t="str">
        <f t="shared" si="3"/>
        <v/>
      </c>
      <c r="X59" s="33"/>
      <c r="Y59" s="24" t="s">
        <v>2394</v>
      </c>
      <c r="AA59" s="44" t="s">
        <v>1319</v>
      </c>
      <c r="AB59" s="139">
        <v>260</v>
      </c>
      <c r="AC59" s="44"/>
      <c r="AD59" s="139"/>
      <c r="AE59" s="44"/>
      <c r="AF59" s="139"/>
      <c r="AG59" s="44"/>
      <c r="AH59" s="139"/>
      <c r="AI59" s="44">
        <v>1.48</v>
      </c>
      <c r="AJ59" s="139">
        <v>9.5</v>
      </c>
      <c r="AK59" s="44">
        <v>57.88</v>
      </c>
      <c r="AL59" s="139">
        <v>1.66</v>
      </c>
      <c r="AM59" s="25">
        <f t="shared" si="4"/>
        <v>384.8</v>
      </c>
      <c r="AN59" s="25">
        <f t="shared" si="5"/>
        <v>0</v>
      </c>
      <c r="AO59" s="25">
        <f t="shared" si="6"/>
        <v>0</v>
      </c>
      <c r="AP59" s="25">
        <f t="shared" si="7"/>
        <v>0</v>
      </c>
      <c r="AQ59" s="25">
        <f t="shared" si="8"/>
        <v>384.8</v>
      </c>
    </row>
    <row r="60" spans="1:43" ht="12.6" customHeight="1">
      <c r="A60" s="32">
        <f t="shared" si="2"/>
        <v>53</v>
      </c>
      <c r="B60" s="32" t="s">
        <v>2395</v>
      </c>
      <c r="C60" s="33" t="s">
        <v>2396</v>
      </c>
      <c r="D60" s="33" t="s">
        <v>2397</v>
      </c>
      <c r="E60" s="33" t="s">
        <v>2398</v>
      </c>
      <c r="F60" s="33"/>
      <c r="G60" s="33"/>
      <c r="H60" s="66"/>
      <c r="I60" s="33" t="s">
        <v>1115</v>
      </c>
      <c r="J60" s="66">
        <v>1</v>
      </c>
      <c r="K60" s="33" t="s">
        <v>2236</v>
      </c>
      <c r="L60" s="34">
        <v>37996</v>
      </c>
      <c r="M60" s="34">
        <v>37996</v>
      </c>
      <c r="N60" s="66" t="s">
        <v>2237</v>
      </c>
      <c r="O60" s="35"/>
      <c r="P60" s="33"/>
      <c r="Q60" s="35"/>
      <c r="R60" s="35"/>
      <c r="S60" s="35"/>
      <c r="T60" s="35"/>
      <c r="U60" s="66"/>
      <c r="V60" s="35"/>
      <c r="W60" s="42" t="str">
        <f t="shared" si="3"/>
        <v/>
      </c>
      <c r="X60" s="33"/>
      <c r="Y60" s="24" t="s">
        <v>2399</v>
      </c>
      <c r="AA60" s="44" t="s">
        <v>1319</v>
      </c>
      <c r="AB60" s="139">
        <v>390</v>
      </c>
      <c r="AC60" s="44"/>
      <c r="AD60" s="139"/>
      <c r="AE60" s="44"/>
      <c r="AF60" s="139"/>
      <c r="AG60" s="44"/>
      <c r="AH60" s="139"/>
      <c r="AI60" s="44">
        <v>1.48</v>
      </c>
      <c r="AJ60" s="139">
        <v>9.5</v>
      </c>
      <c r="AK60" s="44">
        <v>57.88</v>
      </c>
      <c r="AL60" s="139">
        <v>1.66</v>
      </c>
      <c r="AM60" s="25">
        <f t="shared" si="4"/>
        <v>577.20000000000005</v>
      </c>
      <c r="AN60" s="25">
        <f t="shared" si="5"/>
        <v>0</v>
      </c>
      <c r="AO60" s="25">
        <f t="shared" si="6"/>
        <v>0</v>
      </c>
      <c r="AP60" s="25">
        <f t="shared" si="7"/>
        <v>0</v>
      </c>
      <c r="AQ60" s="25">
        <f t="shared" si="8"/>
        <v>577.20000000000005</v>
      </c>
    </row>
    <row r="61" spans="1:43" ht="12.6" customHeight="1">
      <c r="A61" s="32">
        <f t="shared" si="2"/>
        <v>54</v>
      </c>
      <c r="B61" s="32" t="s">
        <v>2400</v>
      </c>
      <c r="C61" s="33" t="s">
        <v>2401</v>
      </c>
      <c r="D61" s="33" t="s">
        <v>2402</v>
      </c>
      <c r="E61" s="33" t="s">
        <v>2403</v>
      </c>
      <c r="F61" s="33"/>
      <c r="G61" s="33"/>
      <c r="H61" s="66"/>
      <c r="I61" s="33" t="s">
        <v>1115</v>
      </c>
      <c r="J61" s="66">
        <v>1</v>
      </c>
      <c r="K61" s="33" t="s">
        <v>2236</v>
      </c>
      <c r="L61" s="34">
        <v>42004</v>
      </c>
      <c r="M61" s="34">
        <v>42004</v>
      </c>
      <c r="N61" s="66" t="s">
        <v>2387</v>
      </c>
      <c r="O61" s="35"/>
      <c r="P61" s="33"/>
      <c r="Q61" s="35"/>
      <c r="R61" s="35"/>
      <c r="S61" s="35"/>
      <c r="T61" s="35"/>
      <c r="U61" s="66"/>
      <c r="V61" s="35"/>
      <c r="W61" s="42" t="str">
        <f t="shared" si="3"/>
        <v/>
      </c>
      <c r="X61" s="33"/>
      <c r="Y61" s="24" t="s">
        <v>2404</v>
      </c>
      <c r="AA61" s="44"/>
      <c r="AB61" s="139"/>
      <c r="AC61" s="44" t="s">
        <v>1198</v>
      </c>
      <c r="AD61" s="139">
        <v>0.5</v>
      </c>
      <c r="AE61" s="44"/>
      <c r="AF61" s="139"/>
      <c r="AG61" s="44"/>
      <c r="AH61" s="139"/>
      <c r="AI61" s="44">
        <v>1.48</v>
      </c>
      <c r="AJ61" s="139">
        <v>9.5</v>
      </c>
      <c r="AK61" s="44">
        <v>57.88</v>
      </c>
      <c r="AL61" s="139">
        <v>1.66</v>
      </c>
      <c r="AM61" s="25">
        <f t="shared" si="4"/>
        <v>0</v>
      </c>
      <c r="AN61" s="25">
        <f t="shared" si="5"/>
        <v>4.75</v>
      </c>
      <c r="AO61" s="25">
        <f t="shared" si="6"/>
        <v>0</v>
      </c>
      <c r="AP61" s="25">
        <f t="shared" si="7"/>
        <v>0</v>
      </c>
      <c r="AQ61" s="25">
        <f t="shared" si="8"/>
        <v>4.75</v>
      </c>
    </row>
    <row r="62" spans="1:43" ht="12.6" customHeight="1">
      <c r="A62" s="32">
        <f t="shared" si="2"/>
        <v>55</v>
      </c>
      <c r="B62" s="32" t="s">
        <v>2405</v>
      </c>
      <c r="C62" s="33" t="s">
        <v>2406</v>
      </c>
      <c r="D62" s="33"/>
      <c r="E62" s="33"/>
      <c r="F62" s="33"/>
      <c r="G62" s="33"/>
      <c r="H62" s="66"/>
      <c r="I62" s="33" t="s">
        <v>1115</v>
      </c>
      <c r="J62" s="66">
        <v>1</v>
      </c>
      <c r="K62" s="33" t="s">
        <v>2236</v>
      </c>
      <c r="L62" s="34">
        <v>41905</v>
      </c>
      <c r="M62" s="34">
        <v>41905</v>
      </c>
      <c r="N62" s="66">
        <v>4</v>
      </c>
      <c r="O62" s="35"/>
      <c r="P62" s="33"/>
      <c r="Q62" s="35"/>
      <c r="R62" s="35"/>
      <c r="S62" s="35"/>
      <c r="T62" s="35"/>
      <c r="U62" s="66"/>
      <c r="V62" s="35"/>
      <c r="W62" s="42" t="str">
        <f t="shared" si="3"/>
        <v/>
      </c>
      <c r="X62" s="33"/>
      <c r="Y62" s="24" t="s">
        <v>2407</v>
      </c>
      <c r="AA62" s="44"/>
      <c r="AB62" s="139"/>
      <c r="AC62" s="44" t="s">
        <v>1198</v>
      </c>
      <c r="AD62" s="139">
        <v>2</v>
      </c>
      <c r="AE62" s="44"/>
      <c r="AF62" s="139"/>
      <c r="AG62" s="44"/>
      <c r="AH62" s="139"/>
      <c r="AI62" s="44">
        <v>1.48</v>
      </c>
      <c r="AJ62" s="139">
        <v>9.5</v>
      </c>
      <c r="AK62" s="44">
        <v>57.88</v>
      </c>
      <c r="AL62" s="139">
        <v>1.66</v>
      </c>
      <c r="AM62" s="25">
        <f t="shared" si="4"/>
        <v>0</v>
      </c>
      <c r="AN62" s="25">
        <f t="shared" si="5"/>
        <v>19</v>
      </c>
      <c r="AO62" s="25">
        <f t="shared" si="6"/>
        <v>0</v>
      </c>
      <c r="AP62" s="25">
        <f t="shared" si="7"/>
        <v>0</v>
      </c>
      <c r="AQ62" s="25">
        <f t="shared" si="8"/>
        <v>19</v>
      </c>
    </row>
    <row r="63" spans="1:43" ht="12.6" customHeight="1">
      <c r="A63" s="32">
        <f t="shared" si="2"/>
        <v>56</v>
      </c>
      <c r="B63" s="32" t="s">
        <v>2408</v>
      </c>
      <c r="C63" s="33" t="s">
        <v>2409</v>
      </c>
      <c r="D63" s="33" t="s">
        <v>2410</v>
      </c>
      <c r="E63" s="33" t="s">
        <v>2411</v>
      </c>
      <c r="F63" s="33"/>
      <c r="G63" s="33"/>
      <c r="H63" s="66"/>
      <c r="I63" s="33" t="s">
        <v>1115</v>
      </c>
      <c r="J63" s="66">
        <v>1</v>
      </c>
      <c r="K63" s="33" t="s">
        <v>2236</v>
      </c>
      <c r="L63" s="34">
        <v>40086</v>
      </c>
      <c r="M63" s="34">
        <v>40086</v>
      </c>
      <c r="N63" s="66" t="s">
        <v>2412</v>
      </c>
      <c r="O63" s="35"/>
      <c r="P63" s="33"/>
      <c r="Q63" s="35"/>
      <c r="R63" s="35"/>
      <c r="S63" s="35"/>
      <c r="T63" s="35"/>
      <c r="U63" s="66"/>
      <c r="V63" s="35"/>
      <c r="W63" s="42" t="str">
        <f t="shared" si="3"/>
        <v/>
      </c>
      <c r="X63" s="33"/>
      <c r="Y63" s="24" t="s">
        <v>2413</v>
      </c>
      <c r="AA63" s="44"/>
      <c r="AB63" s="139"/>
      <c r="AC63" s="44" t="s">
        <v>1198</v>
      </c>
      <c r="AD63" s="139">
        <v>90</v>
      </c>
      <c r="AE63" s="44"/>
      <c r="AF63" s="139"/>
      <c r="AG63" s="44"/>
      <c r="AH63" s="139"/>
      <c r="AI63" s="44">
        <v>1.48</v>
      </c>
      <c r="AJ63" s="139">
        <v>9.5</v>
      </c>
      <c r="AK63" s="44">
        <v>57.88</v>
      </c>
      <c r="AL63" s="139">
        <v>1.66</v>
      </c>
      <c r="AM63" s="25">
        <f t="shared" si="4"/>
        <v>0</v>
      </c>
      <c r="AN63" s="25">
        <f t="shared" si="5"/>
        <v>855</v>
      </c>
      <c r="AO63" s="25">
        <f t="shared" si="6"/>
        <v>0</v>
      </c>
      <c r="AP63" s="25">
        <f t="shared" si="7"/>
        <v>0</v>
      </c>
      <c r="AQ63" s="25">
        <f t="shared" si="8"/>
        <v>855</v>
      </c>
    </row>
    <row r="64" spans="1:43" ht="12.6" customHeight="1">
      <c r="A64" s="32">
        <f t="shared" si="2"/>
        <v>57</v>
      </c>
      <c r="B64" s="32" t="s">
        <v>2414</v>
      </c>
      <c r="C64" s="33" t="s">
        <v>2409</v>
      </c>
      <c r="D64" s="33" t="s">
        <v>2410</v>
      </c>
      <c r="E64" s="33" t="s">
        <v>2411</v>
      </c>
      <c r="F64" s="33"/>
      <c r="G64" s="33"/>
      <c r="H64" s="66"/>
      <c r="I64" s="33" t="s">
        <v>1115</v>
      </c>
      <c r="J64" s="66">
        <v>1</v>
      </c>
      <c r="K64" s="33" t="s">
        <v>2236</v>
      </c>
      <c r="L64" s="34">
        <v>40086</v>
      </c>
      <c r="M64" s="34">
        <v>40086</v>
      </c>
      <c r="N64" s="66" t="s">
        <v>2412</v>
      </c>
      <c r="O64" s="35"/>
      <c r="P64" s="33"/>
      <c r="Q64" s="35"/>
      <c r="R64" s="35"/>
      <c r="S64" s="35"/>
      <c r="T64" s="35"/>
      <c r="U64" s="66"/>
      <c r="V64" s="35"/>
      <c r="W64" s="42" t="str">
        <f t="shared" si="3"/>
        <v/>
      </c>
      <c r="X64" s="33"/>
      <c r="Y64" s="24" t="s">
        <v>2415</v>
      </c>
      <c r="AA64" s="44"/>
      <c r="AB64" s="139"/>
      <c r="AC64" s="44" t="s">
        <v>1198</v>
      </c>
      <c r="AD64" s="139">
        <v>90</v>
      </c>
      <c r="AE64" s="44"/>
      <c r="AF64" s="139"/>
      <c r="AG64" s="44"/>
      <c r="AH64" s="139"/>
      <c r="AI64" s="44">
        <v>1.48</v>
      </c>
      <c r="AJ64" s="139">
        <v>9.5</v>
      </c>
      <c r="AK64" s="44">
        <v>57.88</v>
      </c>
      <c r="AL64" s="139">
        <v>1.66</v>
      </c>
      <c r="AM64" s="25">
        <f t="shared" si="4"/>
        <v>0</v>
      </c>
      <c r="AN64" s="25">
        <f t="shared" si="5"/>
        <v>855</v>
      </c>
      <c r="AO64" s="25">
        <f t="shared" si="6"/>
        <v>0</v>
      </c>
      <c r="AP64" s="25">
        <f t="shared" si="7"/>
        <v>0</v>
      </c>
      <c r="AQ64" s="25">
        <f t="shared" si="8"/>
        <v>855</v>
      </c>
    </row>
    <row r="65" spans="1:43" ht="12.6" customHeight="1">
      <c r="A65" s="32">
        <f t="shared" si="2"/>
        <v>58</v>
      </c>
      <c r="B65" s="32" t="s">
        <v>2416</v>
      </c>
      <c r="C65" s="33" t="s">
        <v>2409</v>
      </c>
      <c r="D65" s="33" t="s">
        <v>2410</v>
      </c>
      <c r="E65" s="33" t="s">
        <v>2411</v>
      </c>
      <c r="F65" s="33"/>
      <c r="G65" s="33"/>
      <c r="H65" s="66"/>
      <c r="I65" s="33" t="s">
        <v>1115</v>
      </c>
      <c r="J65" s="66">
        <v>1</v>
      </c>
      <c r="K65" s="33" t="s">
        <v>2236</v>
      </c>
      <c r="L65" s="34">
        <v>40086</v>
      </c>
      <c r="M65" s="34">
        <v>40086</v>
      </c>
      <c r="N65" s="66" t="s">
        <v>2412</v>
      </c>
      <c r="O65" s="35"/>
      <c r="P65" s="33"/>
      <c r="Q65" s="35"/>
      <c r="R65" s="35"/>
      <c r="S65" s="35"/>
      <c r="T65" s="35"/>
      <c r="U65" s="66"/>
      <c r="V65" s="35"/>
      <c r="W65" s="42" t="str">
        <f t="shared" si="3"/>
        <v/>
      </c>
      <c r="X65" s="33"/>
      <c r="Y65" s="24" t="s">
        <v>2417</v>
      </c>
      <c r="AA65" s="44"/>
      <c r="AB65" s="139"/>
      <c r="AC65" s="44" t="s">
        <v>1198</v>
      </c>
      <c r="AD65" s="139">
        <v>90</v>
      </c>
      <c r="AE65" s="44"/>
      <c r="AF65" s="139"/>
      <c r="AG65" s="44"/>
      <c r="AH65" s="139"/>
      <c r="AI65" s="44">
        <v>1.48</v>
      </c>
      <c r="AJ65" s="139">
        <v>9.5</v>
      </c>
      <c r="AK65" s="44">
        <v>57.88</v>
      </c>
      <c r="AL65" s="139">
        <v>1.66</v>
      </c>
      <c r="AM65" s="25">
        <f t="shared" si="4"/>
        <v>0</v>
      </c>
      <c r="AN65" s="25">
        <f t="shared" si="5"/>
        <v>855</v>
      </c>
      <c r="AO65" s="25">
        <f t="shared" si="6"/>
        <v>0</v>
      </c>
      <c r="AP65" s="25">
        <f t="shared" si="7"/>
        <v>0</v>
      </c>
      <c r="AQ65" s="25">
        <f t="shared" si="8"/>
        <v>855</v>
      </c>
    </row>
    <row r="66" spans="1:43" ht="12.6" customHeight="1">
      <c r="A66" s="32">
        <f t="shared" si="2"/>
        <v>59</v>
      </c>
      <c r="B66" s="32" t="s">
        <v>2418</v>
      </c>
      <c r="C66" s="33" t="s">
        <v>2409</v>
      </c>
      <c r="D66" s="33" t="s">
        <v>2410</v>
      </c>
      <c r="E66" s="33" t="s">
        <v>2411</v>
      </c>
      <c r="F66" s="33"/>
      <c r="G66" s="33"/>
      <c r="H66" s="66"/>
      <c r="I66" s="33" t="s">
        <v>1115</v>
      </c>
      <c r="J66" s="66">
        <v>1</v>
      </c>
      <c r="K66" s="33" t="s">
        <v>2236</v>
      </c>
      <c r="L66" s="34">
        <v>40086</v>
      </c>
      <c r="M66" s="34">
        <v>40086</v>
      </c>
      <c r="N66" s="66" t="s">
        <v>2412</v>
      </c>
      <c r="O66" s="35"/>
      <c r="P66" s="33"/>
      <c r="Q66" s="35"/>
      <c r="R66" s="35"/>
      <c r="S66" s="35"/>
      <c r="T66" s="35"/>
      <c r="U66" s="66"/>
      <c r="V66" s="35"/>
      <c r="W66" s="42" t="str">
        <f t="shared" si="3"/>
        <v/>
      </c>
      <c r="X66" s="33"/>
      <c r="Y66" s="24" t="s">
        <v>2419</v>
      </c>
      <c r="AA66" s="44"/>
      <c r="AB66" s="139"/>
      <c r="AC66" s="44" t="s">
        <v>1198</v>
      </c>
      <c r="AD66" s="139">
        <v>90</v>
      </c>
      <c r="AE66" s="44"/>
      <c r="AF66" s="139"/>
      <c r="AG66" s="44"/>
      <c r="AH66" s="139"/>
      <c r="AI66" s="44">
        <v>1.48</v>
      </c>
      <c r="AJ66" s="139">
        <v>9.5</v>
      </c>
      <c r="AK66" s="44">
        <v>57.88</v>
      </c>
      <c r="AL66" s="139">
        <v>1.66</v>
      </c>
      <c r="AM66" s="25">
        <f t="shared" si="4"/>
        <v>0</v>
      </c>
      <c r="AN66" s="25">
        <f t="shared" si="5"/>
        <v>855</v>
      </c>
      <c r="AO66" s="25">
        <f t="shared" si="6"/>
        <v>0</v>
      </c>
      <c r="AP66" s="25">
        <f t="shared" si="7"/>
        <v>0</v>
      </c>
      <c r="AQ66" s="25">
        <f t="shared" si="8"/>
        <v>855</v>
      </c>
    </row>
    <row r="67" spans="1:43" ht="12.6" customHeight="1">
      <c r="A67" s="32">
        <f t="shared" si="2"/>
        <v>60</v>
      </c>
      <c r="B67" s="32" t="s">
        <v>2420</v>
      </c>
      <c r="C67" s="33" t="s">
        <v>2409</v>
      </c>
      <c r="D67" s="33" t="s">
        <v>2410</v>
      </c>
      <c r="E67" s="33" t="s">
        <v>2411</v>
      </c>
      <c r="F67" s="33"/>
      <c r="G67" s="33"/>
      <c r="H67" s="66"/>
      <c r="I67" s="33" t="s">
        <v>1115</v>
      </c>
      <c r="J67" s="66">
        <v>1</v>
      </c>
      <c r="K67" s="33" t="s">
        <v>2236</v>
      </c>
      <c r="L67" s="34">
        <v>40086</v>
      </c>
      <c r="M67" s="34">
        <v>40086</v>
      </c>
      <c r="N67" s="66" t="s">
        <v>2412</v>
      </c>
      <c r="O67" s="35"/>
      <c r="P67" s="33"/>
      <c r="Q67" s="35"/>
      <c r="R67" s="35"/>
      <c r="S67" s="35"/>
      <c r="T67" s="35"/>
      <c r="U67" s="66"/>
      <c r="V67" s="35"/>
      <c r="W67" s="42" t="str">
        <f t="shared" si="3"/>
        <v/>
      </c>
      <c r="X67" s="33"/>
      <c r="Y67" s="24" t="s">
        <v>2421</v>
      </c>
      <c r="AA67" s="44"/>
      <c r="AB67" s="139"/>
      <c r="AC67" s="44" t="s">
        <v>1198</v>
      </c>
      <c r="AD67" s="139">
        <v>90</v>
      </c>
      <c r="AE67" s="44"/>
      <c r="AF67" s="139"/>
      <c r="AG67" s="44"/>
      <c r="AH67" s="139"/>
      <c r="AI67" s="44">
        <v>1.48</v>
      </c>
      <c r="AJ67" s="139">
        <v>9.5</v>
      </c>
      <c r="AK67" s="44">
        <v>57.88</v>
      </c>
      <c r="AL67" s="139">
        <v>1.66</v>
      </c>
      <c r="AM67" s="25">
        <f t="shared" si="4"/>
        <v>0</v>
      </c>
      <c r="AN67" s="25">
        <f t="shared" si="5"/>
        <v>855</v>
      </c>
      <c r="AO67" s="25">
        <f t="shared" si="6"/>
        <v>0</v>
      </c>
      <c r="AP67" s="25">
        <f t="shared" si="7"/>
        <v>0</v>
      </c>
      <c r="AQ67" s="25">
        <f t="shared" si="8"/>
        <v>855</v>
      </c>
    </row>
    <row r="68" spans="1:43" ht="12.6" customHeight="1">
      <c r="A68" s="32">
        <f t="shared" si="2"/>
        <v>61</v>
      </c>
      <c r="B68" s="32" t="s">
        <v>2422</v>
      </c>
      <c r="C68" s="33" t="s">
        <v>2423</v>
      </c>
      <c r="D68" s="33" t="s">
        <v>2424</v>
      </c>
      <c r="E68" s="33"/>
      <c r="F68" s="33"/>
      <c r="G68" s="33"/>
      <c r="H68" s="66"/>
      <c r="I68" s="33" t="s">
        <v>1115</v>
      </c>
      <c r="J68" s="66">
        <v>1</v>
      </c>
      <c r="K68" s="33" t="s">
        <v>2236</v>
      </c>
      <c r="L68" s="34">
        <v>40117</v>
      </c>
      <c r="M68" s="34">
        <v>40117</v>
      </c>
      <c r="N68" s="66" t="s">
        <v>2412</v>
      </c>
      <c r="O68" s="35"/>
      <c r="P68" s="33"/>
      <c r="Q68" s="35"/>
      <c r="R68" s="35"/>
      <c r="S68" s="35"/>
      <c r="T68" s="35"/>
      <c r="U68" s="66"/>
      <c r="V68" s="35"/>
      <c r="W68" s="42" t="str">
        <f t="shared" si="3"/>
        <v/>
      </c>
      <c r="X68" s="33"/>
      <c r="Y68" s="24" t="s">
        <v>2425</v>
      </c>
      <c r="AA68" s="44"/>
      <c r="AB68" s="139"/>
      <c r="AC68" s="44" t="s">
        <v>1198</v>
      </c>
      <c r="AD68" s="139">
        <v>30</v>
      </c>
      <c r="AE68" s="44"/>
      <c r="AF68" s="139"/>
      <c r="AG68" s="44"/>
      <c r="AH68" s="139"/>
      <c r="AI68" s="44">
        <v>1.48</v>
      </c>
      <c r="AJ68" s="139">
        <v>9.5</v>
      </c>
      <c r="AK68" s="44">
        <v>57.88</v>
      </c>
      <c r="AL68" s="139">
        <v>1.66</v>
      </c>
      <c r="AM68" s="25">
        <f t="shared" si="4"/>
        <v>0</v>
      </c>
      <c r="AN68" s="25">
        <f t="shared" si="5"/>
        <v>285</v>
      </c>
      <c r="AO68" s="25">
        <f t="shared" si="6"/>
        <v>0</v>
      </c>
      <c r="AP68" s="25">
        <f t="shared" si="7"/>
        <v>0</v>
      </c>
      <c r="AQ68" s="25">
        <f t="shared" si="8"/>
        <v>285</v>
      </c>
    </row>
    <row r="69" spans="1:43" ht="12.6" customHeight="1">
      <c r="A69" s="32">
        <f t="shared" si="2"/>
        <v>62</v>
      </c>
      <c r="B69" s="32" t="s">
        <v>2426</v>
      </c>
      <c r="C69" s="33" t="s">
        <v>2423</v>
      </c>
      <c r="D69" s="33" t="s">
        <v>2424</v>
      </c>
      <c r="E69" s="33"/>
      <c r="F69" s="33"/>
      <c r="G69" s="33"/>
      <c r="H69" s="66"/>
      <c r="I69" s="33" t="s">
        <v>1115</v>
      </c>
      <c r="J69" s="66">
        <v>1</v>
      </c>
      <c r="K69" s="33" t="s">
        <v>2236</v>
      </c>
      <c r="L69" s="34">
        <v>40117</v>
      </c>
      <c r="M69" s="34">
        <v>40117</v>
      </c>
      <c r="N69" s="66" t="s">
        <v>2412</v>
      </c>
      <c r="O69" s="35"/>
      <c r="P69" s="33"/>
      <c r="Q69" s="35"/>
      <c r="R69" s="35"/>
      <c r="S69" s="35"/>
      <c r="T69" s="35"/>
      <c r="U69" s="66"/>
      <c r="V69" s="35"/>
      <c r="W69" s="42" t="str">
        <f t="shared" si="3"/>
        <v/>
      </c>
      <c r="X69" s="33"/>
      <c r="Y69" s="24" t="s">
        <v>2427</v>
      </c>
      <c r="AA69" s="44"/>
      <c r="AB69" s="139"/>
      <c r="AC69" s="44" t="s">
        <v>1198</v>
      </c>
      <c r="AD69" s="139">
        <v>30</v>
      </c>
      <c r="AE69" s="44"/>
      <c r="AF69" s="139"/>
      <c r="AG69" s="44"/>
      <c r="AH69" s="139"/>
      <c r="AI69" s="44">
        <v>1.48</v>
      </c>
      <c r="AJ69" s="139">
        <v>9.5</v>
      </c>
      <c r="AK69" s="44">
        <v>57.88</v>
      </c>
      <c r="AL69" s="139">
        <v>1.66</v>
      </c>
      <c r="AM69" s="25">
        <f t="shared" si="4"/>
        <v>0</v>
      </c>
      <c r="AN69" s="25">
        <f t="shared" si="5"/>
        <v>285</v>
      </c>
      <c r="AO69" s="25">
        <f t="shared" si="6"/>
        <v>0</v>
      </c>
      <c r="AP69" s="25">
        <f t="shared" si="7"/>
        <v>0</v>
      </c>
      <c r="AQ69" s="25">
        <f t="shared" si="8"/>
        <v>285</v>
      </c>
    </row>
    <row r="70" spans="1:43" ht="12.6" customHeight="1">
      <c r="A70" s="32">
        <f t="shared" si="2"/>
        <v>63</v>
      </c>
      <c r="B70" s="32" t="s">
        <v>2428</v>
      </c>
      <c r="C70" s="33" t="s">
        <v>2429</v>
      </c>
      <c r="D70" s="33"/>
      <c r="E70" s="33"/>
      <c r="F70" s="33"/>
      <c r="G70" s="33"/>
      <c r="H70" s="66"/>
      <c r="I70" s="33" t="s">
        <v>1115</v>
      </c>
      <c r="J70" s="66">
        <v>1</v>
      </c>
      <c r="K70" s="33" t="s">
        <v>2236</v>
      </c>
      <c r="L70" s="34">
        <v>40117</v>
      </c>
      <c r="M70" s="34">
        <v>40117</v>
      </c>
      <c r="N70" s="66" t="s">
        <v>2412</v>
      </c>
      <c r="O70" s="35"/>
      <c r="P70" s="33"/>
      <c r="Q70" s="35"/>
      <c r="R70" s="35"/>
      <c r="S70" s="35"/>
      <c r="T70" s="35"/>
      <c r="U70" s="66"/>
      <c r="V70" s="35"/>
      <c r="W70" s="42" t="str">
        <f t="shared" si="3"/>
        <v/>
      </c>
      <c r="X70" s="33"/>
      <c r="Y70" s="24" t="s">
        <v>2430</v>
      </c>
      <c r="AA70" s="44"/>
      <c r="AB70" s="139"/>
      <c r="AC70" s="44" t="s">
        <v>1198</v>
      </c>
      <c r="AD70" s="139">
        <v>10</v>
      </c>
      <c r="AE70" s="44"/>
      <c r="AF70" s="139"/>
      <c r="AG70" s="44"/>
      <c r="AH70" s="139"/>
      <c r="AI70" s="44">
        <v>1.48</v>
      </c>
      <c r="AJ70" s="139">
        <v>9.5</v>
      </c>
      <c r="AK70" s="44">
        <v>57.88</v>
      </c>
      <c r="AL70" s="139">
        <v>1.66</v>
      </c>
      <c r="AM70" s="25">
        <f t="shared" si="4"/>
        <v>0</v>
      </c>
      <c r="AN70" s="25">
        <f t="shared" si="5"/>
        <v>95</v>
      </c>
      <c r="AO70" s="25">
        <f t="shared" si="6"/>
        <v>0</v>
      </c>
      <c r="AP70" s="25">
        <f t="shared" si="7"/>
        <v>0</v>
      </c>
      <c r="AQ70" s="25">
        <f t="shared" si="8"/>
        <v>95</v>
      </c>
    </row>
    <row r="71" spans="1:43" ht="12.6" customHeight="1">
      <c r="A71" s="32">
        <f t="shared" si="2"/>
        <v>64</v>
      </c>
      <c r="B71" s="32" t="s">
        <v>2431</v>
      </c>
      <c r="C71" s="33" t="s">
        <v>2409</v>
      </c>
      <c r="D71" s="33" t="s">
        <v>2432</v>
      </c>
      <c r="E71" s="33" t="s">
        <v>2433</v>
      </c>
      <c r="F71" s="33"/>
      <c r="G71" s="33"/>
      <c r="H71" s="66"/>
      <c r="I71" s="33" t="s">
        <v>1115</v>
      </c>
      <c r="J71" s="66">
        <v>1</v>
      </c>
      <c r="K71" s="33" t="s">
        <v>2236</v>
      </c>
      <c r="L71" s="34">
        <v>40908</v>
      </c>
      <c r="M71" s="34">
        <v>40908</v>
      </c>
      <c r="N71" s="66" t="s">
        <v>2412</v>
      </c>
      <c r="O71" s="35"/>
      <c r="P71" s="33"/>
      <c r="Q71" s="35"/>
      <c r="R71" s="35"/>
      <c r="S71" s="35"/>
      <c r="T71" s="35"/>
      <c r="U71" s="66"/>
      <c r="V71" s="35"/>
      <c r="W71" s="42" t="str">
        <f t="shared" si="3"/>
        <v/>
      </c>
      <c r="X71" s="33"/>
      <c r="Y71" s="24" t="s">
        <v>2434</v>
      </c>
      <c r="AA71" s="44"/>
      <c r="AB71" s="139"/>
      <c r="AC71" s="44" t="s">
        <v>1198</v>
      </c>
      <c r="AD71" s="139">
        <v>50</v>
      </c>
      <c r="AE71" s="44"/>
      <c r="AF71" s="139"/>
      <c r="AG71" s="44"/>
      <c r="AH71" s="139"/>
      <c r="AI71" s="44">
        <v>1.48</v>
      </c>
      <c r="AJ71" s="139">
        <v>9.5</v>
      </c>
      <c r="AK71" s="44">
        <v>57.88</v>
      </c>
      <c r="AL71" s="139">
        <v>1.66</v>
      </c>
      <c r="AM71" s="25">
        <f t="shared" si="4"/>
        <v>0</v>
      </c>
      <c r="AN71" s="25">
        <f t="shared" si="5"/>
        <v>475</v>
      </c>
      <c r="AO71" s="25">
        <f t="shared" si="6"/>
        <v>0</v>
      </c>
      <c r="AP71" s="25">
        <f t="shared" si="7"/>
        <v>0</v>
      </c>
      <c r="AQ71" s="25">
        <f t="shared" si="8"/>
        <v>475</v>
      </c>
    </row>
    <row r="72" spans="1:43" ht="12.6" customHeight="1">
      <c r="A72" s="32">
        <f t="shared" si="2"/>
        <v>65</v>
      </c>
      <c r="B72" s="32" t="s">
        <v>2435</v>
      </c>
      <c r="C72" s="33" t="s">
        <v>2409</v>
      </c>
      <c r="D72" s="33" t="s">
        <v>2432</v>
      </c>
      <c r="E72" s="33" t="s">
        <v>2433</v>
      </c>
      <c r="F72" s="33"/>
      <c r="G72" s="33"/>
      <c r="H72" s="66"/>
      <c r="I72" s="33" t="s">
        <v>1115</v>
      </c>
      <c r="J72" s="66">
        <v>1</v>
      </c>
      <c r="K72" s="33" t="s">
        <v>2236</v>
      </c>
      <c r="L72" s="34">
        <v>40908</v>
      </c>
      <c r="M72" s="34">
        <v>40908</v>
      </c>
      <c r="N72" s="66" t="s">
        <v>2412</v>
      </c>
      <c r="O72" s="35"/>
      <c r="P72" s="33"/>
      <c r="Q72" s="35"/>
      <c r="R72" s="35"/>
      <c r="S72" s="35"/>
      <c r="T72" s="35"/>
      <c r="U72" s="66"/>
      <c r="V72" s="35"/>
      <c r="W72" s="42" t="str">
        <f t="shared" si="3"/>
        <v/>
      </c>
      <c r="X72" s="33"/>
      <c r="Y72" s="24" t="s">
        <v>2436</v>
      </c>
      <c r="AA72" s="44"/>
      <c r="AB72" s="139"/>
      <c r="AC72" s="44" t="s">
        <v>1198</v>
      </c>
      <c r="AD72" s="139">
        <v>50</v>
      </c>
      <c r="AE72" s="44"/>
      <c r="AF72" s="139"/>
      <c r="AG72" s="44"/>
      <c r="AH72" s="139"/>
      <c r="AI72" s="44">
        <v>1.48</v>
      </c>
      <c r="AJ72" s="139">
        <v>9.5</v>
      </c>
      <c r="AK72" s="44">
        <v>57.88</v>
      </c>
      <c r="AL72" s="139">
        <v>1.66</v>
      </c>
      <c r="AM72" s="25">
        <f t="shared" si="4"/>
        <v>0</v>
      </c>
      <c r="AN72" s="25">
        <f t="shared" si="5"/>
        <v>475</v>
      </c>
      <c r="AO72" s="25">
        <f t="shared" si="6"/>
        <v>0</v>
      </c>
      <c r="AP72" s="25">
        <f t="shared" si="7"/>
        <v>0</v>
      </c>
      <c r="AQ72" s="25">
        <f t="shared" si="8"/>
        <v>475</v>
      </c>
    </row>
    <row r="73" spans="1:43" ht="12.6" customHeight="1">
      <c r="A73" s="32">
        <f t="shared" si="2"/>
        <v>66</v>
      </c>
      <c r="B73" s="32" t="s">
        <v>2437</v>
      </c>
      <c r="C73" s="33" t="s">
        <v>2409</v>
      </c>
      <c r="D73" s="33" t="s">
        <v>2432</v>
      </c>
      <c r="E73" s="33" t="s">
        <v>2433</v>
      </c>
      <c r="F73" s="33"/>
      <c r="G73" s="33"/>
      <c r="H73" s="66"/>
      <c r="I73" s="33" t="s">
        <v>1115</v>
      </c>
      <c r="J73" s="66">
        <v>1</v>
      </c>
      <c r="K73" s="33" t="s">
        <v>2236</v>
      </c>
      <c r="L73" s="34">
        <v>40908</v>
      </c>
      <c r="M73" s="34">
        <v>40908</v>
      </c>
      <c r="N73" s="66" t="s">
        <v>2412</v>
      </c>
      <c r="O73" s="35"/>
      <c r="P73" s="33"/>
      <c r="Q73" s="35"/>
      <c r="R73" s="35"/>
      <c r="S73" s="35"/>
      <c r="T73" s="35"/>
      <c r="U73" s="66"/>
      <c r="V73" s="35"/>
      <c r="W73" s="42" t="str">
        <f t="shared" si="3"/>
        <v/>
      </c>
      <c r="X73" s="33"/>
      <c r="Y73" s="24" t="s">
        <v>2438</v>
      </c>
      <c r="AA73" s="44"/>
      <c r="AB73" s="139"/>
      <c r="AC73" s="44" t="s">
        <v>1198</v>
      </c>
      <c r="AD73" s="139">
        <v>50</v>
      </c>
      <c r="AE73" s="44"/>
      <c r="AF73" s="139"/>
      <c r="AG73" s="44"/>
      <c r="AH73" s="139"/>
      <c r="AI73" s="44">
        <v>1.48</v>
      </c>
      <c r="AJ73" s="139">
        <v>9.5</v>
      </c>
      <c r="AK73" s="44">
        <v>57.88</v>
      </c>
      <c r="AL73" s="139">
        <v>1.66</v>
      </c>
      <c r="AM73" s="25">
        <f t="shared" si="4"/>
        <v>0</v>
      </c>
      <c r="AN73" s="25">
        <f t="shared" si="5"/>
        <v>475</v>
      </c>
      <c r="AO73" s="25">
        <f t="shared" si="6"/>
        <v>0</v>
      </c>
      <c r="AP73" s="25">
        <f t="shared" si="7"/>
        <v>0</v>
      </c>
      <c r="AQ73" s="25">
        <f t="shared" si="8"/>
        <v>475</v>
      </c>
    </row>
    <row r="74" spans="1:43" ht="12.6" customHeight="1">
      <c r="A74" s="32">
        <f t="shared" si="2"/>
        <v>67</v>
      </c>
      <c r="B74" s="32" t="s">
        <v>2439</v>
      </c>
      <c r="C74" s="33" t="s">
        <v>2409</v>
      </c>
      <c r="D74" s="33" t="s">
        <v>2432</v>
      </c>
      <c r="E74" s="33" t="s">
        <v>2433</v>
      </c>
      <c r="F74" s="33"/>
      <c r="G74" s="33"/>
      <c r="H74" s="66"/>
      <c r="I74" s="33" t="s">
        <v>1115</v>
      </c>
      <c r="J74" s="66">
        <v>1</v>
      </c>
      <c r="K74" s="33" t="s">
        <v>2236</v>
      </c>
      <c r="L74" s="34">
        <v>40908</v>
      </c>
      <c r="M74" s="34">
        <v>40908</v>
      </c>
      <c r="N74" s="66" t="s">
        <v>2412</v>
      </c>
      <c r="O74" s="35"/>
      <c r="P74" s="33"/>
      <c r="Q74" s="35"/>
      <c r="R74" s="35"/>
      <c r="S74" s="35"/>
      <c r="T74" s="35"/>
      <c r="U74" s="66"/>
      <c r="V74" s="35"/>
      <c r="W74" s="42" t="str">
        <f t="shared" si="3"/>
        <v/>
      </c>
      <c r="X74" s="33"/>
      <c r="Y74" s="24" t="s">
        <v>2440</v>
      </c>
      <c r="AA74" s="44"/>
      <c r="AB74" s="139"/>
      <c r="AC74" s="44" t="s">
        <v>1198</v>
      </c>
      <c r="AD74" s="139">
        <v>50</v>
      </c>
      <c r="AE74" s="44"/>
      <c r="AF74" s="139"/>
      <c r="AG74" s="44"/>
      <c r="AH74" s="139"/>
      <c r="AI74" s="44">
        <v>1.48</v>
      </c>
      <c r="AJ74" s="139">
        <v>9.5</v>
      </c>
      <c r="AK74" s="44">
        <v>57.88</v>
      </c>
      <c r="AL74" s="139">
        <v>1.66</v>
      </c>
      <c r="AM74" s="25">
        <f t="shared" ref="AM74:AM137" si="9">AB74*AI74</f>
        <v>0</v>
      </c>
      <c r="AN74" s="25">
        <f t="shared" ref="AN74:AN137" si="10">AD74*AJ74</f>
        <v>475</v>
      </c>
      <c r="AO74" s="25">
        <f t="shared" ref="AO74:AO137" si="11">AF74*AK74</f>
        <v>0</v>
      </c>
      <c r="AP74" s="25">
        <f t="shared" ref="AP74:AP137" si="12">AH74*AL74</f>
        <v>0</v>
      </c>
      <c r="AQ74" s="25">
        <f t="shared" ref="AQ74:AQ137" si="13">SUM(AM74:AP74)</f>
        <v>475</v>
      </c>
    </row>
    <row r="75" spans="1:43" ht="12.6" customHeight="1">
      <c r="A75" s="32">
        <f t="shared" si="2"/>
        <v>68</v>
      </c>
      <c r="B75" s="32" t="s">
        <v>2441</v>
      </c>
      <c r="C75" s="33" t="s">
        <v>2409</v>
      </c>
      <c r="D75" s="33" t="s">
        <v>2432</v>
      </c>
      <c r="E75" s="33" t="s">
        <v>2433</v>
      </c>
      <c r="F75" s="33"/>
      <c r="G75" s="33"/>
      <c r="H75" s="66"/>
      <c r="I75" s="33" t="s">
        <v>1115</v>
      </c>
      <c r="J75" s="66">
        <v>1</v>
      </c>
      <c r="K75" s="33" t="s">
        <v>2236</v>
      </c>
      <c r="L75" s="34">
        <v>40908</v>
      </c>
      <c r="M75" s="34">
        <v>40908</v>
      </c>
      <c r="N75" s="66" t="s">
        <v>2412</v>
      </c>
      <c r="O75" s="35"/>
      <c r="P75" s="33"/>
      <c r="Q75" s="35"/>
      <c r="R75" s="35"/>
      <c r="S75" s="35"/>
      <c r="T75" s="35"/>
      <c r="U75" s="66"/>
      <c r="V75" s="35"/>
      <c r="W75" s="42" t="str">
        <f t="shared" si="3"/>
        <v/>
      </c>
      <c r="X75" s="33"/>
      <c r="Y75" s="24" t="s">
        <v>2442</v>
      </c>
      <c r="AA75" s="44"/>
      <c r="AB75" s="139"/>
      <c r="AC75" s="44" t="s">
        <v>1198</v>
      </c>
      <c r="AD75" s="139">
        <v>50</v>
      </c>
      <c r="AE75" s="44"/>
      <c r="AF75" s="139"/>
      <c r="AG75" s="44"/>
      <c r="AH75" s="139"/>
      <c r="AI75" s="44">
        <v>1.48</v>
      </c>
      <c r="AJ75" s="139">
        <v>9.5</v>
      </c>
      <c r="AK75" s="44">
        <v>57.88</v>
      </c>
      <c r="AL75" s="139">
        <v>1.66</v>
      </c>
      <c r="AM75" s="25">
        <f t="shared" si="9"/>
        <v>0</v>
      </c>
      <c r="AN75" s="25">
        <f t="shared" si="10"/>
        <v>475</v>
      </c>
      <c r="AO75" s="25">
        <f t="shared" si="11"/>
        <v>0</v>
      </c>
      <c r="AP75" s="25">
        <f t="shared" si="12"/>
        <v>0</v>
      </c>
      <c r="AQ75" s="25">
        <f t="shared" si="13"/>
        <v>475</v>
      </c>
    </row>
    <row r="76" spans="1:43" ht="12.6" customHeight="1">
      <c r="A76" s="32">
        <f t="shared" si="2"/>
        <v>69</v>
      </c>
      <c r="B76" s="32" t="s">
        <v>2443</v>
      </c>
      <c r="C76" s="33" t="s">
        <v>2409</v>
      </c>
      <c r="D76" s="33" t="s">
        <v>2432</v>
      </c>
      <c r="E76" s="33" t="s">
        <v>2433</v>
      </c>
      <c r="F76" s="33"/>
      <c r="G76" s="33"/>
      <c r="H76" s="66"/>
      <c r="I76" s="33" t="s">
        <v>1115</v>
      </c>
      <c r="J76" s="66">
        <v>1</v>
      </c>
      <c r="K76" s="33" t="s">
        <v>2236</v>
      </c>
      <c r="L76" s="34">
        <v>40908</v>
      </c>
      <c r="M76" s="34">
        <v>40908</v>
      </c>
      <c r="N76" s="66" t="s">
        <v>2412</v>
      </c>
      <c r="O76" s="35"/>
      <c r="P76" s="33"/>
      <c r="Q76" s="35"/>
      <c r="R76" s="35"/>
      <c r="S76" s="35"/>
      <c r="T76" s="35"/>
      <c r="U76" s="66"/>
      <c r="V76" s="35"/>
      <c r="W76" s="42" t="str">
        <f t="shared" si="3"/>
        <v/>
      </c>
      <c r="X76" s="33"/>
      <c r="Y76" s="24" t="s">
        <v>2444</v>
      </c>
      <c r="AA76" s="44"/>
      <c r="AB76" s="139"/>
      <c r="AC76" s="44" t="s">
        <v>1198</v>
      </c>
      <c r="AD76" s="139">
        <v>50</v>
      </c>
      <c r="AE76" s="44"/>
      <c r="AF76" s="139"/>
      <c r="AG76" s="44"/>
      <c r="AH76" s="139"/>
      <c r="AI76" s="44">
        <v>1.48</v>
      </c>
      <c r="AJ76" s="139">
        <v>9.5</v>
      </c>
      <c r="AK76" s="44">
        <v>57.88</v>
      </c>
      <c r="AL76" s="139">
        <v>1.66</v>
      </c>
      <c r="AM76" s="25">
        <f t="shared" si="9"/>
        <v>0</v>
      </c>
      <c r="AN76" s="25">
        <f t="shared" si="10"/>
        <v>475</v>
      </c>
      <c r="AO76" s="25">
        <f t="shared" si="11"/>
        <v>0</v>
      </c>
      <c r="AP76" s="25">
        <f t="shared" si="12"/>
        <v>0</v>
      </c>
      <c r="AQ76" s="25">
        <f t="shared" si="13"/>
        <v>475</v>
      </c>
    </row>
    <row r="77" spans="1:43" ht="12.6" customHeight="1">
      <c r="A77" s="32">
        <f t="shared" si="2"/>
        <v>70</v>
      </c>
      <c r="B77" s="32" t="s">
        <v>2445</v>
      </c>
      <c r="C77" s="33" t="s">
        <v>2409</v>
      </c>
      <c r="D77" s="33" t="s">
        <v>2432</v>
      </c>
      <c r="E77" s="33" t="s">
        <v>2433</v>
      </c>
      <c r="F77" s="33"/>
      <c r="G77" s="33"/>
      <c r="H77" s="66"/>
      <c r="I77" s="33" t="s">
        <v>1115</v>
      </c>
      <c r="J77" s="66">
        <v>1</v>
      </c>
      <c r="K77" s="33" t="s">
        <v>2236</v>
      </c>
      <c r="L77" s="34">
        <v>40908</v>
      </c>
      <c r="M77" s="34">
        <v>40908</v>
      </c>
      <c r="N77" s="66" t="s">
        <v>2412</v>
      </c>
      <c r="O77" s="35"/>
      <c r="P77" s="33"/>
      <c r="Q77" s="35"/>
      <c r="R77" s="35"/>
      <c r="S77" s="35"/>
      <c r="T77" s="35"/>
      <c r="U77" s="66"/>
      <c r="V77" s="35"/>
      <c r="W77" s="42" t="str">
        <f t="shared" si="3"/>
        <v/>
      </c>
      <c r="X77" s="33"/>
      <c r="Y77" s="24" t="s">
        <v>2446</v>
      </c>
      <c r="AA77" s="44"/>
      <c r="AB77" s="139"/>
      <c r="AC77" s="44" t="s">
        <v>1198</v>
      </c>
      <c r="AD77" s="139">
        <v>50</v>
      </c>
      <c r="AE77" s="44"/>
      <c r="AF77" s="139"/>
      <c r="AG77" s="44"/>
      <c r="AH77" s="139"/>
      <c r="AI77" s="44">
        <v>1.48</v>
      </c>
      <c r="AJ77" s="139">
        <v>9.5</v>
      </c>
      <c r="AK77" s="44">
        <v>57.88</v>
      </c>
      <c r="AL77" s="139">
        <v>1.66</v>
      </c>
      <c r="AM77" s="25">
        <f t="shared" si="9"/>
        <v>0</v>
      </c>
      <c r="AN77" s="25">
        <f t="shared" si="10"/>
        <v>475</v>
      </c>
      <c r="AO77" s="25">
        <f t="shared" si="11"/>
        <v>0</v>
      </c>
      <c r="AP77" s="25">
        <f t="shared" si="12"/>
        <v>0</v>
      </c>
      <c r="AQ77" s="25">
        <f t="shared" si="13"/>
        <v>475</v>
      </c>
    </row>
    <row r="78" spans="1:43" ht="12.6" customHeight="1">
      <c r="A78" s="32">
        <f t="shared" si="2"/>
        <v>71</v>
      </c>
      <c r="B78" s="32" t="s">
        <v>2447</v>
      </c>
      <c r="C78" s="33" t="s">
        <v>2409</v>
      </c>
      <c r="D78" s="33" t="s">
        <v>2432</v>
      </c>
      <c r="E78" s="33" t="s">
        <v>2433</v>
      </c>
      <c r="F78" s="33"/>
      <c r="G78" s="33"/>
      <c r="H78" s="66"/>
      <c r="I78" s="33" t="s">
        <v>1115</v>
      </c>
      <c r="J78" s="66">
        <v>1</v>
      </c>
      <c r="K78" s="33" t="s">
        <v>2236</v>
      </c>
      <c r="L78" s="34">
        <v>40908</v>
      </c>
      <c r="M78" s="34">
        <v>40908</v>
      </c>
      <c r="N78" s="66" t="s">
        <v>2412</v>
      </c>
      <c r="O78" s="35"/>
      <c r="P78" s="33"/>
      <c r="Q78" s="35"/>
      <c r="R78" s="35"/>
      <c r="S78" s="35"/>
      <c r="T78" s="35"/>
      <c r="U78" s="66"/>
      <c r="V78" s="35"/>
      <c r="W78" s="42" t="str">
        <f t="shared" si="3"/>
        <v/>
      </c>
      <c r="X78" s="33"/>
      <c r="Y78" s="24" t="s">
        <v>2448</v>
      </c>
      <c r="AA78" s="44"/>
      <c r="AB78" s="139"/>
      <c r="AC78" s="44" t="s">
        <v>1198</v>
      </c>
      <c r="AD78" s="139">
        <v>50</v>
      </c>
      <c r="AE78" s="44"/>
      <c r="AF78" s="139"/>
      <c r="AG78" s="44"/>
      <c r="AH78" s="139"/>
      <c r="AI78" s="44">
        <v>1.48</v>
      </c>
      <c r="AJ78" s="139">
        <v>9.5</v>
      </c>
      <c r="AK78" s="44">
        <v>57.88</v>
      </c>
      <c r="AL78" s="139">
        <v>1.66</v>
      </c>
      <c r="AM78" s="25">
        <f t="shared" si="9"/>
        <v>0</v>
      </c>
      <c r="AN78" s="25">
        <f t="shared" si="10"/>
        <v>475</v>
      </c>
      <c r="AO78" s="25">
        <f t="shared" si="11"/>
        <v>0</v>
      </c>
      <c r="AP78" s="25">
        <f t="shared" si="12"/>
        <v>0</v>
      </c>
      <c r="AQ78" s="25">
        <f t="shared" si="13"/>
        <v>475</v>
      </c>
    </row>
    <row r="79" spans="1:43" ht="12.6" customHeight="1">
      <c r="A79" s="32">
        <f t="shared" si="2"/>
        <v>72</v>
      </c>
      <c r="B79" s="32" t="s">
        <v>2449</v>
      </c>
      <c r="C79" s="33" t="s">
        <v>2409</v>
      </c>
      <c r="D79" s="33" t="s">
        <v>2432</v>
      </c>
      <c r="E79" s="33" t="s">
        <v>2433</v>
      </c>
      <c r="F79" s="33"/>
      <c r="G79" s="33"/>
      <c r="H79" s="66"/>
      <c r="I79" s="33" t="s">
        <v>1115</v>
      </c>
      <c r="J79" s="66">
        <v>1</v>
      </c>
      <c r="K79" s="33" t="s">
        <v>2236</v>
      </c>
      <c r="L79" s="34">
        <v>40908</v>
      </c>
      <c r="M79" s="34">
        <v>40908</v>
      </c>
      <c r="N79" s="66" t="s">
        <v>2412</v>
      </c>
      <c r="O79" s="35"/>
      <c r="P79" s="33"/>
      <c r="Q79" s="35"/>
      <c r="R79" s="35"/>
      <c r="S79" s="35"/>
      <c r="T79" s="35"/>
      <c r="U79" s="66"/>
      <c r="V79" s="35"/>
      <c r="W79" s="42" t="str">
        <f t="shared" si="3"/>
        <v/>
      </c>
      <c r="X79" s="33"/>
      <c r="Y79" s="24" t="s">
        <v>2450</v>
      </c>
      <c r="AA79" s="44"/>
      <c r="AB79" s="139"/>
      <c r="AC79" s="44" t="s">
        <v>1198</v>
      </c>
      <c r="AD79" s="139">
        <v>50</v>
      </c>
      <c r="AE79" s="44"/>
      <c r="AF79" s="139"/>
      <c r="AG79" s="44"/>
      <c r="AH79" s="139"/>
      <c r="AI79" s="44">
        <v>1.48</v>
      </c>
      <c r="AJ79" s="139">
        <v>9.5</v>
      </c>
      <c r="AK79" s="44">
        <v>57.88</v>
      </c>
      <c r="AL79" s="139">
        <v>1.66</v>
      </c>
      <c r="AM79" s="25">
        <f t="shared" si="9"/>
        <v>0</v>
      </c>
      <c r="AN79" s="25">
        <f t="shared" si="10"/>
        <v>475</v>
      </c>
      <c r="AO79" s="25">
        <f t="shared" si="11"/>
        <v>0</v>
      </c>
      <c r="AP79" s="25">
        <f t="shared" si="12"/>
        <v>0</v>
      </c>
      <c r="AQ79" s="25">
        <f t="shared" si="13"/>
        <v>475</v>
      </c>
    </row>
    <row r="80" spans="1:43" ht="12.6" customHeight="1">
      <c r="A80" s="32">
        <f t="shared" si="2"/>
        <v>73</v>
      </c>
      <c r="B80" s="32" t="s">
        <v>2451</v>
      </c>
      <c r="C80" s="33" t="s">
        <v>2409</v>
      </c>
      <c r="D80" s="33" t="s">
        <v>2432</v>
      </c>
      <c r="E80" s="33" t="s">
        <v>2433</v>
      </c>
      <c r="F80" s="33"/>
      <c r="G80" s="33"/>
      <c r="H80" s="66"/>
      <c r="I80" s="33" t="s">
        <v>1115</v>
      </c>
      <c r="J80" s="66">
        <v>1</v>
      </c>
      <c r="K80" s="33" t="s">
        <v>2236</v>
      </c>
      <c r="L80" s="34">
        <v>40908</v>
      </c>
      <c r="M80" s="34">
        <v>40908</v>
      </c>
      <c r="N80" s="66" t="s">
        <v>2412</v>
      </c>
      <c r="O80" s="35"/>
      <c r="P80" s="33"/>
      <c r="Q80" s="35"/>
      <c r="R80" s="35"/>
      <c r="S80" s="35"/>
      <c r="T80" s="35"/>
      <c r="U80" s="66"/>
      <c r="V80" s="35"/>
      <c r="W80" s="42" t="str">
        <f t="shared" si="3"/>
        <v/>
      </c>
      <c r="X80" s="33"/>
      <c r="Y80" s="24" t="s">
        <v>2452</v>
      </c>
      <c r="AA80" s="44"/>
      <c r="AB80" s="139"/>
      <c r="AC80" s="44" t="s">
        <v>1198</v>
      </c>
      <c r="AD80" s="139">
        <v>50</v>
      </c>
      <c r="AE80" s="44"/>
      <c r="AF80" s="139"/>
      <c r="AG80" s="44"/>
      <c r="AH80" s="139"/>
      <c r="AI80" s="44">
        <v>1.48</v>
      </c>
      <c r="AJ80" s="139">
        <v>9.5</v>
      </c>
      <c r="AK80" s="44">
        <v>57.88</v>
      </c>
      <c r="AL80" s="139">
        <v>1.66</v>
      </c>
      <c r="AM80" s="25">
        <f t="shared" si="9"/>
        <v>0</v>
      </c>
      <c r="AN80" s="25">
        <f t="shared" si="10"/>
        <v>475</v>
      </c>
      <c r="AO80" s="25">
        <f t="shared" si="11"/>
        <v>0</v>
      </c>
      <c r="AP80" s="25">
        <f t="shared" si="12"/>
        <v>0</v>
      </c>
      <c r="AQ80" s="25">
        <f t="shared" si="13"/>
        <v>475</v>
      </c>
    </row>
    <row r="81" spans="1:43" ht="12.6" customHeight="1">
      <c r="A81" s="32">
        <f t="shared" si="2"/>
        <v>74</v>
      </c>
      <c r="B81" s="32" t="s">
        <v>2453</v>
      </c>
      <c r="C81" s="33" t="s">
        <v>2454</v>
      </c>
      <c r="D81" s="33" t="s">
        <v>2455</v>
      </c>
      <c r="E81" s="33" t="s">
        <v>2456</v>
      </c>
      <c r="F81" s="33"/>
      <c r="G81" s="33"/>
      <c r="H81" s="66"/>
      <c r="I81" s="33" t="s">
        <v>1115</v>
      </c>
      <c r="J81" s="66">
        <v>1</v>
      </c>
      <c r="K81" s="33" t="s">
        <v>2236</v>
      </c>
      <c r="L81" s="34">
        <v>37996</v>
      </c>
      <c r="M81" s="34">
        <v>37996</v>
      </c>
      <c r="N81" s="66" t="s">
        <v>2457</v>
      </c>
      <c r="O81" s="35"/>
      <c r="P81" s="33"/>
      <c r="Q81" s="35"/>
      <c r="R81" s="35"/>
      <c r="S81" s="35"/>
      <c r="T81" s="35"/>
      <c r="U81" s="66"/>
      <c r="V81" s="35"/>
      <c r="W81" s="42" t="str">
        <f t="shared" si="3"/>
        <v/>
      </c>
      <c r="X81" s="33"/>
      <c r="Y81" s="24" t="s">
        <v>2458</v>
      </c>
      <c r="AA81" s="44"/>
      <c r="AB81" s="139"/>
      <c r="AC81" s="44" t="s">
        <v>1198</v>
      </c>
      <c r="AD81" s="139">
        <v>50</v>
      </c>
      <c r="AE81" s="44"/>
      <c r="AF81" s="139"/>
      <c r="AG81" s="44"/>
      <c r="AH81" s="139"/>
      <c r="AI81" s="44">
        <v>1.48</v>
      </c>
      <c r="AJ81" s="139">
        <v>9.5</v>
      </c>
      <c r="AK81" s="44">
        <v>57.88</v>
      </c>
      <c r="AL81" s="139">
        <v>1.66</v>
      </c>
      <c r="AM81" s="25">
        <f t="shared" si="9"/>
        <v>0</v>
      </c>
      <c r="AN81" s="25">
        <f t="shared" si="10"/>
        <v>475</v>
      </c>
      <c r="AO81" s="25">
        <f t="shared" si="11"/>
        <v>0</v>
      </c>
      <c r="AP81" s="25">
        <f t="shared" si="12"/>
        <v>0</v>
      </c>
      <c r="AQ81" s="25">
        <f t="shared" si="13"/>
        <v>475</v>
      </c>
    </row>
    <row r="82" spans="1:43" ht="12.6" customHeight="1">
      <c r="A82" s="32">
        <f t="shared" si="2"/>
        <v>75</v>
      </c>
      <c r="B82" s="32" t="s">
        <v>2459</v>
      </c>
      <c r="C82" s="33" t="s">
        <v>2460</v>
      </c>
      <c r="D82" s="33" t="s">
        <v>2461</v>
      </c>
      <c r="E82" s="33"/>
      <c r="F82" s="33"/>
      <c r="G82" s="33"/>
      <c r="H82" s="66"/>
      <c r="I82" s="33" t="s">
        <v>1115</v>
      </c>
      <c r="J82" s="66">
        <v>1</v>
      </c>
      <c r="K82" s="33" t="s">
        <v>2236</v>
      </c>
      <c r="L82" s="34">
        <v>42369</v>
      </c>
      <c r="M82" s="34">
        <v>42369</v>
      </c>
      <c r="N82" s="66" t="s">
        <v>2387</v>
      </c>
      <c r="O82" s="35"/>
      <c r="P82" s="33"/>
      <c r="Q82" s="35"/>
      <c r="R82" s="35"/>
      <c r="S82" s="35"/>
      <c r="T82" s="35"/>
      <c r="U82" s="66"/>
      <c r="V82" s="35"/>
      <c r="W82" s="42" t="str">
        <f t="shared" si="3"/>
        <v/>
      </c>
      <c r="X82" s="33"/>
      <c r="Y82" s="24" t="s">
        <v>2462</v>
      </c>
      <c r="AA82" s="44" t="s">
        <v>1319</v>
      </c>
      <c r="AB82" s="139">
        <v>290</v>
      </c>
      <c r="AC82" s="44"/>
      <c r="AD82" s="139"/>
      <c r="AE82" s="44"/>
      <c r="AF82" s="139"/>
      <c r="AG82" s="44"/>
      <c r="AH82" s="139"/>
      <c r="AI82" s="44">
        <v>1.48</v>
      </c>
      <c r="AJ82" s="139">
        <v>9.5</v>
      </c>
      <c r="AK82" s="44">
        <v>57.88</v>
      </c>
      <c r="AL82" s="139">
        <v>1.66</v>
      </c>
      <c r="AM82" s="25">
        <f t="shared" si="9"/>
        <v>429.2</v>
      </c>
      <c r="AN82" s="25">
        <f t="shared" si="10"/>
        <v>0</v>
      </c>
      <c r="AO82" s="25">
        <f t="shared" si="11"/>
        <v>0</v>
      </c>
      <c r="AP82" s="25">
        <f t="shared" si="12"/>
        <v>0</v>
      </c>
      <c r="AQ82" s="25">
        <f t="shared" si="13"/>
        <v>429.2</v>
      </c>
    </row>
    <row r="83" spans="1:43" ht="12.6" customHeight="1">
      <c r="A83" s="32">
        <f t="shared" si="2"/>
        <v>76</v>
      </c>
      <c r="B83" s="32" t="s">
        <v>2463</v>
      </c>
      <c r="C83" s="33" t="s">
        <v>2460</v>
      </c>
      <c r="D83" s="33" t="s">
        <v>2464</v>
      </c>
      <c r="E83" s="33"/>
      <c r="F83" s="33"/>
      <c r="G83" s="33"/>
      <c r="H83" s="66"/>
      <c r="I83" s="33" t="s">
        <v>1115</v>
      </c>
      <c r="J83" s="66">
        <v>1</v>
      </c>
      <c r="K83" s="33" t="s">
        <v>2236</v>
      </c>
      <c r="L83" s="34">
        <v>42369</v>
      </c>
      <c r="M83" s="34">
        <v>42369</v>
      </c>
      <c r="N83" s="66" t="s">
        <v>2387</v>
      </c>
      <c r="O83" s="35"/>
      <c r="P83" s="33"/>
      <c r="Q83" s="35"/>
      <c r="R83" s="35"/>
      <c r="S83" s="35"/>
      <c r="T83" s="35"/>
      <c r="U83" s="66"/>
      <c r="V83" s="35"/>
      <c r="W83" s="42" t="str">
        <f t="shared" si="3"/>
        <v/>
      </c>
      <c r="X83" s="33"/>
      <c r="Y83" s="24" t="s">
        <v>2465</v>
      </c>
      <c r="AA83" s="44" t="s">
        <v>1319</v>
      </c>
      <c r="AB83" s="139">
        <v>290</v>
      </c>
      <c r="AC83" s="44"/>
      <c r="AD83" s="139"/>
      <c r="AE83" s="44"/>
      <c r="AF83" s="139"/>
      <c r="AG83" s="44"/>
      <c r="AH83" s="139"/>
      <c r="AI83" s="44">
        <v>1.48</v>
      </c>
      <c r="AJ83" s="139">
        <v>9.5</v>
      </c>
      <c r="AK83" s="44">
        <v>57.88</v>
      </c>
      <c r="AL83" s="139">
        <v>1.66</v>
      </c>
      <c r="AM83" s="25">
        <f t="shared" si="9"/>
        <v>429.2</v>
      </c>
      <c r="AN83" s="25">
        <f t="shared" si="10"/>
        <v>0</v>
      </c>
      <c r="AO83" s="25">
        <f t="shared" si="11"/>
        <v>0</v>
      </c>
      <c r="AP83" s="25">
        <f t="shared" si="12"/>
        <v>0</v>
      </c>
      <c r="AQ83" s="25">
        <f t="shared" si="13"/>
        <v>429.2</v>
      </c>
    </row>
    <row r="84" spans="1:43" ht="12.6" customHeight="1">
      <c r="A84" s="32">
        <f t="shared" si="2"/>
        <v>77</v>
      </c>
      <c r="B84" s="32" t="s">
        <v>2466</v>
      </c>
      <c r="C84" s="33" t="s">
        <v>2460</v>
      </c>
      <c r="D84" s="33" t="s">
        <v>2467</v>
      </c>
      <c r="E84" s="33"/>
      <c r="F84" s="33"/>
      <c r="G84" s="33"/>
      <c r="H84" s="66"/>
      <c r="I84" s="33" t="s">
        <v>1115</v>
      </c>
      <c r="J84" s="66">
        <v>1</v>
      </c>
      <c r="K84" s="33" t="s">
        <v>2236</v>
      </c>
      <c r="L84" s="34">
        <v>42369</v>
      </c>
      <c r="M84" s="34">
        <v>42369</v>
      </c>
      <c r="N84" s="66" t="s">
        <v>2387</v>
      </c>
      <c r="O84" s="35"/>
      <c r="P84" s="33"/>
      <c r="Q84" s="35"/>
      <c r="R84" s="35"/>
      <c r="S84" s="35"/>
      <c r="T84" s="35"/>
      <c r="U84" s="66"/>
      <c r="V84" s="35"/>
      <c r="W84" s="42" t="str">
        <f t="shared" si="3"/>
        <v/>
      </c>
      <c r="X84" s="33"/>
      <c r="Y84" s="24" t="s">
        <v>2468</v>
      </c>
      <c r="AA84" s="44" t="s">
        <v>1319</v>
      </c>
      <c r="AB84" s="139">
        <v>290</v>
      </c>
      <c r="AC84" s="44"/>
      <c r="AD84" s="139"/>
      <c r="AE84" s="44"/>
      <c r="AF84" s="139"/>
      <c r="AG84" s="44"/>
      <c r="AH84" s="139"/>
      <c r="AI84" s="44">
        <v>1.48</v>
      </c>
      <c r="AJ84" s="139">
        <v>9.5</v>
      </c>
      <c r="AK84" s="44">
        <v>57.88</v>
      </c>
      <c r="AL84" s="139">
        <v>1.66</v>
      </c>
      <c r="AM84" s="25">
        <f t="shared" si="9"/>
        <v>429.2</v>
      </c>
      <c r="AN84" s="25">
        <f t="shared" si="10"/>
        <v>0</v>
      </c>
      <c r="AO84" s="25">
        <f t="shared" si="11"/>
        <v>0</v>
      </c>
      <c r="AP84" s="25">
        <f t="shared" si="12"/>
        <v>0</v>
      </c>
      <c r="AQ84" s="25">
        <f t="shared" si="13"/>
        <v>429.2</v>
      </c>
    </row>
    <row r="85" spans="1:43" ht="12.6" customHeight="1">
      <c r="A85" s="32">
        <f t="shared" si="2"/>
        <v>78</v>
      </c>
      <c r="B85" s="32" t="s">
        <v>2469</v>
      </c>
      <c r="C85" s="33" t="s">
        <v>2460</v>
      </c>
      <c r="D85" s="33" t="s">
        <v>2467</v>
      </c>
      <c r="E85" s="33"/>
      <c r="F85" s="33"/>
      <c r="G85" s="33"/>
      <c r="H85" s="66"/>
      <c r="I85" s="33" t="s">
        <v>1115</v>
      </c>
      <c r="J85" s="66">
        <v>1</v>
      </c>
      <c r="K85" s="33" t="s">
        <v>2236</v>
      </c>
      <c r="L85" s="34">
        <v>42369</v>
      </c>
      <c r="M85" s="34">
        <v>42369</v>
      </c>
      <c r="N85" s="66" t="s">
        <v>2387</v>
      </c>
      <c r="O85" s="35"/>
      <c r="P85" s="33"/>
      <c r="Q85" s="35"/>
      <c r="R85" s="35"/>
      <c r="S85" s="35"/>
      <c r="T85" s="35"/>
      <c r="U85" s="66"/>
      <c r="V85" s="35"/>
      <c r="W85" s="42" t="str">
        <f t="shared" si="3"/>
        <v/>
      </c>
      <c r="X85" s="33"/>
      <c r="Y85" s="24" t="s">
        <v>2470</v>
      </c>
      <c r="AA85" s="44" t="s">
        <v>1319</v>
      </c>
      <c r="AB85" s="139">
        <v>290</v>
      </c>
      <c r="AC85" s="44"/>
      <c r="AD85" s="139"/>
      <c r="AE85" s="44"/>
      <c r="AF85" s="139"/>
      <c r="AG85" s="44"/>
      <c r="AH85" s="139"/>
      <c r="AI85" s="44">
        <v>1.48</v>
      </c>
      <c r="AJ85" s="139">
        <v>9.5</v>
      </c>
      <c r="AK85" s="44">
        <v>57.88</v>
      </c>
      <c r="AL85" s="139">
        <v>1.66</v>
      </c>
      <c r="AM85" s="25">
        <f t="shared" si="9"/>
        <v>429.2</v>
      </c>
      <c r="AN85" s="25">
        <f t="shared" si="10"/>
        <v>0</v>
      </c>
      <c r="AO85" s="25">
        <f t="shared" si="11"/>
        <v>0</v>
      </c>
      <c r="AP85" s="25">
        <f t="shared" si="12"/>
        <v>0</v>
      </c>
      <c r="AQ85" s="25">
        <f t="shared" si="13"/>
        <v>429.2</v>
      </c>
    </row>
    <row r="86" spans="1:43" ht="12.6" customHeight="1">
      <c r="A86" s="32">
        <f t="shared" si="2"/>
        <v>79</v>
      </c>
      <c r="B86" s="32" t="s">
        <v>2471</v>
      </c>
      <c r="C86" s="33" t="s">
        <v>2460</v>
      </c>
      <c r="D86" s="33" t="s">
        <v>2467</v>
      </c>
      <c r="E86" s="33"/>
      <c r="F86" s="33"/>
      <c r="G86" s="33"/>
      <c r="H86" s="66"/>
      <c r="I86" s="33" t="s">
        <v>1115</v>
      </c>
      <c r="J86" s="66">
        <v>1</v>
      </c>
      <c r="K86" s="33" t="s">
        <v>2236</v>
      </c>
      <c r="L86" s="34">
        <v>42369</v>
      </c>
      <c r="M86" s="34">
        <v>42369</v>
      </c>
      <c r="N86" s="66" t="s">
        <v>2387</v>
      </c>
      <c r="O86" s="35"/>
      <c r="P86" s="33"/>
      <c r="Q86" s="35"/>
      <c r="R86" s="35"/>
      <c r="S86" s="35"/>
      <c r="T86" s="35"/>
      <c r="U86" s="66"/>
      <c r="V86" s="35"/>
      <c r="W86" s="42" t="str">
        <f t="shared" si="3"/>
        <v/>
      </c>
      <c r="X86" s="33"/>
      <c r="Y86" s="24" t="s">
        <v>2472</v>
      </c>
      <c r="AA86" s="44" t="s">
        <v>1319</v>
      </c>
      <c r="AB86" s="139">
        <v>290</v>
      </c>
      <c r="AC86" s="44"/>
      <c r="AD86" s="139"/>
      <c r="AE86" s="44"/>
      <c r="AF86" s="139"/>
      <c r="AG86" s="44"/>
      <c r="AH86" s="139"/>
      <c r="AI86" s="44">
        <v>1.48</v>
      </c>
      <c r="AJ86" s="139">
        <v>9.5</v>
      </c>
      <c r="AK86" s="44">
        <v>57.88</v>
      </c>
      <c r="AL86" s="139">
        <v>1.66</v>
      </c>
      <c r="AM86" s="25">
        <f t="shared" si="9"/>
        <v>429.2</v>
      </c>
      <c r="AN86" s="25">
        <f t="shared" si="10"/>
        <v>0</v>
      </c>
      <c r="AO86" s="25">
        <f t="shared" si="11"/>
        <v>0</v>
      </c>
      <c r="AP86" s="25">
        <f t="shared" si="12"/>
        <v>0</v>
      </c>
      <c r="AQ86" s="25">
        <f t="shared" si="13"/>
        <v>429.2</v>
      </c>
    </row>
    <row r="87" spans="1:43" ht="12.6" customHeight="1">
      <c r="A87" s="32">
        <f t="shared" si="2"/>
        <v>80</v>
      </c>
      <c r="B87" s="32" t="s">
        <v>2473</v>
      </c>
      <c r="C87" s="33" t="s">
        <v>2460</v>
      </c>
      <c r="D87" s="33" t="s">
        <v>2464</v>
      </c>
      <c r="E87" s="33"/>
      <c r="F87" s="33"/>
      <c r="G87" s="33"/>
      <c r="H87" s="66"/>
      <c r="I87" s="33" t="s">
        <v>1115</v>
      </c>
      <c r="J87" s="66">
        <v>1</v>
      </c>
      <c r="K87" s="33" t="s">
        <v>2236</v>
      </c>
      <c r="L87" s="34">
        <v>42369</v>
      </c>
      <c r="M87" s="34">
        <v>42369</v>
      </c>
      <c r="N87" s="66" t="s">
        <v>2387</v>
      </c>
      <c r="O87" s="35"/>
      <c r="P87" s="33"/>
      <c r="Q87" s="35"/>
      <c r="R87" s="35"/>
      <c r="S87" s="35"/>
      <c r="T87" s="35"/>
      <c r="U87" s="66"/>
      <c r="V87" s="35"/>
      <c r="W87" s="42" t="str">
        <f t="shared" si="3"/>
        <v/>
      </c>
      <c r="X87" s="33"/>
      <c r="Y87" s="24" t="s">
        <v>2474</v>
      </c>
      <c r="AA87" s="44" t="s">
        <v>1319</v>
      </c>
      <c r="AB87" s="139">
        <v>290</v>
      </c>
      <c r="AC87" s="44"/>
      <c r="AD87" s="139"/>
      <c r="AE87" s="44"/>
      <c r="AF87" s="139"/>
      <c r="AG87" s="44"/>
      <c r="AH87" s="139"/>
      <c r="AI87" s="44">
        <v>1.48</v>
      </c>
      <c r="AJ87" s="139">
        <v>9.5</v>
      </c>
      <c r="AK87" s="44">
        <v>57.88</v>
      </c>
      <c r="AL87" s="139">
        <v>1.66</v>
      </c>
      <c r="AM87" s="25">
        <f t="shared" si="9"/>
        <v>429.2</v>
      </c>
      <c r="AN87" s="25">
        <f t="shared" si="10"/>
        <v>0</v>
      </c>
      <c r="AO87" s="25">
        <f t="shared" si="11"/>
        <v>0</v>
      </c>
      <c r="AP87" s="25">
        <f t="shared" si="12"/>
        <v>0</v>
      </c>
      <c r="AQ87" s="25">
        <f t="shared" si="13"/>
        <v>429.2</v>
      </c>
    </row>
    <row r="88" spans="1:43" ht="12.6" customHeight="1">
      <c r="A88" s="32">
        <f t="shared" si="2"/>
        <v>81</v>
      </c>
      <c r="B88" s="32" t="s">
        <v>2475</v>
      </c>
      <c r="C88" s="33" t="s">
        <v>2460</v>
      </c>
      <c r="D88" s="33" t="s">
        <v>2467</v>
      </c>
      <c r="E88" s="33"/>
      <c r="F88" s="33"/>
      <c r="G88" s="33"/>
      <c r="H88" s="66"/>
      <c r="I88" s="33" t="s">
        <v>1115</v>
      </c>
      <c r="J88" s="66">
        <v>1</v>
      </c>
      <c r="K88" s="33" t="s">
        <v>2236</v>
      </c>
      <c r="L88" s="34">
        <v>42369</v>
      </c>
      <c r="M88" s="34">
        <v>42369</v>
      </c>
      <c r="N88" s="66" t="s">
        <v>2387</v>
      </c>
      <c r="O88" s="35"/>
      <c r="P88" s="33"/>
      <c r="Q88" s="35"/>
      <c r="R88" s="35"/>
      <c r="S88" s="35"/>
      <c r="T88" s="35"/>
      <c r="U88" s="66"/>
      <c r="V88" s="35"/>
      <c r="W88" s="42" t="str">
        <f t="shared" si="3"/>
        <v/>
      </c>
      <c r="X88" s="33"/>
      <c r="Y88" s="24" t="s">
        <v>2476</v>
      </c>
      <c r="AA88" s="44" t="s">
        <v>1319</v>
      </c>
      <c r="AB88" s="139">
        <v>290</v>
      </c>
      <c r="AC88" s="44"/>
      <c r="AD88" s="139"/>
      <c r="AE88" s="44"/>
      <c r="AF88" s="139"/>
      <c r="AG88" s="44"/>
      <c r="AH88" s="139"/>
      <c r="AI88" s="44">
        <v>1.48</v>
      </c>
      <c r="AJ88" s="139">
        <v>9.5</v>
      </c>
      <c r="AK88" s="44">
        <v>57.88</v>
      </c>
      <c r="AL88" s="139">
        <v>1.66</v>
      </c>
      <c r="AM88" s="25">
        <f t="shared" si="9"/>
        <v>429.2</v>
      </c>
      <c r="AN88" s="25">
        <f t="shared" si="10"/>
        <v>0</v>
      </c>
      <c r="AO88" s="25">
        <f t="shared" si="11"/>
        <v>0</v>
      </c>
      <c r="AP88" s="25">
        <f t="shared" si="12"/>
        <v>0</v>
      </c>
      <c r="AQ88" s="25">
        <f t="shared" si="13"/>
        <v>429.2</v>
      </c>
    </row>
    <row r="89" spans="1:43" ht="12.6" customHeight="1">
      <c r="A89" s="32">
        <f t="shared" si="2"/>
        <v>82</v>
      </c>
      <c r="B89" s="32" t="s">
        <v>2477</v>
      </c>
      <c r="C89" s="33" t="s">
        <v>2460</v>
      </c>
      <c r="D89" s="33" t="s">
        <v>2467</v>
      </c>
      <c r="E89" s="33"/>
      <c r="F89" s="33"/>
      <c r="G89" s="33"/>
      <c r="H89" s="66"/>
      <c r="I89" s="33" t="s">
        <v>1115</v>
      </c>
      <c r="J89" s="66">
        <v>1</v>
      </c>
      <c r="K89" s="33" t="s">
        <v>2236</v>
      </c>
      <c r="L89" s="34">
        <v>42369</v>
      </c>
      <c r="M89" s="34">
        <v>42369</v>
      </c>
      <c r="N89" s="66" t="s">
        <v>2387</v>
      </c>
      <c r="O89" s="35"/>
      <c r="P89" s="33"/>
      <c r="Q89" s="35"/>
      <c r="R89" s="35"/>
      <c r="S89" s="35"/>
      <c r="T89" s="35"/>
      <c r="U89" s="66"/>
      <c r="V89" s="35"/>
      <c r="W89" s="42" t="str">
        <f t="shared" si="3"/>
        <v/>
      </c>
      <c r="X89" s="33"/>
      <c r="Y89" s="24" t="s">
        <v>2478</v>
      </c>
      <c r="AA89" s="44" t="s">
        <v>1319</v>
      </c>
      <c r="AB89" s="139">
        <v>290</v>
      </c>
      <c r="AC89" s="44"/>
      <c r="AD89" s="139"/>
      <c r="AE89" s="44"/>
      <c r="AF89" s="139"/>
      <c r="AG89" s="44"/>
      <c r="AH89" s="139"/>
      <c r="AI89" s="44">
        <v>1.48</v>
      </c>
      <c r="AJ89" s="139">
        <v>9.5</v>
      </c>
      <c r="AK89" s="44">
        <v>57.88</v>
      </c>
      <c r="AL89" s="139">
        <v>1.66</v>
      </c>
      <c r="AM89" s="25">
        <f t="shared" si="9"/>
        <v>429.2</v>
      </c>
      <c r="AN89" s="25">
        <f t="shared" si="10"/>
        <v>0</v>
      </c>
      <c r="AO89" s="25">
        <f t="shared" si="11"/>
        <v>0</v>
      </c>
      <c r="AP89" s="25">
        <f t="shared" si="12"/>
        <v>0</v>
      </c>
      <c r="AQ89" s="25">
        <f t="shared" si="13"/>
        <v>429.2</v>
      </c>
    </row>
    <row r="90" spans="1:43" ht="12.6" customHeight="1">
      <c r="A90" s="32">
        <f t="shared" si="2"/>
        <v>83</v>
      </c>
      <c r="B90" s="32" t="s">
        <v>2479</v>
      </c>
      <c r="C90" s="33" t="s">
        <v>2460</v>
      </c>
      <c r="D90" s="33" t="s">
        <v>2467</v>
      </c>
      <c r="E90" s="33"/>
      <c r="F90" s="33"/>
      <c r="G90" s="33"/>
      <c r="H90" s="66"/>
      <c r="I90" s="33" t="s">
        <v>1115</v>
      </c>
      <c r="J90" s="66">
        <v>1</v>
      </c>
      <c r="K90" s="33" t="s">
        <v>2236</v>
      </c>
      <c r="L90" s="34">
        <v>42369</v>
      </c>
      <c r="M90" s="34">
        <v>42369</v>
      </c>
      <c r="N90" s="66" t="s">
        <v>2387</v>
      </c>
      <c r="O90" s="35"/>
      <c r="P90" s="33"/>
      <c r="Q90" s="35"/>
      <c r="R90" s="35"/>
      <c r="S90" s="35"/>
      <c r="T90" s="35"/>
      <c r="U90" s="66"/>
      <c r="V90" s="35"/>
      <c r="W90" s="42" t="str">
        <f t="shared" si="3"/>
        <v/>
      </c>
      <c r="X90" s="33"/>
      <c r="Y90" s="24" t="s">
        <v>2480</v>
      </c>
      <c r="AA90" s="44" t="s">
        <v>1319</v>
      </c>
      <c r="AB90" s="139">
        <v>290</v>
      </c>
      <c r="AC90" s="44"/>
      <c r="AD90" s="139"/>
      <c r="AE90" s="44"/>
      <c r="AF90" s="139"/>
      <c r="AG90" s="44"/>
      <c r="AH90" s="139"/>
      <c r="AI90" s="44">
        <v>1.48</v>
      </c>
      <c r="AJ90" s="139">
        <v>9.5</v>
      </c>
      <c r="AK90" s="44">
        <v>57.88</v>
      </c>
      <c r="AL90" s="139">
        <v>1.66</v>
      </c>
      <c r="AM90" s="25">
        <f t="shared" si="9"/>
        <v>429.2</v>
      </c>
      <c r="AN90" s="25">
        <f t="shared" si="10"/>
        <v>0</v>
      </c>
      <c r="AO90" s="25">
        <f t="shared" si="11"/>
        <v>0</v>
      </c>
      <c r="AP90" s="25">
        <f t="shared" si="12"/>
        <v>0</v>
      </c>
      <c r="AQ90" s="25">
        <f t="shared" si="13"/>
        <v>429.2</v>
      </c>
    </row>
    <row r="91" spans="1:43" ht="12.6" customHeight="1">
      <c r="A91" s="32">
        <f t="shared" si="2"/>
        <v>84</v>
      </c>
      <c r="B91" s="32" t="s">
        <v>2481</v>
      </c>
      <c r="C91" s="33" t="s">
        <v>2460</v>
      </c>
      <c r="D91" s="33" t="s">
        <v>2467</v>
      </c>
      <c r="E91" s="33"/>
      <c r="F91" s="33"/>
      <c r="G91" s="33"/>
      <c r="H91" s="66"/>
      <c r="I91" s="33" t="s">
        <v>1115</v>
      </c>
      <c r="J91" s="66">
        <v>1</v>
      </c>
      <c r="K91" s="33" t="s">
        <v>2236</v>
      </c>
      <c r="L91" s="34">
        <v>42369</v>
      </c>
      <c r="M91" s="34">
        <v>42369</v>
      </c>
      <c r="N91" s="66" t="s">
        <v>2387</v>
      </c>
      <c r="O91" s="35"/>
      <c r="P91" s="33"/>
      <c r="Q91" s="35"/>
      <c r="R91" s="35"/>
      <c r="S91" s="35"/>
      <c r="T91" s="35"/>
      <c r="U91" s="66"/>
      <c r="V91" s="35"/>
      <c r="W91" s="42" t="str">
        <f t="shared" si="3"/>
        <v/>
      </c>
      <c r="X91" s="33"/>
      <c r="Y91" s="24" t="s">
        <v>2482</v>
      </c>
      <c r="AA91" s="44" t="s">
        <v>1319</v>
      </c>
      <c r="AB91" s="139">
        <v>290</v>
      </c>
      <c r="AC91" s="44"/>
      <c r="AD91" s="139"/>
      <c r="AE91" s="44"/>
      <c r="AF91" s="139"/>
      <c r="AG91" s="44"/>
      <c r="AH91" s="139"/>
      <c r="AI91" s="44">
        <v>1.48</v>
      </c>
      <c r="AJ91" s="139">
        <v>9.5</v>
      </c>
      <c r="AK91" s="44">
        <v>57.88</v>
      </c>
      <c r="AL91" s="139">
        <v>1.66</v>
      </c>
      <c r="AM91" s="25">
        <f t="shared" si="9"/>
        <v>429.2</v>
      </c>
      <c r="AN91" s="25">
        <f t="shared" si="10"/>
        <v>0</v>
      </c>
      <c r="AO91" s="25">
        <f t="shared" si="11"/>
        <v>0</v>
      </c>
      <c r="AP91" s="25">
        <f t="shared" si="12"/>
        <v>0</v>
      </c>
      <c r="AQ91" s="25">
        <f t="shared" si="13"/>
        <v>429.2</v>
      </c>
    </row>
    <row r="92" spans="1:43" ht="12.6" customHeight="1">
      <c r="A92" s="32">
        <f t="shared" si="2"/>
        <v>85</v>
      </c>
      <c r="B92" s="32" t="s">
        <v>2483</v>
      </c>
      <c r="C92" s="33" t="s">
        <v>2460</v>
      </c>
      <c r="D92" s="33" t="s">
        <v>2467</v>
      </c>
      <c r="E92" s="33"/>
      <c r="F92" s="33"/>
      <c r="G92" s="33"/>
      <c r="H92" s="66"/>
      <c r="I92" s="33" t="s">
        <v>1115</v>
      </c>
      <c r="J92" s="66">
        <v>1</v>
      </c>
      <c r="K92" s="33" t="s">
        <v>2236</v>
      </c>
      <c r="L92" s="34">
        <v>42369</v>
      </c>
      <c r="M92" s="34">
        <v>42369</v>
      </c>
      <c r="N92" s="66" t="s">
        <v>2387</v>
      </c>
      <c r="O92" s="35"/>
      <c r="P92" s="33"/>
      <c r="Q92" s="35"/>
      <c r="R92" s="35"/>
      <c r="S92" s="35"/>
      <c r="T92" s="35"/>
      <c r="U92" s="66"/>
      <c r="V92" s="35"/>
      <c r="W92" s="42" t="str">
        <f t="shared" si="3"/>
        <v/>
      </c>
      <c r="X92" s="33"/>
      <c r="Y92" s="24" t="s">
        <v>2484</v>
      </c>
      <c r="AA92" s="44" t="s">
        <v>1319</v>
      </c>
      <c r="AB92" s="139">
        <v>290</v>
      </c>
      <c r="AC92" s="44"/>
      <c r="AD92" s="139"/>
      <c r="AE92" s="44"/>
      <c r="AF92" s="139"/>
      <c r="AG92" s="44"/>
      <c r="AH92" s="139"/>
      <c r="AI92" s="44">
        <v>1.48</v>
      </c>
      <c r="AJ92" s="139">
        <v>9.5</v>
      </c>
      <c r="AK92" s="44">
        <v>57.88</v>
      </c>
      <c r="AL92" s="139">
        <v>1.66</v>
      </c>
      <c r="AM92" s="25">
        <f t="shared" si="9"/>
        <v>429.2</v>
      </c>
      <c r="AN92" s="25">
        <f t="shared" si="10"/>
        <v>0</v>
      </c>
      <c r="AO92" s="25">
        <f t="shared" si="11"/>
        <v>0</v>
      </c>
      <c r="AP92" s="25">
        <f t="shared" si="12"/>
        <v>0</v>
      </c>
      <c r="AQ92" s="25">
        <f t="shared" si="13"/>
        <v>429.2</v>
      </c>
    </row>
    <row r="93" spans="1:43" ht="12.6" customHeight="1">
      <c r="A93" s="32">
        <f t="shared" si="2"/>
        <v>86</v>
      </c>
      <c r="B93" s="32" t="s">
        <v>2485</v>
      </c>
      <c r="C93" s="33" t="s">
        <v>2460</v>
      </c>
      <c r="D93" s="33" t="s">
        <v>2467</v>
      </c>
      <c r="E93" s="33"/>
      <c r="F93" s="33"/>
      <c r="G93" s="33"/>
      <c r="H93" s="66"/>
      <c r="I93" s="33" t="s">
        <v>1115</v>
      </c>
      <c r="J93" s="66">
        <v>1</v>
      </c>
      <c r="K93" s="33" t="s">
        <v>2236</v>
      </c>
      <c r="L93" s="34">
        <v>42369</v>
      </c>
      <c r="M93" s="34">
        <v>42369</v>
      </c>
      <c r="N93" s="66" t="s">
        <v>2387</v>
      </c>
      <c r="O93" s="35"/>
      <c r="P93" s="33"/>
      <c r="Q93" s="35"/>
      <c r="R93" s="35"/>
      <c r="S93" s="35"/>
      <c r="T93" s="35"/>
      <c r="U93" s="66"/>
      <c r="V93" s="35"/>
      <c r="W93" s="42" t="str">
        <f t="shared" si="3"/>
        <v/>
      </c>
      <c r="X93" s="33"/>
      <c r="Y93" s="24" t="s">
        <v>2486</v>
      </c>
      <c r="AA93" s="44" t="s">
        <v>1319</v>
      </c>
      <c r="AB93" s="139">
        <v>290</v>
      </c>
      <c r="AC93" s="44"/>
      <c r="AD93" s="139"/>
      <c r="AE93" s="44"/>
      <c r="AF93" s="139"/>
      <c r="AG93" s="44"/>
      <c r="AH93" s="139"/>
      <c r="AI93" s="44">
        <v>1.48</v>
      </c>
      <c r="AJ93" s="139">
        <v>9.5</v>
      </c>
      <c r="AK93" s="44">
        <v>57.88</v>
      </c>
      <c r="AL93" s="139">
        <v>1.66</v>
      </c>
      <c r="AM93" s="25">
        <f t="shared" si="9"/>
        <v>429.2</v>
      </c>
      <c r="AN93" s="25">
        <f t="shared" si="10"/>
        <v>0</v>
      </c>
      <c r="AO93" s="25">
        <f t="shared" si="11"/>
        <v>0</v>
      </c>
      <c r="AP93" s="25">
        <f t="shared" si="12"/>
        <v>0</v>
      </c>
      <c r="AQ93" s="25">
        <f t="shared" si="13"/>
        <v>429.2</v>
      </c>
    </row>
    <row r="94" spans="1:43" ht="12.6" customHeight="1">
      <c r="A94" s="32">
        <f t="shared" si="2"/>
        <v>87</v>
      </c>
      <c r="B94" s="32" t="s">
        <v>2487</v>
      </c>
      <c r="C94" s="33" t="s">
        <v>2460</v>
      </c>
      <c r="D94" s="33" t="s">
        <v>2467</v>
      </c>
      <c r="E94" s="33"/>
      <c r="F94" s="33"/>
      <c r="G94" s="33"/>
      <c r="H94" s="66"/>
      <c r="I94" s="33" t="s">
        <v>1115</v>
      </c>
      <c r="J94" s="66">
        <v>1</v>
      </c>
      <c r="K94" s="33" t="s">
        <v>2236</v>
      </c>
      <c r="L94" s="34">
        <v>42369</v>
      </c>
      <c r="M94" s="34">
        <v>42369</v>
      </c>
      <c r="N94" s="66" t="s">
        <v>2387</v>
      </c>
      <c r="O94" s="35"/>
      <c r="P94" s="33"/>
      <c r="Q94" s="35"/>
      <c r="R94" s="35"/>
      <c r="S94" s="35"/>
      <c r="T94" s="35"/>
      <c r="U94" s="66"/>
      <c r="V94" s="35"/>
      <c r="W94" s="42" t="str">
        <f t="shared" si="3"/>
        <v/>
      </c>
      <c r="X94" s="33"/>
      <c r="Y94" s="24" t="s">
        <v>2488</v>
      </c>
      <c r="AA94" s="44" t="s">
        <v>1319</v>
      </c>
      <c r="AB94" s="139">
        <v>290</v>
      </c>
      <c r="AC94" s="44"/>
      <c r="AD94" s="139"/>
      <c r="AE94" s="44"/>
      <c r="AF94" s="139"/>
      <c r="AG94" s="44"/>
      <c r="AH94" s="139"/>
      <c r="AI94" s="44">
        <v>1.48</v>
      </c>
      <c r="AJ94" s="139">
        <v>9.5</v>
      </c>
      <c r="AK94" s="44">
        <v>57.88</v>
      </c>
      <c r="AL94" s="139">
        <v>1.66</v>
      </c>
      <c r="AM94" s="25">
        <f t="shared" si="9"/>
        <v>429.2</v>
      </c>
      <c r="AN94" s="25">
        <f t="shared" si="10"/>
        <v>0</v>
      </c>
      <c r="AO94" s="25">
        <f t="shared" si="11"/>
        <v>0</v>
      </c>
      <c r="AP94" s="25">
        <f t="shared" si="12"/>
        <v>0</v>
      </c>
      <c r="AQ94" s="25">
        <f t="shared" si="13"/>
        <v>429.2</v>
      </c>
    </row>
    <row r="95" spans="1:43" ht="12.6" customHeight="1">
      <c r="A95" s="32">
        <f t="shared" si="2"/>
        <v>88</v>
      </c>
      <c r="B95" s="32" t="s">
        <v>2489</v>
      </c>
      <c r="C95" s="33" t="s">
        <v>2460</v>
      </c>
      <c r="D95" s="33" t="s">
        <v>2467</v>
      </c>
      <c r="E95" s="33"/>
      <c r="F95" s="33"/>
      <c r="G95" s="33"/>
      <c r="H95" s="66"/>
      <c r="I95" s="33" t="s">
        <v>1115</v>
      </c>
      <c r="J95" s="66">
        <v>1</v>
      </c>
      <c r="K95" s="33" t="s">
        <v>2236</v>
      </c>
      <c r="L95" s="34">
        <v>42369</v>
      </c>
      <c r="M95" s="34">
        <v>42369</v>
      </c>
      <c r="N95" s="66" t="s">
        <v>2387</v>
      </c>
      <c r="O95" s="35"/>
      <c r="P95" s="33"/>
      <c r="Q95" s="35"/>
      <c r="R95" s="35"/>
      <c r="S95" s="35"/>
      <c r="T95" s="35"/>
      <c r="U95" s="66"/>
      <c r="V95" s="35"/>
      <c r="W95" s="42" t="str">
        <f t="shared" si="3"/>
        <v/>
      </c>
      <c r="X95" s="33"/>
      <c r="Y95" s="24" t="s">
        <v>2490</v>
      </c>
      <c r="AA95" s="44" t="s">
        <v>1319</v>
      </c>
      <c r="AB95" s="139">
        <v>290</v>
      </c>
      <c r="AC95" s="44"/>
      <c r="AD95" s="139"/>
      <c r="AE95" s="44"/>
      <c r="AF95" s="139"/>
      <c r="AG95" s="44"/>
      <c r="AH95" s="139"/>
      <c r="AI95" s="44">
        <v>1.48</v>
      </c>
      <c r="AJ95" s="139">
        <v>9.5</v>
      </c>
      <c r="AK95" s="44">
        <v>57.88</v>
      </c>
      <c r="AL95" s="139">
        <v>1.66</v>
      </c>
      <c r="AM95" s="25">
        <f t="shared" si="9"/>
        <v>429.2</v>
      </c>
      <c r="AN95" s="25">
        <f t="shared" si="10"/>
        <v>0</v>
      </c>
      <c r="AO95" s="25">
        <f t="shared" si="11"/>
        <v>0</v>
      </c>
      <c r="AP95" s="25">
        <f t="shared" si="12"/>
        <v>0</v>
      </c>
      <c r="AQ95" s="25">
        <f t="shared" si="13"/>
        <v>429.2</v>
      </c>
    </row>
    <row r="96" spans="1:43" ht="12.6" customHeight="1">
      <c r="A96" s="32">
        <f t="shared" si="2"/>
        <v>89</v>
      </c>
      <c r="B96" s="32" t="s">
        <v>2491</v>
      </c>
      <c r="C96" s="33" t="s">
        <v>2460</v>
      </c>
      <c r="D96" s="33" t="s">
        <v>2467</v>
      </c>
      <c r="E96" s="33"/>
      <c r="F96" s="33"/>
      <c r="G96" s="33"/>
      <c r="H96" s="66"/>
      <c r="I96" s="33" t="s">
        <v>1115</v>
      </c>
      <c r="J96" s="66">
        <v>1</v>
      </c>
      <c r="K96" s="33" t="s">
        <v>2236</v>
      </c>
      <c r="L96" s="34">
        <v>42369</v>
      </c>
      <c r="M96" s="34">
        <v>42369</v>
      </c>
      <c r="N96" s="66" t="s">
        <v>2387</v>
      </c>
      <c r="O96" s="35"/>
      <c r="P96" s="33"/>
      <c r="Q96" s="35"/>
      <c r="R96" s="35"/>
      <c r="S96" s="35"/>
      <c r="T96" s="35"/>
      <c r="U96" s="66"/>
      <c r="V96" s="35"/>
      <c r="W96" s="42" t="str">
        <f t="shared" si="3"/>
        <v/>
      </c>
      <c r="X96" s="33"/>
      <c r="Y96" s="24" t="s">
        <v>2492</v>
      </c>
      <c r="AA96" s="44" t="s">
        <v>1319</v>
      </c>
      <c r="AB96" s="139">
        <v>290</v>
      </c>
      <c r="AC96" s="44"/>
      <c r="AD96" s="139"/>
      <c r="AE96" s="44"/>
      <c r="AF96" s="139"/>
      <c r="AG96" s="44"/>
      <c r="AH96" s="139"/>
      <c r="AI96" s="44">
        <v>1.48</v>
      </c>
      <c r="AJ96" s="139">
        <v>9.5</v>
      </c>
      <c r="AK96" s="44">
        <v>57.88</v>
      </c>
      <c r="AL96" s="139">
        <v>1.66</v>
      </c>
      <c r="AM96" s="25">
        <f t="shared" si="9"/>
        <v>429.2</v>
      </c>
      <c r="AN96" s="25">
        <f t="shared" si="10"/>
        <v>0</v>
      </c>
      <c r="AO96" s="25">
        <f t="shared" si="11"/>
        <v>0</v>
      </c>
      <c r="AP96" s="25">
        <f t="shared" si="12"/>
        <v>0</v>
      </c>
      <c r="AQ96" s="25">
        <f t="shared" si="13"/>
        <v>429.2</v>
      </c>
    </row>
    <row r="97" spans="1:43" ht="12.6" customHeight="1">
      <c r="A97" s="32">
        <f t="shared" si="2"/>
        <v>90</v>
      </c>
      <c r="B97" s="32" t="s">
        <v>2493</v>
      </c>
      <c r="C97" s="33" t="s">
        <v>2494</v>
      </c>
      <c r="D97" s="33" t="s">
        <v>2495</v>
      </c>
      <c r="E97" s="33"/>
      <c r="F97" s="33"/>
      <c r="G97" s="33"/>
      <c r="H97" s="66"/>
      <c r="I97" s="33" t="s">
        <v>1115</v>
      </c>
      <c r="J97" s="66">
        <v>1</v>
      </c>
      <c r="K97" s="33" t="s">
        <v>2236</v>
      </c>
      <c r="L97" s="34">
        <v>41639</v>
      </c>
      <c r="M97" s="34">
        <v>41639</v>
      </c>
      <c r="N97" s="66" t="s">
        <v>2370</v>
      </c>
      <c r="O97" s="35"/>
      <c r="P97" s="33"/>
      <c r="Q97" s="35"/>
      <c r="R97" s="35"/>
      <c r="S97" s="35"/>
      <c r="T97" s="35"/>
      <c r="U97" s="66"/>
      <c r="V97" s="35"/>
      <c r="W97" s="42" t="str">
        <f t="shared" si="3"/>
        <v/>
      </c>
      <c r="X97" s="33"/>
      <c r="Y97" s="24" t="s">
        <v>2496</v>
      </c>
      <c r="AA97" s="44"/>
      <c r="AB97" s="139"/>
      <c r="AC97" s="44" t="s">
        <v>1198</v>
      </c>
      <c r="AD97" s="139">
        <v>100</v>
      </c>
      <c r="AE97" s="44"/>
      <c r="AF97" s="139"/>
      <c r="AG97" s="44"/>
      <c r="AH97" s="139"/>
      <c r="AI97" s="44">
        <v>1.48</v>
      </c>
      <c r="AJ97" s="139">
        <v>9.5</v>
      </c>
      <c r="AK97" s="44">
        <v>57.88</v>
      </c>
      <c r="AL97" s="139">
        <v>1.66</v>
      </c>
      <c r="AM97" s="25">
        <f t="shared" si="9"/>
        <v>0</v>
      </c>
      <c r="AN97" s="25">
        <f t="shared" si="10"/>
        <v>950</v>
      </c>
      <c r="AO97" s="25">
        <f t="shared" si="11"/>
        <v>0</v>
      </c>
      <c r="AP97" s="25">
        <f t="shared" si="12"/>
        <v>0</v>
      </c>
      <c r="AQ97" s="25">
        <f t="shared" si="13"/>
        <v>950</v>
      </c>
    </row>
    <row r="98" spans="1:43" ht="12.6" customHeight="1">
      <c r="A98" s="32">
        <f t="shared" si="2"/>
        <v>91</v>
      </c>
      <c r="B98" s="32" t="s">
        <v>2497</v>
      </c>
      <c r="C98" s="33" t="s">
        <v>2498</v>
      </c>
      <c r="D98" s="33" t="s">
        <v>2499</v>
      </c>
      <c r="E98" s="33"/>
      <c r="F98" s="33"/>
      <c r="G98" s="33"/>
      <c r="H98" s="66"/>
      <c r="I98" s="33" t="s">
        <v>1115</v>
      </c>
      <c r="J98" s="66">
        <v>1</v>
      </c>
      <c r="K98" s="33" t="s">
        <v>2236</v>
      </c>
      <c r="L98" s="34">
        <v>41639</v>
      </c>
      <c r="M98" s="34">
        <v>41639</v>
      </c>
      <c r="N98" s="66" t="s">
        <v>2370</v>
      </c>
      <c r="O98" s="35"/>
      <c r="P98" s="33"/>
      <c r="Q98" s="35"/>
      <c r="R98" s="35"/>
      <c r="S98" s="35"/>
      <c r="T98" s="35"/>
      <c r="U98" s="66"/>
      <c r="V98" s="35"/>
      <c r="W98" s="42" t="str">
        <f t="shared" si="3"/>
        <v/>
      </c>
      <c r="X98" s="33"/>
      <c r="Y98" s="24" t="s">
        <v>2500</v>
      </c>
      <c r="AA98" s="44"/>
      <c r="AB98" s="139"/>
      <c r="AC98" s="44" t="s">
        <v>1198</v>
      </c>
      <c r="AD98" s="139">
        <v>50</v>
      </c>
      <c r="AE98" s="44"/>
      <c r="AF98" s="139"/>
      <c r="AG98" s="44"/>
      <c r="AH98" s="139"/>
      <c r="AI98" s="44">
        <v>1.48</v>
      </c>
      <c r="AJ98" s="139">
        <v>9.5</v>
      </c>
      <c r="AK98" s="44">
        <v>57.88</v>
      </c>
      <c r="AL98" s="139">
        <v>1.66</v>
      </c>
      <c r="AM98" s="25">
        <f t="shared" si="9"/>
        <v>0</v>
      </c>
      <c r="AN98" s="25">
        <f t="shared" si="10"/>
        <v>475</v>
      </c>
      <c r="AO98" s="25">
        <f t="shared" si="11"/>
        <v>0</v>
      </c>
      <c r="AP98" s="25">
        <f t="shared" si="12"/>
        <v>0</v>
      </c>
      <c r="AQ98" s="25">
        <f t="shared" si="13"/>
        <v>475</v>
      </c>
    </row>
    <row r="99" spans="1:43" ht="12.6" customHeight="1">
      <c r="A99" s="32">
        <f t="shared" si="2"/>
        <v>92</v>
      </c>
      <c r="B99" s="32" t="s">
        <v>2501</v>
      </c>
      <c r="C99" s="33" t="s">
        <v>2502</v>
      </c>
      <c r="D99" s="33" t="s">
        <v>2503</v>
      </c>
      <c r="E99" s="33"/>
      <c r="F99" s="33"/>
      <c r="G99" s="33"/>
      <c r="H99" s="66"/>
      <c r="I99" s="33" t="s">
        <v>1115</v>
      </c>
      <c r="J99" s="66">
        <v>1</v>
      </c>
      <c r="K99" s="33" t="s">
        <v>2236</v>
      </c>
      <c r="L99" s="34">
        <v>41639</v>
      </c>
      <c r="M99" s="34">
        <v>41639</v>
      </c>
      <c r="N99" s="66" t="s">
        <v>2370</v>
      </c>
      <c r="O99" s="35"/>
      <c r="P99" s="33"/>
      <c r="Q99" s="35"/>
      <c r="R99" s="35"/>
      <c r="S99" s="35"/>
      <c r="T99" s="35"/>
      <c r="U99" s="66"/>
      <c r="V99" s="35"/>
      <c r="W99" s="42" t="str">
        <f t="shared" si="3"/>
        <v/>
      </c>
      <c r="X99" s="33"/>
      <c r="Y99" s="24" t="s">
        <v>2504</v>
      </c>
      <c r="AA99" s="44"/>
      <c r="AB99" s="139"/>
      <c r="AC99" s="44" t="s">
        <v>1198</v>
      </c>
      <c r="AD99" s="139">
        <v>50</v>
      </c>
      <c r="AE99" s="44"/>
      <c r="AF99" s="139"/>
      <c r="AG99" s="44"/>
      <c r="AH99" s="139"/>
      <c r="AI99" s="44">
        <v>1.48</v>
      </c>
      <c r="AJ99" s="139">
        <v>9.5</v>
      </c>
      <c r="AK99" s="44">
        <v>57.88</v>
      </c>
      <c r="AL99" s="139">
        <v>1.66</v>
      </c>
      <c r="AM99" s="25">
        <f t="shared" si="9"/>
        <v>0</v>
      </c>
      <c r="AN99" s="25">
        <f t="shared" si="10"/>
        <v>475</v>
      </c>
      <c r="AO99" s="25">
        <f t="shared" si="11"/>
        <v>0</v>
      </c>
      <c r="AP99" s="25">
        <f t="shared" si="12"/>
        <v>0</v>
      </c>
      <c r="AQ99" s="25">
        <f t="shared" si="13"/>
        <v>475</v>
      </c>
    </row>
    <row r="100" spans="1:43" ht="12.6" customHeight="1">
      <c r="A100" s="32">
        <f t="shared" si="2"/>
        <v>93</v>
      </c>
      <c r="B100" s="32" t="s">
        <v>2505</v>
      </c>
      <c r="C100" s="33" t="s">
        <v>2506</v>
      </c>
      <c r="D100" s="33" t="s">
        <v>2507</v>
      </c>
      <c r="E100" s="33" t="s">
        <v>2508</v>
      </c>
      <c r="F100" s="33"/>
      <c r="G100" s="33"/>
      <c r="H100" s="66"/>
      <c r="I100" s="33" t="s">
        <v>1115</v>
      </c>
      <c r="J100" s="66">
        <v>1</v>
      </c>
      <c r="K100" s="33" t="s">
        <v>2236</v>
      </c>
      <c r="L100" s="34">
        <v>41608</v>
      </c>
      <c r="M100" s="34">
        <v>41608</v>
      </c>
      <c r="N100" s="66" t="s">
        <v>2370</v>
      </c>
      <c r="O100" s="35"/>
      <c r="P100" s="33"/>
      <c r="Q100" s="35"/>
      <c r="R100" s="35"/>
      <c r="S100" s="35"/>
      <c r="T100" s="35"/>
      <c r="U100" s="66"/>
      <c r="V100" s="35"/>
      <c r="W100" s="42" t="str">
        <f t="shared" si="3"/>
        <v/>
      </c>
      <c r="X100" s="33"/>
      <c r="Y100" s="24" t="s">
        <v>2509</v>
      </c>
      <c r="AA100" s="44"/>
      <c r="AB100" s="139"/>
      <c r="AC100" s="44"/>
      <c r="AD100" s="139"/>
      <c r="AE100" s="44" t="s">
        <v>1212</v>
      </c>
      <c r="AF100" s="139">
        <v>1</v>
      </c>
      <c r="AG100" s="44"/>
      <c r="AH100" s="139"/>
      <c r="AI100" s="44">
        <v>1.48</v>
      </c>
      <c r="AJ100" s="139">
        <v>9.5</v>
      </c>
      <c r="AK100" s="44">
        <v>57.88</v>
      </c>
      <c r="AL100" s="139">
        <v>1.66</v>
      </c>
      <c r="AM100" s="25">
        <f t="shared" si="9"/>
        <v>0</v>
      </c>
      <c r="AN100" s="25">
        <f t="shared" si="10"/>
        <v>0</v>
      </c>
      <c r="AO100" s="25">
        <f t="shared" si="11"/>
        <v>57.88</v>
      </c>
      <c r="AP100" s="25">
        <f t="shared" si="12"/>
        <v>0</v>
      </c>
      <c r="AQ100" s="25">
        <f t="shared" si="13"/>
        <v>57.88</v>
      </c>
    </row>
    <row r="101" spans="1:43" ht="12.6" customHeight="1">
      <c r="A101" s="32">
        <f t="shared" si="2"/>
        <v>94</v>
      </c>
      <c r="B101" s="32" t="s">
        <v>2510</v>
      </c>
      <c r="C101" s="33" t="s">
        <v>2506</v>
      </c>
      <c r="D101" s="33" t="s">
        <v>2507</v>
      </c>
      <c r="E101" s="33" t="s">
        <v>2508</v>
      </c>
      <c r="F101" s="33"/>
      <c r="G101" s="33"/>
      <c r="H101" s="66"/>
      <c r="I101" s="33" t="s">
        <v>1115</v>
      </c>
      <c r="J101" s="66">
        <v>1</v>
      </c>
      <c r="K101" s="33" t="s">
        <v>2236</v>
      </c>
      <c r="L101" s="34">
        <v>41608</v>
      </c>
      <c r="M101" s="34">
        <v>41608</v>
      </c>
      <c r="N101" s="66" t="s">
        <v>2370</v>
      </c>
      <c r="O101" s="35"/>
      <c r="P101" s="33"/>
      <c r="Q101" s="35"/>
      <c r="R101" s="35"/>
      <c r="S101" s="35"/>
      <c r="T101" s="35"/>
      <c r="U101" s="66"/>
      <c r="V101" s="35"/>
      <c r="W101" s="42" t="str">
        <f t="shared" si="3"/>
        <v/>
      </c>
      <c r="X101" s="33"/>
      <c r="Y101" s="24" t="s">
        <v>2511</v>
      </c>
      <c r="AA101" s="44"/>
      <c r="AB101" s="139"/>
      <c r="AC101" s="44"/>
      <c r="AD101" s="139"/>
      <c r="AE101" s="44" t="s">
        <v>1212</v>
      </c>
      <c r="AF101" s="139">
        <v>1</v>
      </c>
      <c r="AG101" s="44"/>
      <c r="AH101" s="139"/>
      <c r="AI101" s="44">
        <v>1.48</v>
      </c>
      <c r="AJ101" s="139">
        <v>9.5</v>
      </c>
      <c r="AK101" s="44">
        <v>57.88</v>
      </c>
      <c r="AL101" s="139">
        <v>1.66</v>
      </c>
      <c r="AM101" s="25">
        <f t="shared" si="9"/>
        <v>0</v>
      </c>
      <c r="AN101" s="25">
        <f t="shared" si="10"/>
        <v>0</v>
      </c>
      <c r="AO101" s="25">
        <f t="shared" si="11"/>
        <v>57.88</v>
      </c>
      <c r="AP101" s="25">
        <f t="shared" si="12"/>
        <v>0</v>
      </c>
      <c r="AQ101" s="25">
        <f t="shared" si="13"/>
        <v>57.88</v>
      </c>
    </row>
    <row r="102" spans="1:43" ht="12.6" customHeight="1">
      <c r="A102" s="32">
        <f t="shared" si="2"/>
        <v>95</v>
      </c>
      <c r="B102" s="32" t="s">
        <v>2512</v>
      </c>
      <c r="C102" s="33" t="s">
        <v>2513</v>
      </c>
      <c r="D102" s="33" t="s">
        <v>2514</v>
      </c>
      <c r="E102" s="33" t="s">
        <v>2515</v>
      </c>
      <c r="F102" s="33"/>
      <c r="G102" s="33"/>
      <c r="H102" s="66"/>
      <c r="I102" s="33" t="s">
        <v>1115</v>
      </c>
      <c r="J102" s="66">
        <v>1</v>
      </c>
      <c r="K102" s="33" t="s">
        <v>2236</v>
      </c>
      <c r="L102" s="34">
        <v>41608</v>
      </c>
      <c r="M102" s="34">
        <v>41608</v>
      </c>
      <c r="N102" s="66" t="s">
        <v>2370</v>
      </c>
      <c r="O102" s="35"/>
      <c r="P102" s="33"/>
      <c r="Q102" s="35"/>
      <c r="R102" s="35"/>
      <c r="S102" s="35"/>
      <c r="T102" s="35"/>
      <c r="U102" s="66"/>
      <c r="V102" s="35"/>
      <c r="W102" s="42" t="str">
        <f t="shared" si="3"/>
        <v/>
      </c>
      <c r="X102" s="33"/>
      <c r="Y102" s="24" t="s">
        <v>2516</v>
      </c>
      <c r="AA102" s="44"/>
      <c r="AB102" s="139"/>
      <c r="AC102" s="44"/>
      <c r="AD102" s="139"/>
      <c r="AE102" s="44" t="s">
        <v>1212</v>
      </c>
      <c r="AF102" s="139">
        <v>1</v>
      </c>
      <c r="AG102" s="44"/>
      <c r="AH102" s="139"/>
      <c r="AI102" s="44">
        <v>1.48</v>
      </c>
      <c r="AJ102" s="139">
        <v>9.5</v>
      </c>
      <c r="AK102" s="44">
        <v>57.88</v>
      </c>
      <c r="AL102" s="139">
        <v>1.66</v>
      </c>
      <c r="AM102" s="25">
        <f t="shared" si="9"/>
        <v>0</v>
      </c>
      <c r="AN102" s="25">
        <f t="shared" si="10"/>
        <v>0</v>
      </c>
      <c r="AO102" s="25">
        <f t="shared" si="11"/>
        <v>57.88</v>
      </c>
      <c r="AP102" s="25">
        <f t="shared" si="12"/>
        <v>0</v>
      </c>
      <c r="AQ102" s="25">
        <f t="shared" si="13"/>
        <v>57.88</v>
      </c>
    </row>
    <row r="103" spans="1:43" ht="12.6" customHeight="1">
      <c r="A103" s="32">
        <f t="shared" si="2"/>
        <v>96</v>
      </c>
      <c r="B103" s="32" t="s">
        <v>2517</v>
      </c>
      <c r="C103" s="33" t="s">
        <v>2518</v>
      </c>
      <c r="D103" s="33" t="s">
        <v>2519</v>
      </c>
      <c r="E103" s="33" t="s">
        <v>2520</v>
      </c>
      <c r="F103" s="33"/>
      <c r="G103" s="33"/>
      <c r="H103" s="66"/>
      <c r="I103" s="33" t="s">
        <v>1115</v>
      </c>
      <c r="J103" s="66">
        <v>1</v>
      </c>
      <c r="K103" s="33" t="s">
        <v>2236</v>
      </c>
      <c r="L103" s="34">
        <v>41639</v>
      </c>
      <c r="M103" s="34">
        <v>41639</v>
      </c>
      <c r="N103" s="66" t="s">
        <v>2370</v>
      </c>
      <c r="O103" s="35"/>
      <c r="P103" s="33"/>
      <c r="Q103" s="35"/>
      <c r="R103" s="35"/>
      <c r="S103" s="35"/>
      <c r="T103" s="35"/>
      <c r="U103" s="66"/>
      <c r="V103" s="35"/>
      <c r="W103" s="42" t="str">
        <f t="shared" si="3"/>
        <v/>
      </c>
      <c r="X103" s="33"/>
      <c r="Y103" s="24" t="s">
        <v>2521</v>
      </c>
      <c r="AA103" s="44"/>
      <c r="AB103" s="139"/>
      <c r="AC103" s="44"/>
      <c r="AD103" s="139"/>
      <c r="AE103" s="44" t="s">
        <v>1212</v>
      </c>
      <c r="AF103" s="139">
        <v>1</v>
      </c>
      <c r="AG103" s="44"/>
      <c r="AH103" s="139"/>
      <c r="AI103" s="44">
        <v>1.48</v>
      </c>
      <c r="AJ103" s="139">
        <v>9.5</v>
      </c>
      <c r="AK103" s="44">
        <v>57.88</v>
      </c>
      <c r="AL103" s="139">
        <v>1.66</v>
      </c>
      <c r="AM103" s="25">
        <f t="shared" si="9"/>
        <v>0</v>
      </c>
      <c r="AN103" s="25">
        <f t="shared" si="10"/>
        <v>0</v>
      </c>
      <c r="AO103" s="25">
        <f t="shared" si="11"/>
        <v>57.88</v>
      </c>
      <c r="AP103" s="25">
        <f t="shared" si="12"/>
        <v>0</v>
      </c>
      <c r="AQ103" s="25">
        <f t="shared" si="13"/>
        <v>57.88</v>
      </c>
    </row>
    <row r="104" spans="1:43" ht="12.6" customHeight="1">
      <c r="A104" s="32">
        <f t="shared" si="2"/>
        <v>97</v>
      </c>
      <c r="B104" s="32" t="s">
        <v>2522</v>
      </c>
      <c r="C104" s="33" t="s">
        <v>2523</v>
      </c>
      <c r="D104" s="33" t="s">
        <v>2524</v>
      </c>
      <c r="E104" s="33" t="s">
        <v>2525</v>
      </c>
      <c r="F104" s="33"/>
      <c r="G104" s="33"/>
      <c r="H104" s="66"/>
      <c r="I104" s="33" t="s">
        <v>1115</v>
      </c>
      <c r="J104" s="66">
        <v>1</v>
      </c>
      <c r="K104" s="33" t="s">
        <v>2236</v>
      </c>
      <c r="L104" s="34">
        <v>41639</v>
      </c>
      <c r="M104" s="34">
        <v>41639</v>
      </c>
      <c r="N104" s="66" t="s">
        <v>2370</v>
      </c>
      <c r="O104" s="35"/>
      <c r="P104" s="33"/>
      <c r="Q104" s="35"/>
      <c r="R104" s="35"/>
      <c r="S104" s="35"/>
      <c r="T104" s="35"/>
      <c r="U104" s="66"/>
      <c r="V104" s="35"/>
      <c r="W104" s="42" t="str">
        <f t="shared" si="3"/>
        <v/>
      </c>
      <c r="X104" s="33"/>
      <c r="Y104" s="24" t="s">
        <v>2526</v>
      </c>
      <c r="AA104" s="44"/>
      <c r="AB104" s="139"/>
      <c r="AC104" s="44"/>
      <c r="AD104" s="139"/>
      <c r="AE104" s="44" t="s">
        <v>1212</v>
      </c>
      <c r="AF104" s="139">
        <v>1</v>
      </c>
      <c r="AG104" s="44"/>
      <c r="AH104" s="139"/>
      <c r="AI104" s="44">
        <v>1.48</v>
      </c>
      <c r="AJ104" s="139">
        <v>9.5</v>
      </c>
      <c r="AK104" s="44">
        <v>57.88</v>
      </c>
      <c r="AL104" s="139">
        <v>1.66</v>
      </c>
      <c r="AM104" s="25">
        <f t="shared" si="9"/>
        <v>0</v>
      </c>
      <c r="AN104" s="25">
        <f t="shared" si="10"/>
        <v>0</v>
      </c>
      <c r="AO104" s="25">
        <f t="shared" si="11"/>
        <v>57.88</v>
      </c>
      <c r="AP104" s="25">
        <f t="shared" si="12"/>
        <v>0</v>
      </c>
      <c r="AQ104" s="25">
        <f t="shared" si="13"/>
        <v>57.88</v>
      </c>
    </row>
    <row r="105" spans="1:43" ht="12.6" customHeight="1">
      <c r="A105" s="32">
        <f t="shared" si="2"/>
        <v>98</v>
      </c>
      <c r="B105" s="32" t="s">
        <v>2527</v>
      </c>
      <c r="C105" s="33" t="s">
        <v>2528</v>
      </c>
      <c r="D105" s="33" t="s">
        <v>2529</v>
      </c>
      <c r="E105" s="33" t="s">
        <v>2530</v>
      </c>
      <c r="F105" s="33"/>
      <c r="G105" s="33"/>
      <c r="H105" s="66"/>
      <c r="I105" s="33" t="s">
        <v>1115</v>
      </c>
      <c r="J105" s="66">
        <v>1</v>
      </c>
      <c r="K105" s="33" t="s">
        <v>2236</v>
      </c>
      <c r="L105" s="34">
        <v>41639</v>
      </c>
      <c r="M105" s="34">
        <v>41639</v>
      </c>
      <c r="N105" s="66" t="s">
        <v>2370</v>
      </c>
      <c r="O105" s="35"/>
      <c r="P105" s="33"/>
      <c r="Q105" s="35"/>
      <c r="R105" s="35"/>
      <c r="S105" s="35"/>
      <c r="T105" s="35"/>
      <c r="U105" s="66"/>
      <c r="V105" s="35"/>
      <c r="W105" s="42" t="str">
        <f t="shared" si="3"/>
        <v/>
      </c>
      <c r="X105" s="33"/>
      <c r="Y105" s="24" t="s">
        <v>2531</v>
      </c>
      <c r="AA105" s="44"/>
      <c r="AB105" s="139"/>
      <c r="AC105" s="44"/>
      <c r="AD105" s="139"/>
      <c r="AE105" s="44" t="s">
        <v>1212</v>
      </c>
      <c r="AF105" s="139">
        <v>1</v>
      </c>
      <c r="AG105" s="44"/>
      <c r="AH105" s="139"/>
      <c r="AI105" s="44">
        <v>1.48</v>
      </c>
      <c r="AJ105" s="139">
        <v>9.5</v>
      </c>
      <c r="AK105" s="44">
        <v>57.88</v>
      </c>
      <c r="AL105" s="139">
        <v>1.66</v>
      </c>
      <c r="AM105" s="25">
        <f t="shared" si="9"/>
        <v>0</v>
      </c>
      <c r="AN105" s="25">
        <f t="shared" si="10"/>
        <v>0</v>
      </c>
      <c r="AO105" s="25">
        <f t="shared" si="11"/>
        <v>57.88</v>
      </c>
      <c r="AP105" s="25">
        <f t="shared" si="12"/>
        <v>0</v>
      </c>
      <c r="AQ105" s="25">
        <f t="shared" si="13"/>
        <v>57.88</v>
      </c>
    </row>
    <row r="106" spans="1:43" ht="12.6" customHeight="1">
      <c r="A106" s="32">
        <f t="shared" si="2"/>
        <v>99</v>
      </c>
      <c r="B106" s="32" t="s">
        <v>2532</v>
      </c>
      <c r="C106" s="33" t="s">
        <v>2533</v>
      </c>
      <c r="D106" s="33" t="s">
        <v>2534</v>
      </c>
      <c r="E106" s="33"/>
      <c r="F106" s="33"/>
      <c r="G106" s="33"/>
      <c r="H106" s="66"/>
      <c r="I106" s="33" t="s">
        <v>1115</v>
      </c>
      <c r="J106" s="66">
        <v>1</v>
      </c>
      <c r="K106" s="33" t="s">
        <v>2236</v>
      </c>
      <c r="L106" s="34">
        <v>41639</v>
      </c>
      <c r="M106" s="34">
        <v>41639</v>
      </c>
      <c r="N106" s="66" t="s">
        <v>2370</v>
      </c>
      <c r="O106" s="35"/>
      <c r="P106" s="33"/>
      <c r="Q106" s="35"/>
      <c r="R106" s="35"/>
      <c r="S106" s="35"/>
      <c r="T106" s="35"/>
      <c r="U106" s="66"/>
      <c r="V106" s="35"/>
      <c r="W106" s="42" t="str">
        <f t="shared" si="3"/>
        <v/>
      </c>
      <c r="X106" s="33"/>
      <c r="Y106" s="24" t="s">
        <v>2535</v>
      </c>
      <c r="AA106" s="44"/>
      <c r="AB106" s="139"/>
      <c r="AC106" s="44"/>
      <c r="AD106" s="139"/>
      <c r="AE106" s="44" t="s">
        <v>1212</v>
      </c>
      <c r="AF106" s="139">
        <v>1</v>
      </c>
      <c r="AG106" s="44"/>
      <c r="AH106" s="139"/>
      <c r="AI106" s="44">
        <v>1.48</v>
      </c>
      <c r="AJ106" s="139">
        <v>9.5</v>
      </c>
      <c r="AK106" s="44">
        <v>57.88</v>
      </c>
      <c r="AL106" s="139">
        <v>1.66</v>
      </c>
      <c r="AM106" s="25">
        <f t="shared" si="9"/>
        <v>0</v>
      </c>
      <c r="AN106" s="25">
        <f t="shared" si="10"/>
        <v>0</v>
      </c>
      <c r="AO106" s="25">
        <f t="shared" si="11"/>
        <v>57.88</v>
      </c>
      <c r="AP106" s="25">
        <f t="shared" si="12"/>
        <v>0</v>
      </c>
      <c r="AQ106" s="25">
        <f t="shared" si="13"/>
        <v>57.88</v>
      </c>
    </row>
    <row r="107" spans="1:43" ht="12.6" customHeight="1">
      <c r="A107" s="32">
        <f t="shared" si="2"/>
        <v>100</v>
      </c>
      <c r="B107" s="32" t="s">
        <v>2536</v>
      </c>
      <c r="C107" s="33" t="s">
        <v>2537</v>
      </c>
      <c r="D107" s="33" t="s">
        <v>2538</v>
      </c>
      <c r="E107" s="33"/>
      <c r="F107" s="33"/>
      <c r="G107" s="33"/>
      <c r="H107" s="66"/>
      <c r="I107" s="33" t="s">
        <v>1115</v>
      </c>
      <c r="J107" s="66">
        <v>1</v>
      </c>
      <c r="K107" s="33" t="s">
        <v>2236</v>
      </c>
      <c r="L107" s="34">
        <v>41639</v>
      </c>
      <c r="M107" s="34">
        <v>41639</v>
      </c>
      <c r="N107" s="66" t="s">
        <v>2370</v>
      </c>
      <c r="O107" s="35"/>
      <c r="P107" s="33"/>
      <c r="Q107" s="35"/>
      <c r="R107" s="35"/>
      <c r="S107" s="35"/>
      <c r="T107" s="35"/>
      <c r="U107" s="66"/>
      <c r="V107" s="35"/>
      <c r="W107" s="42" t="str">
        <f t="shared" si="3"/>
        <v/>
      </c>
      <c r="X107" s="33"/>
      <c r="Y107" s="24" t="s">
        <v>2539</v>
      </c>
      <c r="AA107" s="44"/>
      <c r="AB107" s="139"/>
      <c r="AC107" s="44"/>
      <c r="AD107" s="139"/>
      <c r="AE107" s="44" t="s">
        <v>1212</v>
      </c>
      <c r="AF107" s="139">
        <v>1</v>
      </c>
      <c r="AG107" s="44"/>
      <c r="AH107" s="139"/>
      <c r="AI107" s="44">
        <v>1.48</v>
      </c>
      <c r="AJ107" s="139">
        <v>9.5</v>
      </c>
      <c r="AK107" s="44">
        <v>57.88</v>
      </c>
      <c r="AL107" s="139">
        <v>1.66</v>
      </c>
      <c r="AM107" s="25">
        <f t="shared" si="9"/>
        <v>0</v>
      </c>
      <c r="AN107" s="25">
        <f t="shared" si="10"/>
        <v>0</v>
      </c>
      <c r="AO107" s="25">
        <f t="shared" si="11"/>
        <v>57.88</v>
      </c>
      <c r="AP107" s="25">
        <f t="shared" si="12"/>
        <v>0</v>
      </c>
      <c r="AQ107" s="25">
        <f t="shared" si="13"/>
        <v>57.88</v>
      </c>
    </row>
    <row r="108" spans="1:43" ht="12.6" customHeight="1">
      <c r="A108" s="32">
        <f t="shared" si="2"/>
        <v>101</v>
      </c>
      <c r="B108" s="32" t="s">
        <v>2540</v>
      </c>
      <c r="C108" s="33" t="s">
        <v>2541</v>
      </c>
      <c r="D108" s="33" t="s">
        <v>2542</v>
      </c>
      <c r="E108" s="33"/>
      <c r="F108" s="33"/>
      <c r="G108" s="33"/>
      <c r="H108" s="66"/>
      <c r="I108" s="33" t="s">
        <v>1115</v>
      </c>
      <c r="J108" s="66">
        <v>1</v>
      </c>
      <c r="K108" s="33" t="s">
        <v>2236</v>
      </c>
      <c r="L108" s="34">
        <v>41639</v>
      </c>
      <c r="M108" s="34">
        <v>41639</v>
      </c>
      <c r="N108" s="66" t="s">
        <v>2370</v>
      </c>
      <c r="O108" s="35"/>
      <c r="P108" s="33"/>
      <c r="Q108" s="35"/>
      <c r="R108" s="35"/>
      <c r="S108" s="35"/>
      <c r="T108" s="35"/>
      <c r="U108" s="66"/>
      <c r="V108" s="35"/>
      <c r="W108" s="42" t="str">
        <f t="shared" si="3"/>
        <v/>
      </c>
      <c r="X108" s="33"/>
      <c r="Y108" s="24" t="s">
        <v>2543</v>
      </c>
      <c r="AA108" s="44"/>
      <c r="AB108" s="139"/>
      <c r="AC108" s="44"/>
      <c r="AD108" s="139"/>
      <c r="AE108" s="44" t="s">
        <v>1212</v>
      </c>
      <c r="AF108" s="139">
        <v>1</v>
      </c>
      <c r="AG108" s="44"/>
      <c r="AH108" s="139"/>
      <c r="AI108" s="44">
        <v>1.48</v>
      </c>
      <c r="AJ108" s="139">
        <v>9.5</v>
      </c>
      <c r="AK108" s="44">
        <v>57.88</v>
      </c>
      <c r="AL108" s="139">
        <v>1.66</v>
      </c>
      <c r="AM108" s="25">
        <f t="shared" si="9"/>
        <v>0</v>
      </c>
      <c r="AN108" s="25">
        <f t="shared" si="10"/>
        <v>0</v>
      </c>
      <c r="AO108" s="25">
        <f t="shared" si="11"/>
        <v>57.88</v>
      </c>
      <c r="AP108" s="25">
        <f t="shared" si="12"/>
        <v>0</v>
      </c>
      <c r="AQ108" s="25">
        <f t="shared" si="13"/>
        <v>57.88</v>
      </c>
    </row>
    <row r="109" spans="1:43" ht="12.6" customHeight="1">
      <c r="A109" s="32">
        <f t="shared" si="2"/>
        <v>102</v>
      </c>
      <c r="B109" s="32" t="s">
        <v>2544</v>
      </c>
      <c r="C109" s="33" t="s">
        <v>2545</v>
      </c>
      <c r="D109" s="33" t="s">
        <v>2546</v>
      </c>
      <c r="E109" s="33"/>
      <c r="F109" s="33"/>
      <c r="G109" s="33"/>
      <c r="H109" s="66"/>
      <c r="I109" s="33" t="s">
        <v>1115</v>
      </c>
      <c r="J109" s="66">
        <v>1</v>
      </c>
      <c r="K109" s="33" t="s">
        <v>2236</v>
      </c>
      <c r="L109" s="34">
        <v>41639</v>
      </c>
      <c r="M109" s="34">
        <v>41639</v>
      </c>
      <c r="N109" s="66" t="s">
        <v>2370</v>
      </c>
      <c r="O109" s="35"/>
      <c r="P109" s="33"/>
      <c r="Q109" s="35"/>
      <c r="R109" s="35"/>
      <c r="S109" s="35"/>
      <c r="T109" s="35"/>
      <c r="U109" s="66"/>
      <c r="V109" s="35"/>
      <c r="W109" s="42" t="str">
        <f t="shared" si="3"/>
        <v/>
      </c>
      <c r="X109" s="33"/>
      <c r="Y109" s="24" t="s">
        <v>2547</v>
      </c>
      <c r="AA109" s="44"/>
      <c r="AB109" s="139"/>
      <c r="AC109" s="44"/>
      <c r="AD109" s="139"/>
      <c r="AE109" s="44" t="s">
        <v>1212</v>
      </c>
      <c r="AF109" s="139">
        <v>1</v>
      </c>
      <c r="AG109" s="44"/>
      <c r="AH109" s="139"/>
      <c r="AI109" s="44">
        <v>1.48</v>
      </c>
      <c r="AJ109" s="139">
        <v>9.5</v>
      </c>
      <c r="AK109" s="44">
        <v>57.88</v>
      </c>
      <c r="AL109" s="139">
        <v>1.66</v>
      </c>
      <c r="AM109" s="25">
        <f t="shared" si="9"/>
        <v>0</v>
      </c>
      <c r="AN109" s="25">
        <f t="shared" si="10"/>
        <v>0</v>
      </c>
      <c r="AO109" s="25">
        <f t="shared" si="11"/>
        <v>57.88</v>
      </c>
      <c r="AP109" s="25">
        <f t="shared" si="12"/>
        <v>0</v>
      </c>
      <c r="AQ109" s="25">
        <f t="shared" si="13"/>
        <v>57.88</v>
      </c>
    </row>
    <row r="110" spans="1:43" ht="12.6" customHeight="1">
      <c r="A110" s="32">
        <f t="shared" si="2"/>
        <v>103</v>
      </c>
      <c r="B110" s="32" t="s">
        <v>2548</v>
      </c>
      <c r="C110" s="33" t="s">
        <v>2549</v>
      </c>
      <c r="D110" s="33" t="s">
        <v>2550</v>
      </c>
      <c r="E110" s="33"/>
      <c r="F110" s="33"/>
      <c r="G110" s="33"/>
      <c r="H110" s="66"/>
      <c r="I110" s="33" t="s">
        <v>1115</v>
      </c>
      <c r="J110" s="66">
        <v>1</v>
      </c>
      <c r="K110" s="33" t="s">
        <v>2236</v>
      </c>
      <c r="L110" s="34">
        <v>41639</v>
      </c>
      <c r="M110" s="34">
        <v>41639</v>
      </c>
      <c r="N110" s="66" t="s">
        <v>2370</v>
      </c>
      <c r="O110" s="35"/>
      <c r="P110" s="33"/>
      <c r="Q110" s="35"/>
      <c r="R110" s="35"/>
      <c r="S110" s="35"/>
      <c r="T110" s="35"/>
      <c r="U110" s="66"/>
      <c r="V110" s="35"/>
      <c r="W110" s="42" t="str">
        <f t="shared" si="3"/>
        <v/>
      </c>
      <c r="X110" s="33"/>
      <c r="Y110" s="24" t="s">
        <v>2551</v>
      </c>
      <c r="AA110" s="44"/>
      <c r="AB110" s="139"/>
      <c r="AC110" s="44"/>
      <c r="AD110" s="139"/>
      <c r="AE110" s="44" t="s">
        <v>1212</v>
      </c>
      <c r="AF110" s="139">
        <v>1</v>
      </c>
      <c r="AG110" s="44"/>
      <c r="AH110" s="139"/>
      <c r="AI110" s="44">
        <v>1.48</v>
      </c>
      <c r="AJ110" s="139">
        <v>9.5</v>
      </c>
      <c r="AK110" s="44">
        <v>57.88</v>
      </c>
      <c r="AL110" s="139">
        <v>1.66</v>
      </c>
      <c r="AM110" s="25">
        <f t="shared" si="9"/>
        <v>0</v>
      </c>
      <c r="AN110" s="25">
        <f t="shared" si="10"/>
        <v>0</v>
      </c>
      <c r="AO110" s="25">
        <f t="shared" si="11"/>
        <v>57.88</v>
      </c>
      <c r="AP110" s="25">
        <f t="shared" si="12"/>
        <v>0</v>
      </c>
      <c r="AQ110" s="25">
        <f t="shared" si="13"/>
        <v>57.88</v>
      </c>
    </row>
    <row r="111" spans="1:43" ht="12.6" customHeight="1">
      <c r="A111" s="32">
        <f t="shared" si="2"/>
        <v>104</v>
      </c>
      <c r="B111" s="32" t="s">
        <v>2552</v>
      </c>
      <c r="C111" s="33" t="s">
        <v>2553</v>
      </c>
      <c r="D111" s="33" t="s">
        <v>2554</v>
      </c>
      <c r="E111" s="33"/>
      <c r="F111" s="33"/>
      <c r="G111" s="33"/>
      <c r="H111" s="66"/>
      <c r="I111" s="33" t="s">
        <v>1115</v>
      </c>
      <c r="J111" s="66">
        <v>1</v>
      </c>
      <c r="K111" s="33" t="s">
        <v>2236</v>
      </c>
      <c r="L111" s="34">
        <v>41639</v>
      </c>
      <c r="M111" s="34">
        <v>41639</v>
      </c>
      <c r="N111" s="66" t="s">
        <v>2370</v>
      </c>
      <c r="O111" s="35"/>
      <c r="P111" s="33"/>
      <c r="Q111" s="35"/>
      <c r="R111" s="35"/>
      <c r="S111" s="35"/>
      <c r="T111" s="35"/>
      <c r="U111" s="66"/>
      <c r="V111" s="35"/>
      <c r="W111" s="42" t="str">
        <f t="shared" si="3"/>
        <v/>
      </c>
      <c r="X111" s="33"/>
      <c r="Y111" s="24" t="s">
        <v>2555</v>
      </c>
      <c r="AA111" s="44"/>
      <c r="AB111" s="139"/>
      <c r="AC111" s="44"/>
      <c r="AD111" s="139"/>
      <c r="AE111" s="44" t="s">
        <v>1212</v>
      </c>
      <c r="AF111" s="139">
        <v>1</v>
      </c>
      <c r="AG111" s="44"/>
      <c r="AH111" s="139"/>
      <c r="AI111" s="44">
        <v>1.48</v>
      </c>
      <c r="AJ111" s="139">
        <v>9.5</v>
      </c>
      <c r="AK111" s="44">
        <v>57.88</v>
      </c>
      <c r="AL111" s="139">
        <v>1.66</v>
      </c>
      <c r="AM111" s="25">
        <f t="shared" si="9"/>
        <v>0</v>
      </c>
      <c r="AN111" s="25">
        <f t="shared" si="10"/>
        <v>0</v>
      </c>
      <c r="AO111" s="25">
        <f t="shared" si="11"/>
        <v>57.88</v>
      </c>
      <c r="AP111" s="25">
        <f t="shared" si="12"/>
        <v>0</v>
      </c>
      <c r="AQ111" s="25">
        <f t="shared" si="13"/>
        <v>57.88</v>
      </c>
    </row>
    <row r="112" spans="1:43" ht="12.6" customHeight="1">
      <c r="A112" s="32">
        <f t="shared" si="2"/>
        <v>105</v>
      </c>
      <c r="B112" s="32" t="s">
        <v>2556</v>
      </c>
      <c r="C112" s="33" t="s">
        <v>2557</v>
      </c>
      <c r="D112" s="33" t="s">
        <v>2558</v>
      </c>
      <c r="E112" s="33" t="s">
        <v>2559</v>
      </c>
      <c r="F112" s="33"/>
      <c r="G112" s="33"/>
      <c r="H112" s="66"/>
      <c r="I112" s="33" t="s">
        <v>1115</v>
      </c>
      <c r="J112" s="66">
        <v>1</v>
      </c>
      <c r="K112" s="33" t="s">
        <v>2236</v>
      </c>
      <c r="L112" s="34">
        <v>41639</v>
      </c>
      <c r="M112" s="34">
        <v>41639</v>
      </c>
      <c r="N112" s="66" t="s">
        <v>2370</v>
      </c>
      <c r="O112" s="35"/>
      <c r="P112" s="33"/>
      <c r="Q112" s="35"/>
      <c r="R112" s="35"/>
      <c r="S112" s="35"/>
      <c r="T112" s="35"/>
      <c r="U112" s="66"/>
      <c r="V112" s="35"/>
      <c r="W112" s="42" t="str">
        <f t="shared" si="3"/>
        <v/>
      </c>
      <c r="X112" s="33"/>
      <c r="Y112" s="24" t="s">
        <v>2560</v>
      </c>
      <c r="AA112" s="44"/>
      <c r="AB112" s="139"/>
      <c r="AC112" s="44"/>
      <c r="AD112" s="139"/>
      <c r="AE112" s="44" t="s">
        <v>1212</v>
      </c>
      <c r="AF112" s="139">
        <v>1</v>
      </c>
      <c r="AG112" s="44"/>
      <c r="AH112" s="139"/>
      <c r="AI112" s="44">
        <v>1.48</v>
      </c>
      <c r="AJ112" s="139">
        <v>9.5</v>
      </c>
      <c r="AK112" s="44">
        <v>57.88</v>
      </c>
      <c r="AL112" s="139">
        <v>1.66</v>
      </c>
      <c r="AM112" s="25">
        <f t="shared" si="9"/>
        <v>0</v>
      </c>
      <c r="AN112" s="25">
        <f t="shared" si="10"/>
        <v>0</v>
      </c>
      <c r="AO112" s="25">
        <f t="shared" si="11"/>
        <v>57.88</v>
      </c>
      <c r="AP112" s="25">
        <f t="shared" si="12"/>
        <v>0</v>
      </c>
      <c r="AQ112" s="25">
        <f t="shared" si="13"/>
        <v>57.88</v>
      </c>
    </row>
    <row r="113" spans="1:43" ht="12.6" customHeight="1">
      <c r="A113" s="32">
        <f t="shared" si="2"/>
        <v>106</v>
      </c>
      <c r="B113" s="32" t="s">
        <v>2561</v>
      </c>
      <c r="C113" s="33" t="s">
        <v>2518</v>
      </c>
      <c r="D113" s="33" t="s">
        <v>2562</v>
      </c>
      <c r="E113" s="33" t="s">
        <v>2520</v>
      </c>
      <c r="F113" s="33"/>
      <c r="G113" s="33"/>
      <c r="H113" s="66"/>
      <c r="I113" s="33" t="s">
        <v>1115</v>
      </c>
      <c r="J113" s="66">
        <v>1</v>
      </c>
      <c r="K113" s="33" t="s">
        <v>2236</v>
      </c>
      <c r="L113" s="34">
        <v>41639</v>
      </c>
      <c r="M113" s="34">
        <v>41639</v>
      </c>
      <c r="N113" s="66" t="s">
        <v>2370</v>
      </c>
      <c r="O113" s="35"/>
      <c r="P113" s="33"/>
      <c r="Q113" s="35"/>
      <c r="R113" s="35"/>
      <c r="S113" s="35"/>
      <c r="T113" s="35"/>
      <c r="U113" s="66"/>
      <c r="V113" s="35"/>
      <c r="W113" s="42" t="str">
        <f t="shared" si="3"/>
        <v/>
      </c>
      <c r="X113" s="33"/>
      <c r="Y113" s="24" t="s">
        <v>2563</v>
      </c>
      <c r="AA113" s="44"/>
      <c r="AB113" s="139"/>
      <c r="AC113" s="44"/>
      <c r="AD113" s="139"/>
      <c r="AE113" s="44" t="s">
        <v>1212</v>
      </c>
      <c r="AF113" s="139">
        <v>1</v>
      </c>
      <c r="AG113" s="44"/>
      <c r="AH113" s="139"/>
      <c r="AI113" s="44">
        <v>1.48</v>
      </c>
      <c r="AJ113" s="139">
        <v>9.5</v>
      </c>
      <c r="AK113" s="44">
        <v>57.88</v>
      </c>
      <c r="AL113" s="139">
        <v>1.66</v>
      </c>
      <c r="AM113" s="25">
        <f t="shared" si="9"/>
        <v>0</v>
      </c>
      <c r="AN113" s="25">
        <f t="shared" si="10"/>
        <v>0</v>
      </c>
      <c r="AO113" s="25">
        <f t="shared" si="11"/>
        <v>57.88</v>
      </c>
      <c r="AP113" s="25">
        <f t="shared" si="12"/>
        <v>0</v>
      </c>
      <c r="AQ113" s="25">
        <f t="shared" si="13"/>
        <v>57.88</v>
      </c>
    </row>
    <row r="114" spans="1:43" ht="12.6" customHeight="1">
      <c r="A114" s="32">
        <f t="shared" si="2"/>
        <v>107</v>
      </c>
      <c r="B114" s="32" t="s">
        <v>2564</v>
      </c>
      <c r="C114" s="33" t="s">
        <v>2565</v>
      </c>
      <c r="D114" s="33" t="s">
        <v>2566</v>
      </c>
      <c r="E114" s="33" t="s">
        <v>2525</v>
      </c>
      <c r="F114" s="33"/>
      <c r="G114" s="33"/>
      <c r="H114" s="66"/>
      <c r="I114" s="33" t="s">
        <v>1115</v>
      </c>
      <c r="J114" s="66">
        <v>1</v>
      </c>
      <c r="K114" s="33" t="s">
        <v>2236</v>
      </c>
      <c r="L114" s="34">
        <v>41639</v>
      </c>
      <c r="M114" s="34">
        <v>41639</v>
      </c>
      <c r="N114" s="66" t="s">
        <v>2370</v>
      </c>
      <c r="O114" s="35"/>
      <c r="P114" s="33"/>
      <c r="Q114" s="35"/>
      <c r="R114" s="35"/>
      <c r="S114" s="35"/>
      <c r="T114" s="35"/>
      <c r="U114" s="66"/>
      <c r="V114" s="35"/>
      <c r="W114" s="42" t="str">
        <f t="shared" si="3"/>
        <v/>
      </c>
      <c r="X114" s="33"/>
      <c r="Y114" s="24" t="s">
        <v>2567</v>
      </c>
      <c r="AA114" s="44"/>
      <c r="AB114" s="139"/>
      <c r="AC114" s="44"/>
      <c r="AD114" s="139"/>
      <c r="AE114" s="44" t="s">
        <v>1212</v>
      </c>
      <c r="AF114" s="139">
        <v>1</v>
      </c>
      <c r="AG114" s="44"/>
      <c r="AH114" s="139"/>
      <c r="AI114" s="44">
        <v>1.48</v>
      </c>
      <c r="AJ114" s="139">
        <v>9.5</v>
      </c>
      <c r="AK114" s="44">
        <v>57.88</v>
      </c>
      <c r="AL114" s="139">
        <v>1.66</v>
      </c>
      <c r="AM114" s="25">
        <f t="shared" si="9"/>
        <v>0</v>
      </c>
      <c r="AN114" s="25">
        <f t="shared" si="10"/>
        <v>0</v>
      </c>
      <c r="AO114" s="25">
        <f t="shared" si="11"/>
        <v>57.88</v>
      </c>
      <c r="AP114" s="25">
        <f t="shared" si="12"/>
        <v>0</v>
      </c>
      <c r="AQ114" s="25">
        <f t="shared" si="13"/>
        <v>57.88</v>
      </c>
    </row>
    <row r="115" spans="1:43" ht="12.6" customHeight="1">
      <c r="A115" s="32">
        <f t="shared" si="2"/>
        <v>108</v>
      </c>
      <c r="B115" s="32" t="s">
        <v>2568</v>
      </c>
      <c r="C115" s="33" t="s">
        <v>2569</v>
      </c>
      <c r="D115" s="33" t="s">
        <v>2570</v>
      </c>
      <c r="E115" s="33" t="s">
        <v>2571</v>
      </c>
      <c r="F115" s="33"/>
      <c r="G115" s="33"/>
      <c r="H115" s="66"/>
      <c r="I115" s="33" t="s">
        <v>1115</v>
      </c>
      <c r="J115" s="66">
        <v>1</v>
      </c>
      <c r="K115" s="33" t="s">
        <v>2236</v>
      </c>
      <c r="L115" s="34">
        <v>41639</v>
      </c>
      <c r="M115" s="34">
        <v>41639</v>
      </c>
      <c r="N115" s="66" t="s">
        <v>2370</v>
      </c>
      <c r="O115" s="35"/>
      <c r="P115" s="33"/>
      <c r="Q115" s="35"/>
      <c r="R115" s="35"/>
      <c r="S115" s="35"/>
      <c r="T115" s="35"/>
      <c r="U115" s="66"/>
      <c r="V115" s="35"/>
      <c r="W115" s="42" t="str">
        <f t="shared" si="3"/>
        <v/>
      </c>
      <c r="X115" s="33"/>
      <c r="Y115" s="24" t="s">
        <v>2572</v>
      </c>
      <c r="AA115" s="44"/>
      <c r="AB115" s="139"/>
      <c r="AC115" s="44"/>
      <c r="AD115" s="139"/>
      <c r="AE115" s="44" t="s">
        <v>1212</v>
      </c>
      <c r="AF115" s="139">
        <v>1</v>
      </c>
      <c r="AG115" s="44"/>
      <c r="AH115" s="139"/>
      <c r="AI115" s="44">
        <v>1.48</v>
      </c>
      <c r="AJ115" s="139">
        <v>9.5</v>
      </c>
      <c r="AK115" s="44">
        <v>57.88</v>
      </c>
      <c r="AL115" s="139">
        <v>1.66</v>
      </c>
      <c r="AM115" s="25">
        <f t="shared" si="9"/>
        <v>0</v>
      </c>
      <c r="AN115" s="25">
        <f t="shared" si="10"/>
        <v>0</v>
      </c>
      <c r="AO115" s="25">
        <f t="shared" si="11"/>
        <v>57.88</v>
      </c>
      <c r="AP115" s="25">
        <f t="shared" si="12"/>
        <v>0</v>
      </c>
      <c r="AQ115" s="25">
        <f t="shared" si="13"/>
        <v>57.88</v>
      </c>
    </row>
    <row r="116" spans="1:43" ht="12.6" customHeight="1">
      <c r="A116" s="32">
        <f t="shared" si="2"/>
        <v>109</v>
      </c>
      <c r="B116" s="32" t="s">
        <v>2573</v>
      </c>
      <c r="C116" s="33" t="s">
        <v>2574</v>
      </c>
      <c r="D116" s="33" t="s">
        <v>2575</v>
      </c>
      <c r="E116" s="33"/>
      <c r="F116" s="33"/>
      <c r="G116" s="33"/>
      <c r="H116" s="66"/>
      <c r="I116" s="33" t="s">
        <v>1115</v>
      </c>
      <c r="J116" s="66">
        <v>1</v>
      </c>
      <c r="K116" s="33" t="s">
        <v>2236</v>
      </c>
      <c r="L116" s="34">
        <v>41639</v>
      </c>
      <c r="M116" s="34">
        <v>41639</v>
      </c>
      <c r="N116" s="66" t="s">
        <v>2370</v>
      </c>
      <c r="O116" s="35"/>
      <c r="P116" s="33"/>
      <c r="Q116" s="35"/>
      <c r="R116" s="35"/>
      <c r="S116" s="35"/>
      <c r="T116" s="35"/>
      <c r="U116" s="66"/>
      <c r="V116" s="35"/>
      <c r="W116" s="42" t="str">
        <f t="shared" si="3"/>
        <v/>
      </c>
      <c r="X116" s="33"/>
      <c r="Y116" s="24" t="s">
        <v>2576</v>
      </c>
      <c r="AA116" s="44"/>
      <c r="AB116" s="139"/>
      <c r="AC116" s="44"/>
      <c r="AD116" s="139"/>
      <c r="AE116" s="44" t="s">
        <v>1212</v>
      </c>
      <c r="AF116" s="139">
        <v>1</v>
      </c>
      <c r="AG116" s="44"/>
      <c r="AH116" s="139"/>
      <c r="AI116" s="44">
        <v>1.48</v>
      </c>
      <c r="AJ116" s="139">
        <v>9.5</v>
      </c>
      <c r="AK116" s="44">
        <v>57.88</v>
      </c>
      <c r="AL116" s="139">
        <v>1.66</v>
      </c>
      <c r="AM116" s="25">
        <f t="shared" si="9"/>
        <v>0</v>
      </c>
      <c r="AN116" s="25">
        <f t="shared" si="10"/>
        <v>0</v>
      </c>
      <c r="AO116" s="25">
        <f t="shared" si="11"/>
        <v>57.88</v>
      </c>
      <c r="AP116" s="25">
        <f t="shared" si="12"/>
        <v>0</v>
      </c>
      <c r="AQ116" s="25">
        <f t="shared" si="13"/>
        <v>57.88</v>
      </c>
    </row>
    <row r="117" spans="1:43" ht="12.6" customHeight="1">
      <c r="A117" s="32">
        <f t="shared" si="2"/>
        <v>110</v>
      </c>
      <c r="B117" s="32" t="s">
        <v>2577</v>
      </c>
      <c r="C117" s="33" t="s">
        <v>2578</v>
      </c>
      <c r="D117" s="33" t="s">
        <v>2579</v>
      </c>
      <c r="E117" s="33"/>
      <c r="F117" s="33"/>
      <c r="G117" s="33"/>
      <c r="H117" s="66"/>
      <c r="I117" s="33" t="s">
        <v>1115</v>
      </c>
      <c r="J117" s="66">
        <v>1</v>
      </c>
      <c r="K117" s="33" t="s">
        <v>2236</v>
      </c>
      <c r="L117" s="34">
        <v>41639</v>
      </c>
      <c r="M117" s="34">
        <v>41639</v>
      </c>
      <c r="N117" s="66" t="s">
        <v>2370</v>
      </c>
      <c r="O117" s="35"/>
      <c r="P117" s="33"/>
      <c r="Q117" s="35"/>
      <c r="R117" s="35"/>
      <c r="S117" s="35"/>
      <c r="T117" s="35"/>
      <c r="U117" s="66"/>
      <c r="V117" s="35"/>
      <c r="W117" s="42" t="str">
        <f t="shared" si="3"/>
        <v/>
      </c>
      <c r="X117" s="33"/>
      <c r="Y117" s="24" t="s">
        <v>2580</v>
      </c>
      <c r="AA117" s="44"/>
      <c r="AB117" s="139"/>
      <c r="AC117" s="44"/>
      <c r="AD117" s="139"/>
      <c r="AE117" s="44" t="s">
        <v>1212</v>
      </c>
      <c r="AF117" s="139">
        <v>1</v>
      </c>
      <c r="AG117" s="44"/>
      <c r="AH117" s="139"/>
      <c r="AI117" s="44">
        <v>1.48</v>
      </c>
      <c r="AJ117" s="139">
        <v>9.5</v>
      </c>
      <c r="AK117" s="44">
        <v>57.88</v>
      </c>
      <c r="AL117" s="139">
        <v>1.66</v>
      </c>
      <c r="AM117" s="25">
        <f t="shared" si="9"/>
        <v>0</v>
      </c>
      <c r="AN117" s="25">
        <f t="shared" si="10"/>
        <v>0</v>
      </c>
      <c r="AO117" s="25">
        <f t="shared" si="11"/>
        <v>57.88</v>
      </c>
      <c r="AP117" s="25">
        <f t="shared" si="12"/>
        <v>0</v>
      </c>
      <c r="AQ117" s="25">
        <f t="shared" si="13"/>
        <v>57.88</v>
      </c>
    </row>
    <row r="118" spans="1:43" ht="12.6" customHeight="1">
      <c r="A118" s="32">
        <f t="shared" si="2"/>
        <v>111</v>
      </c>
      <c r="B118" s="32" t="s">
        <v>2581</v>
      </c>
      <c r="C118" s="33" t="s">
        <v>2582</v>
      </c>
      <c r="D118" s="33" t="s">
        <v>2583</v>
      </c>
      <c r="E118" s="33"/>
      <c r="F118" s="33"/>
      <c r="G118" s="33"/>
      <c r="H118" s="66"/>
      <c r="I118" s="33" t="s">
        <v>1115</v>
      </c>
      <c r="J118" s="66">
        <v>1</v>
      </c>
      <c r="K118" s="33" t="s">
        <v>2236</v>
      </c>
      <c r="L118" s="34">
        <v>42513</v>
      </c>
      <c r="M118" s="34">
        <v>42513</v>
      </c>
      <c r="N118" s="66" t="s">
        <v>2387</v>
      </c>
      <c r="O118" s="35"/>
      <c r="P118" s="33"/>
      <c r="Q118" s="35"/>
      <c r="R118" s="35"/>
      <c r="S118" s="35"/>
      <c r="T118" s="35"/>
      <c r="U118" s="66"/>
      <c r="V118" s="35"/>
      <c r="W118" s="42" t="str">
        <f t="shared" si="3"/>
        <v/>
      </c>
      <c r="X118" s="33"/>
      <c r="Y118" s="24" t="s">
        <v>2584</v>
      </c>
      <c r="AA118" s="44"/>
      <c r="AB118" s="139"/>
      <c r="AC118" s="44"/>
      <c r="AD118" s="139"/>
      <c r="AE118" s="44"/>
      <c r="AF118" s="139"/>
      <c r="AG118" s="44" t="s">
        <v>2585</v>
      </c>
      <c r="AH118" s="139">
        <v>2200</v>
      </c>
      <c r="AI118" s="44">
        <v>1.48</v>
      </c>
      <c r="AJ118" s="139">
        <v>9.5</v>
      </c>
      <c r="AK118" s="44">
        <v>57.88</v>
      </c>
      <c r="AL118" s="139">
        <v>1.66</v>
      </c>
      <c r="AM118" s="25">
        <f t="shared" si="9"/>
        <v>0</v>
      </c>
      <c r="AN118" s="25">
        <f t="shared" si="10"/>
        <v>0</v>
      </c>
      <c r="AO118" s="25">
        <f t="shared" si="11"/>
        <v>0</v>
      </c>
      <c r="AP118" s="25">
        <f t="shared" si="12"/>
        <v>3652</v>
      </c>
      <c r="AQ118" s="25">
        <f t="shared" si="13"/>
        <v>3652</v>
      </c>
    </row>
    <row r="119" spans="1:43" ht="12.6" customHeight="1">
      <c r="A119" s="32">
        <f t="shared" si="2"/>
        <v>112</v>
      </c>
      <c r="B119" s="32" t="s">
        <v>2586</v>
      </c>
      <c r="C119" s="33" t="s">
        <v>2587</v>
      </c>
      <c r="D119" s="33" t="s">
        <v>2588</v>
      </c>
      <c r="E119" s="33" t="s">
        <v>2589</v>
      </c>
      <c r="F119" s="33"/>
      <c r="G119" s="33"/>
      <c r="H119" s="66"/>
      <c r="I119" s="33" t="s">
        <v>1115</v>
      </c>
      <c r="J119" s="66">
        <v>1</v>
      </c>
      <c r="K119" s="33" t="s">
        <v>2236</v>
      </c>
      <c r="L119" s="34">
        <v>43819</v>
      </c>
      <c r="M119" s="34">
        <v>43819</v>
      </c>
      <c r="N119" s="66" t="s">
        <v>2370</v>
      </c>
      <c r="O119" s="35"/>
      <c r="P119" s="33"/>
      <c r="Q119" s="35"/>
      <c r="R119" s="35"/>
      <c r="S119" s="35"/>
      <c r="T119" s="35"/>
      <c r="U119" s="66"/>
      <c r="V119" s="35"/>
      <c r="W119" s="42" t="str">
        <f t="shared" si="3"/>
        <v/>
      </c>
      <c r="X119" s="33"/>
      <c r="Y119" s="24" t="s">
        <v>2590</v>
      </c>
      <c r="AA119" s="44"/>
      <c r="AB119" s="139"/>
      <c r="AC119" s="44" t="s">
        <v>1198</v>
      </c>
      <c r="AD119" s="139">
        <v>0.1</v>
      </c>
      <c r="AE119" s="44"/>
      <c r="AF119" s="139"/>
      <c r="AG119" s="44"/>
      <c r="AH119" s="139"/>
      <c r="AI119" s="44">
        <v>1.48</v>
      </c>
      <c r="AJ119" s="139">
        <v>9.5</v>
      </c>
      <c r="AK119" s="44">
        <v>57.88</v>
      </c>
      <c r="AL119" s="139">
        <v>1.66</v>
      </c>
      <c r="AM119" s="25">
        <f t="shared" si="9"/>
        <v>0</v>
      </c>
      <c r="AN119" s="25">
        <f t="shared" si="10"/>
        <v>0.95000000000000007</v>
      </c>
      <c r="AO119" s="25">
        <f t="shared" si="11"/>
        <v>0</v>
      </c>
      <c r="AP119" s="25">
        <f t="shared" si="12"/>
        <v>0</v>
      </c>
      <c r="AQ119" s="25">
        <f t="shared" si="13"/>
        <v>0.95000000000000007</v>
      </c>
    </row>
    <row r="120" spans="1:43" ht="12.6" customHeight="1">
      <c r="A120" s="32">
        <f t="shared" si="2"/>
        <v>113</v>
      </c>
      <c r="B120" s="32" t="s">
        <v>2591</v>
      </c>
      <c r="C120" s="33" t="s">
        <v>2587</v>
      </c>
      <c r="D120" s="33" t="s">
        <v>2588</v>
      </c>
      <c r="E120" s="33" t="s">
        <v>2589</v>
      </c>
      <c r="F120" s="33"/>
      <c r="G120" s="33"/>
      <c r="H120" s="66"/>
      <c r="I120" s="33" t="s">
        <v>1115</v>
      </c>
      <c r="J120" s="66">
        <v>1</v>
      </c>
      <c r="K120" s="33" t="s">
        <v>2236</v>
      </c>
      <c r="L120" s="34">
        <v>43819</v>
      </c>
      <c r="M120" s="34">
        <v>43819</v>
      </c>
      <c r="N120" s="66" t="s">
        <v>2370</v>
      </c>
      <c r="O120" s="35"/>
      <c r="P120" s="33"/>
      <c r="Q120" s="35"/>
      <c r="R120" s="35"/>
      <c r="S120" s="35"/>
      <c r="T120" s="35"/>
      <c r="U120" s="66"/>
      <c r="V120" s="35"/>
      <c r="W120" s="42" t="str">
        <f t="shared" si="3"/>
        <v/>
      </c>
      <c r="X120" s="33"/>
      <c r="Y120" s="24" t="s">
        <v>2592</v>
      </c>
      <c r="AA120" s="44"/>
      <c r="AB120" s="139"/>
      <c r="AC120" s="44" t="s">
        <v>1198</v>
      </c>
      <c r="AD120" s="139">
        <v>0.1</v>
      </c>
      <c r="AE120" s="44"/>
      <c r="AF120" s="139"/>
      <c r="AG120" s="44"/>
      <c r="AH120" s="139"/>
      <c r="AI120" s="44">
        <v>1.48</v>
      </c>
      <c r="AJ120" s="139">
        <v>9.5</v>
      </c>
      <c r="AK120" s="44">
        <v>57.88</v>
      </c>
      <c r="AL120" s="139">
        <v>1.66</v>
      </c>
      <c r="AM120" s="25">
        <f t="shared" si="9"/>
        <v>0</v>
      </c>
      <c r="AN120" s="25">
        <f t="shared" si="10"/>
        <v>0.95000000000000007</v>
      </c>
      <c r="AO120" s="25">
        <f t="shared" si="11"/>
        <v>0</v>
      </c>
      <c r="AP120" s="25">
        <f t="shared" si="12"/>
        <v>0</v>
      </c>
      <c r="AQ120" s="25">
        <f t="shared" si="13"/>
        <v>0.95000000000000007</v>
      </c>
    </row>
    <row r="121" spans="1:43" ht="12.6" customHeight="1">
      <c r="A121" s="32">
        <f t="shared" si="2"/>
        <v>114</v>
      </c>
      <c r="B121" s="32" t="s">
        <v>2593</v>
      </c>
      <c r="C121" s="33" t="s">
        <v>2587</v>
      </c>
      <c r="D121" s="33" t="s">
        <v>2588</v>
      </c>
      <c r="E121" s="33" t="s">
        <v>2589</v>
      </c>
      <c r="F121" s="33"/>
      <c r="G121" s="33"/>
      <c r="H121" s="66"/>
      <c r="I121" s="33" t="s">
        <v>1115</v>
      </c>
      <c r="J121" s="66">
        <v>1</v>
      </c>
      <c r="K121" s="33" t="s">
        <v>2236</v>
      </c>
      <c r="L121" s="34">
        <v>43819</v>
      </c>
      <c r="M121" s="34">
        <v>43819</v>
      </c>
      <c r="N121" s="66" t="s">
        <v>2370</v>
      </c>
      <c r="O121" s="35"/>
      <c r="P121" s="33"/>
      <c r="Q121" s="35"/>
      <c r="R121" s="35"/>
      <c r="S121" s="35"/>
      <c r="T121" s="35"/>
      <c r="U121" s="66"/>
      <c r="V121" s="35"/>
      <c r="W121" s="42" t="str">
        <f t="shared" si="3"/>
        <v/>
      </c>
      <c r="X121" s="33"/>
      <c r="Y121" s="24" t="s">
        <v>2594</v>
      </c>
      <c r="AA121" s="44"/>
      <c r="AB121" s="139"/>
      <c r="AC121" s="44" t="s">
        <v>1198</v>
      </c>
      <c r="AD121" s="139">
        <v>0.1</v>
      </c>
      <c r="AE121" s="44"/>
      <c r="AF121" s="139"/>
      <c r="AG121" s="44"/>
      <c r="AH121" s="139"/>
      <c r="AI121" s="44">
        <v>1.48</v>
      </c>
      <c r="AJ121" s="139">
        <v>9.5</v>
      </c>
      <c r="AK121" s="44">
        <v>57.88</v>
      </c>
      <c r="AL121" s="139">
        <v>1.66</v>
      </c>
      <c r="AM121" s="25">
        <f t="shared" si="9"/>
        <v>0</v>
      </c>
      <c r="AN121" s="25">
        <f t="shared" si="10"/>
        <v>0.95000000000000007</v>
      </c>
      <c r="AO121" s="25">
        <f t="shared" si="11"/>
        <v>0</v>
      </c>
      <c r="AP121" s="25">
        <f t="shared" si="12"/>
        <v>0</v>
      </c>
      <c r="AQ121" s="25">
        <f t="shared" si="13"/>
        <v>0.95000000000000007</v>
      </c>
    </row>
    <row r="122" spans="1:43" ht="12.6" customHeight="1">
      <c r="A122" s="32">
        <f t="shared" si="2"/>
        <v>115</v>
      </c>
      <c r="B122" s="32" t="s">
        <v>2595</v>
      </c>
      <c r="C122" s="33" t="s">
        <v>2587</v>
      </c>
      <c r="D122" s="33" t="s">
        <v>2588</v>
      </c>
      <c r="E122" s="33" t="s">
        <v>2589</v>
      </c>
      <c r="F122" s="33"/>
      <c r="G122" s="33"/>
      <c r="H122" s="66"/>
      <c r="I122" s="33" t="s">
        <v>1115</v>
      </c>
      <c r="J122" s="66">
        <v>1</v>
      </c>
      <c r="K122" s="33" t="s">
        <v>2236</v>
      </c>
      <c r="L122" s="34">
        <v>43819</v>
      </c>
      <c r="M122" s="34">
        <v>43819</v>
      </c>
      <c r="N122" s="66" t="s">
        <v>2370</v>
      </c>
      <c r="O122" s="35"/>
      <c r="P122" s="33"/>
      <c r="Q122" s="35"/>
      <c r="R122" s="35"/>
      <c r="S122" s="35"/>
      <c r="T122" s="35"/>
      <c r="U122" s="66"/>
      <c r="V122" s="35"/>
      <c r="W122" s="42" t="str">
        <f t="shared" si="3"/>
        <v/>
      </c>
      <c r="X122" s="33"/>
      <c r="Y122" s="24" t="s">
        <v>2596</v>
      </c>
      <c r="AA122" s="44"/>
      <c r="AB122" s="139"/>
      <c r="AC122" s="44" t="s">
        <v>1198</v>
      </c>
      <c r="AD122" s="139">
        <v>0.1</v>
      </c>
      <c r="AE122" s="44"/>
      <c r="AF122" s="139"/>
      <c r="AG122" s="44"/>
      <c r="AH122" s="139"/>
      <c r="AI122" s="44">
        <v>1.48</v>
      </c>
      <c r="AJ122" s="139">
        <v>9.5</v>
      </c>
      <c r="AK122" s="44">
        <v>57.88</v>
      </c>
      <c r="AL122" s="139">
        <v>1.66</v>
      </c>
      <c r="AM122" s="25">
        <f t="shared" si="9"/>
        <v>0</v>
      </c>
      <c r="AN122" s="25">
        <f t="shared" si="10"/>
        <v>0.95000000000000007</v>
      </c>
      <c r="AO122" s="25">
        <f t="shared" si="11"/>
        <v>0</v>
      </c>
      <c r="AP122" s="25">
        <f t="shared" si="12"/>
        <v>0</v>
      </c>
      <c r="AQ122" s="25">
        <f t="shared" si="13"/>
        <v>0.95000000000000007</v>
      </c>
    </row>
    <row r="123" spans="1:43" ht="12.6" customHeight="1">
      <c r="A123" s="32">
        <f t="shared" si="2"/>
        <v>116</v>
      </c>
      <c r="B123" s="32" t="s">
        <v>2597</v>
      </c>
      <c r="C123" s="33" t="s">
        <v>2587</v>
      </c>
      <c r="D123" s="33" t="s">
        <v>2588</v>
      </c>
      <c r="E123" s="33" t="s">
        <v>2589</v>
      </c>
      <c r="F123" s="33"/>
      <c r="G123" s="33"/>
      <c r="H123" s="66"/>
      <c r="I123" s="33" t="s">
        <v>1115</v>
      </c>
      <c r="J123" s="66">
        <v>1</v>
      </c>
      <c r="K123" s="33" t="s">
        <v>2236</v>
      </c>
      <c r="L123" s="34">
        <v>43819</v>
      </c>
      <c r="M123" s="34">
        <v>43819</v>
      </c>
      <c r="N123" s="66" t="s">
        <v>2370</v>
      </c>
      <c r="O123" s="35"/>
      <c r="P123" s="33"/>
      <c r="Q123" s="35"/>
      <c r="R123" s="35"/>
      <c r="S123" s="35"/>
      <c r="T123" s="35"/>
      <c r="U123" s="66"/>
      <c r="V123" s="35"/>
      <c r="W123" s="42" t="str">
        <f t="shared" si="3"/>
        <v/>
      </c>
      <c r="X123" s="33"/>
      <c r="Y123" s="24" t="s">
        <v>2598</v>
      </c>
      <c r="AA123" s="44"/>
      <c r="AB123" s="139"/>
      <c r="AC123" s="44" t="s">
        <v>1198</v>
      </c>
      <c r="AD123" s="139">
        <v>0.1</v>
      </c>
      <c r="AE123" s="44"/>
      <c r="AF123" s="139"/>
      <c r="AG123" s="44"/>
      <c r="AH123" s="139"/>
      <c r="AI123" s="44">
        <v>1.48</v>
      </c>
      <c r="AJ123" s="139">
        <v>9.5</v>
      </c>
      <c r="AK123" s="44">
        <v>57.88</v>
      </c>
      <c r="AL123" s="139">
        <v>1.66</v>
      </c>
      <c r="AM123" s="25">
        <f t="shared" si="9"/>
        <v>0</v>
      </c>
      <c r="AN123" s="25">
        <f t="shared" si="10"/>
        <v>0.95000000000000007</v>
      </c>
      <c r="AO123" s="25">
        <f t="shared" si="11"/>
        <v>0</v>
      </c>
      <c r="AP123" s="25">
        <f t="shared" si="12"/>
        <v>0</v>
      </c>
      <c r="AQ123" s="25">
        <f t="shared" si="13"/>
        <v>0.95000000000000007</v>
      </c>
    </row>
    <row r="124" spans="1:43" ht="12.6" customHeight="1">
      <c r="A124" s="32">
        <f t="shared" si="2"/>
        <v>117</v>
      </c>
      <c r="B124" s="32" t="s">
        <v>2599</v>
      </c>
      <c r="C124" s="33" t="s">
        <v>2587</v>
      </c>
      <c r="D124" s="33" t="s">
        <v>2588</v>
      </c>
      <c r="E124" s="33" t="s">
        <v>2589</v>
      </c>
      <c r="F124" s="33"/>
      <c r="G124" s="33"/>
      <c r="H124" s="66"/>
      <c r="I124" s="33" t="s">
        <v>1115</v>
      </c>
      <c r="J124" s="66">
        <v>1</v>
      </c>
      <c r="K124" s="33" t="s">
        <v>2236</v>
      </c>
      <c r="L124" s="34">
        <v>43819</v>
      </c>
      <c r="M124" s="34">
        <v>43819</v>
      </c>
      <c r="N124" s="66" t="s">
        <v>2370</v>
      </c>
      <c r="O124" s="35"/>
      <c r="P124" s="33"/>
      <c r="Q124" s="35"/>
      <c r="R124" s="35"/>
      <c r="S124" s="35"/>
      <c r="T124" s="35"/>
      <c r="U124" s="66"/>
      <c r="V124" s="35"/>
      <c r="W124" s="42" t="str">
        <f t="shared" si="3"/>
        <v/>
      </c>
      <c r="X124" s="33"/>
      <c r="Y124" s="24" t="s">
        <v>2600</v>
      </c>
      <c r="AA124" s="44"/>
      <c r="AB124" s="139"/>
      <c r="AC124" s="44" t="s">
        <v>1198</v>
      </c>
      <c r="AD124" s="139">
        <v>0.1</v>
      </c>
      <c r="AE124" s="44"/>
      <c r="AF124" s="139"/>
      <c r="AG124" s="44"/>
      <c r="AH124" s="139"/>
      <c r="AI124" s="44">
        <v>1.48</v>
      </c>
      <c r="AJ124" s="139">
        <v>9.5</v>
      </c>
      <c r="AK124" s="44">
        <v>57.88</v>
      </c>
      <c r="AL124" s="139">
        <v>1.66</v>
      </c>
      <c r="AM124" s="25">
        <f t="shared" si="9"/>
        <v>0</v>
      </c>
      <c r="AN124" s="25">
        <f t="shared" si="10"/>
        <v>0.95000000000000007</v>
      </c>
      <c r="AO124" s="25">
        <f t="shared" si="11"/>
        <v>0</v>
      </c>
      <c r="AP124" s="25">
        <f t="shared" si="12"/>
        <v>0</v>
      </c>
      <c r="AQ124" s="25">
        <f t="shared" si="13"/>
        <v>0.95000000000000007</v>
      </c>
    </row>
    <row r="125" spans="1:43" ht="12.6" customHeight="1">
      <c r="A125" s="32">
        <f t="shared" si="2"/>
        <v>118</v>
      </c>
      <c r="B125" s="32" t="s">
        <v>2601</v>
      </c>
      <c r="C125" s="33" t="s">
        <v>2587</v>
      </c>
      <c r="D125" s="33" t="s">
        <v>2588</v>
      </c>
      <c r="E125" s="33" t="s">
        <v>2589</v>
      </c>
      <c r="F125" s="33"/>
      <c r="G125" s="33"/>
      <c r="H125" s="66"/>
      <c r="I125" s="33" t="s">
        <v>1115</v>
      </c>
      <c r="J125" s="66">
        <v>1</v>
      </c>
      <c r="K125" s="33" t="s">
        <v>2236</v>
      </c>
      <c r="L125" s="34">
        <v>43819</v>
      </c>
      <c r="M125" s="34">
        <v>43819</v>
      </c>
      <c r="N125" s="66" t="s">
        <v>2370</v>
      </c>
      <c r="O125" s="35"/>
      <c r="P125" s="33"/>
      <c r="Q125" s="35"/>
      <c r="R125" s="35"/>
      <c r="S125" s="35"/>
      <c r="T125" s="35"/>
      <c r="U125" s="66"/>
      <c r="V125" s="35"/>
      <c r="W125" s="42" t="str">
        <f t="shared" si="3"/>
        <v/>
      </c>
      <c r="X125" s="33"/>
      <c r="Y125" s="24" t="s">
        <v>2602</v>
      </c>
      <c r="AA125" s="44"/>
      <c r="AB125" s="139"/>
      <c r="AC125" s="44" t="s">
        <v>1198</v>
      </c>
      <c r="AD125" s="139">
        <v>0.1</v>
      </c>
      <c r="AE125" s="44"/>
      <c r="AF125" s="139"/>
      <c r="AG125" s="44"/>
      <c r="AH125" s="139"/>
      <c r="AI125" s="44">
        <v>1.48</v>
      </c>
      <c r="AJ125" s="139">
        <v>9.5</v>
      </c>
      <c r="AK125" s="44">
        <v>57.88</v>
      </c>
      <c r="AL125" s="139">
        <v>1.66</v>
      </c>
      <c r="AM125" s="25">
        <f t="shared" si="9"/>
        <v>0</v>
      </c>
      <c r="AN125" s="25">
        <f t="shared" si="10"/>
        <v>0.95000000000000007</v>
      </c>
      <c r="AO125" s="25">
        <f t="shared" si="11"/>
        <v>0</v>
      </c>
      <c r="AP125" s="25">
        <f t="shared" si="12"/>
        <v>0</v>
      </c>
      <c r="AQ125" s="25">
        <f t="shared" si="13"/>
        <v>0.95000000000000007</v>
      </c>
    </row>
    <row r="126" spans="1:43" ht="12.6" customHeight="1">
      <c r="A126" s="32">
        <f t="shared" si="2"/>
        <v>119</v>
      </c>
      <c r="B126" s="32" t="s">
        <v>2603</v>
      </c>
      <c r="C126" s="33" t="s">
        <v>2587</v>
      </c>
      <c r="D126" s="33" t="s">
        <v>2588</v>
      </c>
      <c r="E126" s="33" t="s">
        <v>2589</v>
      </c>
      <c r="F126" s="33"/>
      <c r="G126" s="33"/>
      <c r="H126" s="66"/>
      <c r="I126" s="33" t="s">
        <v>1115</v>
      </c>
      <c r="J126" s="66">
        <v>1</v>
      </c>
      <c r="K126" s="33" t="s">
        <v>2236</v>
      </c>
      <c r="L126" s="34">
        <v>43819</v>
      </c>
      <c r="M126" s="34">
        <v>43819</v>
      </c>
      <c r="N126" s="66" t="s">
        <v>2370</v>
      </c>
      <c r="O126" s="35"/>
      <c r="P126" s="33"/>
      <c r="Q126" s="35"/>
      <c r="R126" s="35"/>
      <c r="S126" s="35"/>
      <c r="T126" s="35"/>
      <c r="U126" s="66"/>
      <c r="V126" s="35"/>
      <c r="W126" s="42" t="str">
        <f t="shared" si="3"/>
        <v/>
      </c>
      <c r="X126" s="33"/>
      <c r="Y126" s="24" t="s">
        <v>2604</v>
      </c>
      <c r="AA126" s="44"/>
      <c r="AB126" s="139"/>
      <c r="AC126" s="44" t="s">
        <v>1198</v>
      </c>
      <c r="AD126" s="139">
        <v>0.1</v>
      </c>
      <c r="AE126" s="44"/>
      <c r="AF126" s="139"/>
      <c r="AG126" s="44"/>
      <c r="AH126" s="139"/>
      <c r="AI126" s="44">
        <v>1.48</v>
      </c>
      <c r="AJ126" s="139">
        <v>9.5</v>
      </c>
      <c r="AK126" s="44">
        <v>57.88</v>
      </c>
      <c r="AL126" s="139">
        <v>1.66</v>
      </c>
      <c r="AM126" s="25">
        <f t="shared" si="9"/>
        <v>0</v>
      </c>
      <c r="AN126" s="25">
        <f t="shared" si="10"/>
        <v>0.95000000000000007</v>
      </c>
      <c r="AO126" s="25">
        <f t="shared" si="11"/>
        <v>0</v>
      </c>
      <c r="AP126" s="25">
        <f t="shared" si="12"/>
        <v>0</v>
      </c>
      <c r="AQ126" s="25">
        <f t="shared" si="13"/>
        <v>0.95000000000000007</v>
      </c>
    </row>
    <row r="127" spans="1:43" ht="12.6" customHeight="1">
      <c r="A127" s="32">
        <f t="shared" si="2"/>
        <v>120</v>
      </c>
      <c r="B127" s="32" t="s">
        <v>2605</v>
      </c>
      <c r="C127" s="33" t="s">
        <v>2587</v>
      </c>
      <c r="D127" s="33" t="s">
        <v>2588</v>
      </c>
      <c r="E127" s="33" t="s">
        <v>2589</v>
      </c>
      <c r="F127" s="33"/>
      <c r="G127" s="33"/>
      <c r="H127" s="66"/>
      <c r="I127" s="33" t="s">
        <v>1115</v>
      </c>
      <c r="J127" s="66">
        <v>1</v>
      </c>
      <c r="K127" s="33" t="s">
        <v>2236</v>
      </c>
      <c r="L127" s="34">
        <v>43819</v>
      </c>
      <c r="M127" s="34">
        <v>43819</v>
      </c>
      <c r="N127" s="66" t="s">
        <v>2370</v>
      </c>
      <c r="O127" s="35"/>
      <c r="P127" s="33"/>
      <c r="Q127" s="35"/>
      <c r="R127" s="35"/>
      <c r="S127" s="35"/>
      <c r="T127" s="35"/>
      <c r="U127" s="66"/>
      <c r="V127" s="35"/>
      <c r="W127" s="42" t="str">
        <f t="shared" si="3"/>
        <v/>
      </c>
      <c r="X127" s="33"/>
      <c r="Y127" s="24" t="s">
        <v>2606</v>
      </c>
      <c r="AA127" s="44"/>
      <c r="AB127" s="139"/>
      <c r="AC127" s="44" t="s">
        <v>1198</v>
      </c>
      <c r="AD127" s="139">
        <v>0.1</v>
      </c>
      <c r="AE127" s="44"/>
      <c r="AF127" s="139"/>
      <c r="AG127" s="44"/>
      <c r="AH127" s="139"/>
      <c r="AI127" s="44">
        <v>1.48</v>
      </c>
      <c r="AJ127" s="139">
        <v>9.5</v>
      </c>
      <c r="AK127" s="44">
        <v>57.88</v>
      </c>
      <c r="AL127" s="139">
        <v>1.66</v>
      </c>
      <c r="AM127" s="25">
        <f t="shared" si="9"/>
        <v>0</v>
      </c>
      <c r="AN127" s="25">
        <f t="shared" si="10"/>
        <v>0.95000000000000007</v>
      </c>
      <c r="AO127" s="25">
        <f t="shared" si="11"/>
        <v>0</v>
      </c>
      <c r="AP127" s="25">
        <f t="shared" si="12"/>
        <v>0</v>
      </c>
      <c r="AQ127" s="25">
        <f t="shared" si="13"/>
        <v>0.95000000000000007</v>
      </c>
    </row>
    <row r="128" spans="1:43" ht="12.6" customHeight="1">
      <c r="A128" s="32">
        <f t="shared" si="2"/>
        <v>121</v>
      </c>
      <c r="B128" s="32" t="s">
        <v>2607</v>
      </c>
      <c r="C128" s="33" t="s">
        <v>2587</v>
      </c>
      <c r="D128" s="33" t="s">
        <v>2588</v>
      </c>
      <c r="E128" s="33" t="s">
        <v>2589</v>
      </c>
      <c r="F128" s="33"/>
      <c r="G128" s="33"/>
      <c r="H128" s="66"/>
      <c r="I128" s="33" t="s">
        <v>1115</v>
      </c>
      <c r="J128" s="66">
        <v>1</v>
      </c>
      <c r="K128" s="33" t="s">
        <v>2236</v>
      </c>
      <c r="L128" s="34">
        <v>43819</v>
      </c>
      <c r="M128" s="34">
        <v>43819</v>
      </c>
      <c r="N128" s="66" t="s">
        <v>2370</v>
      </c>
      <c r="O128" s="35"/>
      <c r="P128" s="33"/>
      <c r="Q128" s="35"/>
      <c r="R128" s="35"/>
      <c r="S128" s="35"/>
      <c r="T128" s="35"/>
      <c r="U128" s="66"/>
      <c r="V128" s="35"/>
      <c r="W128" s="42" t="str">
        <f t="shared" si="3"/>
        <v/>
      </c>
      <c r="X128" s="33"/>
      <c r="Y128" s="24" t="s">
        <v>2608</v>
      </c>
      <c r="AA128" s="44"/>
      <c r="AB128" s="139"/>
      <c r="AC128" s="44" t="s">
        <v>1198</v>
      </c>
      <c r="AD128" s="139">
        <v>0.1</v>
      </c>
      <c r="AE128" s="44"/>
      <c r="AF128" s="139"/>
      <c r="AG128" s="44"/>
      <c r="AH128" s="139"/>
      <c r="AI128" s="44">
        <v>1.48</v>
      </c>
      <c r="AJ128" s="139">
        <v>9.5</v>
      </c>
      <c r="AK128" s="44">
        <v>57.88</v>
      </c>
      <c r="AL128" s="139">
        <v>1.66</v>
      </c>
      <c r="AM128" s="25">
        <f t="shared" si="9"/>
        <v>0</v>
      </c>
      <c r="AN128" s="25">
        <f t="shared" si="10"/>
        <v>0.95000000000000007</v>
      </c>
      <c r="AO128" s="25">
        <f t="shared" si="11"/>
        <v>0</v>
      </c>
      <c r="AP128" s="25">
        <f t="shared" si="12"/>
        <v>0</v>
      </c>
      <c r="AQ128" s="25">
        <f t="shared" si="13"/>
        <v>0.95000000000000007</v>
      </c>
    </row>
    <row r="129" spans="1:43" ht="12.6" customHeight="1">
      <c r="A129" s="32">
        <f t="shared" si="2"/>
        <v>122</v>
      </c>
      <c r="B129" s="32" t="s">
        <v>2609</v>
      </c>
      <c r="C129" s="33" t="s">
        <v>2587</v>
      </c>
      <c r="D129" s="33" t="s">
        <v>2588</v>
      </c>
      <c r="E129" s="33" t="s">
        <v>2589</v>
      </c>
      <c r="F129" s="33"/>
      <c r="G129" s="33"/>
      <c r="H129" s="66"/>
      <c r="I129" s="33" t="s">
        <v>1115</v>
      </c>
      <c r="J129" s="66">
        <v>1</v>
      </c>
      <c r="K129" s="33" t="s">
        <v>2236</v>
      </c>
      <c r="L129" s="34">
        <v>43819</v>
      </c>
      <c r="M129" s="34">
        <v>43819</v>
      </c>
      <c r="N129" s="66" t="s">
        <v>2370</v>
      </c>
      <c r="O129" s="35"/>
      <c r="P129" s="33"/>
      <c r="Q129" s="35"/>
      <c r="R129" s="35"/>
      <c r="S129" s="35"/>
      <c r="T129" s="35"/>
      <c r="U129" s="66"/>
      <c r="V129" s="35"/>
      <c r="W129" s="42" t="str">
        <f t="shared" si="3"/>
        <v/>
      </c>
      <c r="X129" s="33"/>
      <c r="Y129" s="24" t="s">
        <v>2610</v>
      </c>
      <c r="AA129" s="44"/>
      <c r="AB129" s="139"/>
      <c r="AC129" s="44" t="s">
        <v>1198</v>
      </c>
      <c r="AD129" s="139">
        <v>0.1</v>
      </c>
      <c r="AE129" s="44"/>
      <c r="AF129" s="139"/>
      <c r="AG129" s="44"/>
      <c r="AH129" s="139"/>
      <c r="AI129" s="44">
        <v>1.48</v>
      </c>
      <c r="AJ129" s="139">
        <v>9.5</v>
      </c>
      <c r="AK129" s="44">
        <v>57.88</v>
      </c>
      <c r="AL129" s="139">
        <v>1.66</v>
      </c>
      <c r="AM129" s="25">
        <f t="shared" si="9"/>
        <v>0</v>
      </c>
      <c r="AN129" s="25">
        <f t="shared" si="10"/>
        <v>0.95000000000000007</v>
      </c>
      <c r="AO129" s="25">
        <f t="shared" si="11"/>
        <v>0</v>
      </c>
      <c r="AP129" s="25">
        <f t="shared" si="12"/>
        <v>0</v>
      </c>
      <c r="AQ129" s="25">
        <f t="shared" si="13"/>
        <v>0.95000000000000007</v>
      </c>
    </row>
    <row r="130" spans="1:43" ht="12.6" customHeight="1">
      <c r="A130" s="32">
        <f t="shared" si="2"/>
        <v>123</v>
      </c>
      <c r="B130" s="32" t="s">
        <v>2611</v>
      </c>
      <c r="C130" s="33" t="s">
        <v>2587</v>
      </c>
      <c r="D130" s="33" t="s">
        <v>2588</v>
      </c>
      <c r="E130" s="33" t="s">
        <v>2589</v>
      </c>
      <c r="F130" s="33"/>
      <c r="G130" s="33"/>
      <c r="H130" s="66"/>
      <c r="I130" s="33" t="s">
        <v>1115</v>
      </c>
      <c r="J130" s="66">
        <v>1</v>
      </c>
      <c r="K130" s="33" t="s">
        <v>2236</v>
      </c>
      <c r="L130" s="34">
        <v>43819</v>
      </c>
      <c r="M130" s="34">
        <v>43819</v>
      </c>
      <c r="N130" s="66" t="s">
        <v>2370</v>
      </c>
      <c r="O130" s="35"/>
      <c r="P130" s="33"/>
      <c r="Q130" s="35"/>
      <c r="R130" s="35"/>
      <c r="S130" s="35"/>
      <c r="T130" s="35"/>
      <c r="U130" s="66"/>
      <c r="V130" s="35"/>
      <c r="W130" s="42" t="str">
        <f t="shared" si="3"/>
        <v/>
      </c>
      <c r="X130" s="33"/>
      <c r="Y130" s="24" t="s">
        <v>2612</v>
      </c>
      <c r="AA130" s="44"/>
      <c r="AB130" s="139"/>
      <c r="AC130" s="44" t="s">
        <v>1198</v>
      </c>
      <c r="AD130" s="139">
        <v>0.1</v>
      </c>
      <c r="AE130" s="44"/>
      <c r="AF130" s="139"/>
      <c r="AG130" s="44"/>
      <c r="AH130" s="139"/>
      <c r="AI130" s="44">
        <v>1.48</v>
      </c>
      <c r="AJ130" s="139">
        <v>9.5</v>
      </c>
      <c r="AK130" s="44">
        <v>57.88</v>
      </c>
      <c r="AL130" s="139">
        <v>1.66</v>
      </c>
      <c r="AM130" s="25">
        <f t="shared" si="9"/>
        <v>0</v>
      </c>
      <c r="AN130" s="25">
        <f t="shared" si="10"/>
        <v>0.95000000000000007</v>
      </c>
      <c r="AO130" s="25">
        <f t="shared" si="11"/>
        <v>0</v>
      </c>
      <c r="AP130" s="25">
        <f t="shared" si="12"/>
        <v>0</v>
      </c>
      <c r="AQ130" s="25">
        <f t="shared" si="13"/>
        <v>0.95000000000000007</v>
      </c>
    </row>
    <row r="131" spans="1:43" ht="12.6" customHeight="1">
      <c r="A131" s="32">
        <f t="shared" si="2"/>
        <v>124</v>
      </c>
      <c r="B131" s="32" t="s">
        <v>2613</v>
      </c>
      <c r="C131" s="33" t="s">
        <v>2587</v>
      </c>
      <c r="D131" s="33" t="s">
        <v>2588</v>
      </c>
      <c r="E131" s="33" t="s">
        <v>2589</v>
      </c>
      <c r="F131" s="33"/>
      <c r="G131" s="33"/>
      <c r="H131" s="66"/>
      <c r="I131" s="33" t="s">
        <v>1115</v>
      </c>
      <c r="J131" s="66">
        <v>1</v>
      </c>
      <c r="K131" s="33" t="s">
        <v>2236</v>
      </c>
      <c r="L131" s="34">
        <v>43819</v>
      </c>
      <c r="M131" s="34">
        <v>43819</v>
      </c>
      <c r="N131" s="66" t="s">
        <v>2370</v>
      </c>
      <c r="O131" s="35"/>
      <c r="P131" s="33"/>
      <c r="Q131" s="35"/>
      <c r="R131" s="35"/>
      <c r="S131" s="35"/>
      <c r="T131" s="35"/>
      <c r="U131" s="66"/>
      <c r="V131" s="35"/>
      <c r="W131" s="42" t="str">
        <f t="shared" si="3"/>
        <v/>
      </c>
      <c r="X131" s="33"/>
      <c r="Y131" s="24" t="s">
        <v>2614</v>
      </c>
      <c r="AA131" s="44"/>
      <c r="AB131" s="139"/>
      <c r="AC131" s="44" t="s">
        <v>1198</v>
      </c>
      <c r="AD131" s="139">
        <v>0.1</v>
      </c>
      <c r="AE131" s="44"/>
      <c r="AF131" s="139"/>
      <c r="AG131" s="44"/>
      <c r="AH131" s="139"/>
      <c r="AI131" s="44">
        <v>1.48</v>
      </c>
      <c r="AJ131" s="139">
        <v>9.5</v>
      </c>
      <c r="AK131" s="44">
        <v>57.88</v>
      </c>
      <c r="AL131" s="139">
        <v>1.66</v>
      </c>
      <c r="AM131" s="25">
        <f t="shared" si="9"/>
        <v>0</v>
      </c>
      <c r="AN131" s="25">
        <f t="shared" si="10"/>
        <v>0.95000000000000007</v>
      </c>
      <c r="AO131" s="25">
        <f t="shared" si="11"/>
        <v>0</v>
      </c>
      <c r="AP131" s="25">
        <f t="shared" si="12"/>
        <v>0</v>
      </c>
      <c r="AQ131" s="25">
        <f t="shared" si="13"/>
        <v>0.95000000000000007</v>
      </c>
    </row>
    <row r="132" spans="1:43" ht="12.6" customHeight="1">
      <c r="A132" s="32">
        <f t="shared" si="2"/>
        <v>125</v>
      </c>
      <c r="B132" s="32" t="s">
        <v>2615</v>
      </c>
      <c r="C132" s="33" t="s">
        <v>2587</v>
      </c>
      <c r="D132" s="33" t="s">
        <v>2588</v>
      </c>
      <c r="E132" s="33" t="s">
        <v>2589</v>
      </c>
      <c r="F132" s="33"/>
      <c r="G132" s="33"/>
      <c r="H132" s="66"/>
      <c r="I132" s="33" t="s">
        <v>1115</v>
      </c>
      <c r="J132" s="66">
        <v>1</v>
      </c>
      <c r="K132" s="33" t="s">
        <v>2236</v>
      </c>
      <c r="L132" s="34">
        <v>43819</v>
      </c>
      <c r="M132" s="34">
        <v>43819</v>
      </c>
      <c r="N132" s="66" t="s">
        <v>2370</v>
      </c>
      <c r="O132" s="35"/>
      <c r="P132" s="33"/>
      <c r="Q132" s="35"/>
      <c r="R132" s="35"/>
      <c r="S132" s="35"/>
      <c r="T132" s="35"/>
      <c r="U132" s="66"/>
      <c r="V132" s="35"/>
      <c r="W132" s="42" t="str">
        <f t="shared" si="3"/>
        <v/>
      </c>
      <c r="X132" s="33"/>
      <c r="Y132" s="24" t="s">
        <v>2616</v>
      </c>
      <c r="AA132" s="44"/>
      <c r="AB132" s="139"/>
      <c r="AC132" s="44" t="s">
        <v>1198</v>
      </c>
      <c r="AD132" s="139">
        <v>0.1</v>
      </c>
      <c r="AE132" s="44"/>
      <c r="AF132" s="139"/>
      <c r="AG132" s="44"/>
      <c r="AH132" s="139"/>
      <c r="AI132" s="44">
        <v>1.48</v>
      </c>
      <c r="AJ132" s="139">
        <v>9.5</v>
      </c>
      <c r="AK132" s="44">
        <v>57.88</v>
      </c>
      <c r="AL132" s="139">
        <v>1.66</v>
      </c>
      <c r="AM132" s="25">
        <f t="shared" si="9"/>
        <v>0</v>
      </c>
      <c r="AN132" s="25">
        <f t="shared" si="10"/>
        <v>0.95000000000000007</v>
      </c>
      <c r="AO132" s="25">
        <f t="shared" si="11"/>
        <v>0</v>
      </c>
      <c r="AP132" s="25">
        <f t="shared" si="12"/>
        <v>0</v>
      </c>
      <c r="AQ132" s="25">
        <f t="shared" si="13"/>
        <v>0.95000000000000007</v>
      </c>
    </row>
    <row r="133" spans="1:43" ht="12.6" customHeight="1">
      <c r="A133" s="32">
        <f t="shared" si="2"/>
        <v>126</v>
      </c>
      <c r="B133" s="32" t="s">
        <v>2617</v>
      </c>
      <c r="C133" s="33" t="s">
        <v>2587</v>
      </c>
      <c r="D133" s="33" t="s">
        <v>2588</v>
      </c>
      <c r="E133" s="33" t="s">
        <v>2589</v>
      </c>
      <c r="F133" s="33"/>
      <c r="G133" s="33"/>
      <c r="H133" s="66"/>
      <c r="I133" s="33" t="s">
        <v>1115</v>
      </c>
      <c r="J133" s="66">
        <v>1</v>
      </c>
      <c r="K133" s="33" t="s">
        <v>2236</v>
      </c>
      <c r="L133" s="34">
        <v>43819</v>
      </c>
      <c r="M133" s="34">
        <v>43819</v>
      </c>
      <c r="N133" s="66" t="s">
        <v>2370</v>
      </c>
      <c r="O133" s="35"/>
      <c r="P133" s="33"/>
      <c r="Q133" s="35"/>
      <c r="R133" s="35"/>
      <c r="S133" s="35"/>
      <c r="T133" s="35"/>
      <c r="U133" s="66"/>
      <c r="V133" s="35"/>
      <c r="W133" s="42" t="str">
        <f t="shared" si="3"/>
        <v/>
      </c>
      <c r="X133" s="33"/>
      <c r="Y133" s="24" t="s">
        <v>2618</v>
      </c>
      <c r="AA133" s="44"/>
      <c r="AB133" s="139"/>
      <c r="AC133" s="44" t="s">
        <v>1198</v>
      </c>
      <c r="AD133" s="139">
        <v>0.1</v>
      </c>
      <c r="AE133" s="44"/>
      <c r="AF133" s="139"/>
      <c r="AG133" s="44"/>
      <c r="AH133" s="139"/>
      <c r="AI133" s="44">
        <v>1.48</v>
      </c>
      <c r="AJ133" s="139">
        <v>9.5</v>
      </c>
      <c r="AK133" s="44">
        <v>57.88</v>
      </c>
      <c r="AL133" s="139">
        <v>1.66</v>
      </c>
      <c r="AM133" s="25">
        <f t="shared" si="9"/>
        <v>0</v>
      </c>
      <c r="AN133" s="25">
        <f t="shared" si="10"/>
        <v>0.95000000000000007</v>
      </c>
      <c r="AO133" s="25">
        <f t="shared" si="11"/>
        <v>0</v>
      </c>
      <c r="AP133" s="25">
        <f t="shared" si="12"/>
        <v>0</v>
      </c>
      <c r="AQ133" s="25">
        <f t="shared" si="13"/>
        <v>0.95000000000000007</v>
      </c>
    </row>
    <row r="134" spans="1:43" ht="12.6" customHeight="1">
      <c r="A134" s="32">
        <f t="shared" si="2"/>
        <v>127</v>
      </c>
      <c r="B134" s="32" t="s">
        <v>2619</v>
      </c>
      <c r="C134" s="33" t="s">
        <v>2587</v>
      </c>
      <c r="D134" s="33" t="s">
        <v>2588</v>
      </c>
      <c r="E134" s="33" t="s">
        <v>2589</v>
      </c>
      <c r="F134" s="33"/>
      <c r="G134" s="33"/>
      <c r="H134" s="66"/>
      <c r="I134" s="33" t="s">
        <v>1115</v>
      </c>
      <c r="J134" s="66">
        <v>1</v>
      </c>
      <c r="K134" s="33" t="s">
        <v>2236</v>
      </c>
      <c r="L134" s="34">
        <v>43819</v>
      </c>
      <c r="M134" s="34">
        <v>43819</v>
      </c>
      <c r="N134" s="66" t="s">
        <v>2370</v>
      </c>
      <c r="O134" s="35"/>
      <c r="P134" s="33"/>
      <c r="Q134" s="35"/>
      <c r="R134" s="35"/>
      <c r="S134" s="35"/>
      <c r="T134" s="35"/>
      <c r="U134" s="66"/>
      <c r="V134" s="35"/>
      <c r="W134" s="42" t="str">
        <f t="shared" si="3"/>
        <v/>
      </c>
      <c r="X134" s="33"/>
      <c r="Y134" s="24" t="s">
        <v>2620</v>
      </c>
      <c r="AA134" s="44"/>
      <c r="AB134" s="139"/>
      <c r="AC134" s="44" t="s">
        <v>1198</v>
      </c>
      <c r="AD134" s="139">
        <v>0.1</v>
      </c>
      <c r="AE134" s="44"/>
      <c r="AF134" s="139"/>
      <c r="AG134" s="44"/>
      <c r="AH134" s="139"/>
      <c r="AI134" s="44">
        <v>1.48</v>
      </c>
      <c r="AJ134" s="139">
        <v>9.5</v>
      </c>
      <c r="AK134" s="44">
        <v>57.88</v>
      </c>
      <c r="AL134" s="139">
        <v>1.66</v>
      </c>
      <c r="AM134" s="25">
        <f t="shared" si="9"/>
        <v>0</v>
      </c>
      <c r="AN134" s="25">
        <f t="shared" si="10"/>
        <v>0.95000000000000007</v>
      </c>
      <c r="AO134" s="25">
        <f t="shared" si="11"/>
        <v>0</v>
      </c>
      <c r="AP134" s="25">
        <f t="shared" si="12"/>
        <v>0</v>
      </c>
      <c r="AQ134" s="25">
        <f t="shared" si="13"/>
        <v>0.95000000000000007</v>
      </c>
    </row>
    <row r="135" spans="1:43" ht="12.6" customHeight="1">
      <c r="A135" s="32">
        <f t="shared" si="2"/>
        <v>128</v>
      </c>
      <c r="B135" s="32" t="s">
        <v>2621</v>
      </c>
      <c r="C135" s="33" t="s">
        <v>2622</v>
      </c>
      <c r="D135" s="33" t="s">
        <v>2588</v>
      </c>
      <c r="E135" s="33" t="s">
        <v>2589</v>
      </c>
      <c r="F135" s="33"/>
      <c r="G135" s="33"/>
      <c r="H135" s="66"/>
      <c r="I135" s="33" t="s">
        <v>1115</v>
      </c>
      <c r="J135" s="66">
        <v>1</v>
      </c>
      <c r="K135" s="33" t="s">
        <v>2236</v>
      </c>
      <c r="L135" s="34">
        <v>43094</v>
      </c>
      <c r="M135" s="34">
        <v>43094</v>
      </c>
      <c r="N135" s="66" t="s">
        <v>2370</v>
      </c>
      <c r="O135" s="35"/>
      <c r="P135" s="33"/>
      <c r="Q135" s="35"/>
      <c r="R135" s="35"/>
      <c r="S135" s="35"/>
      <c r="T135" s="35"/>
      <c r="U135" s="66"/>
      <c r="V135" s="35"/>
      <c r="W135" s="42" t="str">
        <f t="shared" si="3"/>
        <v/>
      </c>
      <c r="X135" s="33"/>
      <c r="Y135" s="24" t="s">
        <v>2623</v>
      </c>
      <c r="AA135" s="44"/>
      <c r="AB135" s="139"/>
      <c r="AC135" s="44" t="s">
        <v>1198</v>
      </c>
      <c r="AD135" s="139">
        <v>0.1</v>
      </c>
      <c r="AE135" s="44"/>
      <c r="AF135" s="139"/>
      <c r="AG135" s="44"/>
      <c r="AH135" s="139"/>
      <c r="AI135" s="44">
        <v>1.48</v>
      </c>
      <c r="AJ135" s="139">
        <v>9.5</v>
      </c>
      <c r="AK135" s="44">
        <v>57.88</v>
      </c>
      <c r="AL135" s="139">
        <v>1.66</v>
      </c>
      <c r="AM135" s="25">
        <f t="shared" si="9"/>
        <v>0</v>
      </c>
      <c r="AN135" s="25">
        <f t="shared" si="10"/>
        <v>0.95000000000000007</v>
      </c>
      <c r="AO135" s="25">
        <f t="shared" si="11"/>
        <v>0</v>
      </c>
      <c r="AP135" s="25">
        <f t="shared" si="12"/>
        <v>0</v>
      </c>
      <c r="AQ135" s="25">
        <f t="shared" si="13"/>
        <v>0.95000000000000007</v>
      </c>
    </row>
    <row r="136" spans="1:43" ht="12.6" customHeight="1">
      <c r="A136" s="32">
        <f t="shared" si="2"/>
        <v>129</v>
      </c>
      <c r="B136" s="32" t="s">
        <v>2624</v>
      </c>
      <c r="C136" s="33" t="s">
        <v>2622</v>
      </c>
      <c r="D136" s="33" t="s">
        <v>2588</v>
      </c>
      <c r="E136" s="33" t="s">
        <v>2589</v>
      </c>
      <c r="F136" s="33"/>
      <c r="G136" s="33"/>
      <c r="H136" s="66"/>
      <c r="I136" s="33" t="s">
        <v>1115</v>
      </c>
      <c r="J136" s="66">
        <v>1</v>
      </c>
      <c r="K136" s="33" t="s">
        <v>2236</v>
      </c>
      <c r="L136" s="34">
        <v>43094</v>
      </c>
      <c r="M136" s="34">
        <v>43094</v>
      </c>
      <c r="N136" s="66" t="s">
        <v>2370</v>
      </c>
      <c r="O136" s="35"/>
      <c r="P136" s="33"/>
      <c r="Q136" s="35"/>
      <c r="R136" s="35"/>
      <c r="S136" s="35"/>
      <c r="T136" s="35"/>
      <c r="U136" s="66"/>
      <c r="V136" s="35"/>
      <c r="W136" s="42" t="str">
        <f t="shared" si="3"/>
        <v/>
      </c>
      <c r="X136" s="33"/>
      <c r="Y136" s="24" t="s">
        <v>2625</v>
      </c>
      <c r="AA136" s="44"/>
      <c r="AB136" s="139"/>
      <c r="AC136" s="44" t="s">
        <v>1198</v>
      </c>
      <c r="AD136" s="139">
        <v>0.1</v>
      </c>
      <c r="AE136" s="44"/>
      <c r="AF136" s="139"/>
      <c r="AG136" s="44"/>
      <c r="AH136" s="139"/>
      <c r="AI136" s="44">
        <v>1.48</v>
      </c>
      <c r="AJ136" s="139">
        <v>9.5</v>
      </c>
      <c r="AK136" s="44">
        <v>57.88</v>
      </c>
      <c r="AL136" s="139">
        <v>1.66</v>
      </c>
      <c r="AM136" s="25">
        <f t="shared" si="9"/>
        <v>0</v>
      </c>
      <c r="AN136" s="25">
        <f t="shared" si="10"/>
        <v>0.95000000000000007</v>
      </c>
      <c r="AO136" s="25">
        <f t="shared" si="11"/>
        <v>0</v>
      </c>
      <c r="AP136" s="25">
        <f t="shared" si="12"/>
        <v>0</v>
      </c>
      <c r="AQ136" s="25">
        <f t="shared" si="13"/>
        <v>0.95000000000000007</v>
      </c>
    </row>
    <row r="137" spans="1:43" ht="12.6" customHeight="1">
      <c r="A137" s="32">
        <f t="shared" si="2"/>
        <v>130</v>
      </c>
      <c r="B137" s="32" t="s">
        <v>2626</v>
      </c>
      <c r="C137" s="33" t="s">
        <v>2622</v>
      </c>
      <c r="D137" s="33" t="s">
        <v>2588</v>
      </c>
      <c r="E137" s="33" t="s">
        <v>2589</v>
      </c>
      <c r="F137" s="33"/>
      <c r="G137" s="33"/>
      <c r="H137" s="66"/>
      <c r="I137" s="33" t="s">
        <v>1115</v>
      </c>
      <c r="J137" s="66">
        <v>1</v>
      </c>
      <c r="K137" s="33" t="s">
        <v>2236</v>
      </c>
      <c r="L137" s="34">
        <v>43094</v>
      </c>
      <c r="M137" s="34">
        <v>43094</v>
      </c>
      <c r="N137" s="66" t="s">
        <v>2370</v>
      </c>
      <c r="O137" s="35"/>
      <c r="P137" s="33"/>
      <c r="Q137" s="35"/>
      <c r="R137" s="35"/>
      <c r="S137" s="35"/>
      <c r="T137" s="35"/>
      <c r="U137" s="66"/>
      <c r="V137" s="35"/>
      <c r="W137" s="42" t="str">
        <f t="shared" si="3"/>
        <v/>
      </c>
      <c r="X137" s="33"/>
      <c r="Y137" s="24" t="s">
        <v>2627</v>
      </c>
      <c r="AA137" s="44"/>
      <c r="AB137" s="139"/>
      <c r="AC137" s="44" t="s">
        <v>1198</v>
      </c>
      <c r="AD137" s="139">
        <v>0.1</v>
      </c>
      <c r="AE137" s="44"/>
      <c r="AF137" s="139"/>
      <c r="AG137" s="44"/>
      <c r="AH137" s="139"/>
      <c r="AI137" s="44">
        <v>1.48</v>
      </c>
      <c r="AJ137" s="139">
        <v>9.5</v>
      </c>
      <c r="AK137" s="44">
        <v>57.88</v>
      </c>
      <c r="AL137" s="139">
        <v>1.66</v>
      </c>
      <c r="AM137" s="25">
        <f t="shared" si="9"/>
        <v>0</v>
      </c>
      <c r="AN137" s="25">
        <f t="shared" si="10"/>
        <v>0.95000000000000007</v>
      </c>
      <c r="AO137" s="25">
        <f t="shared" si="11"/>
        <v>0</v>
      </c>
      <c r="AP137" s="25">
        <f t="shared" si="12"/>
        <v>0</v>
      </c>
      <c r="AQ137" s="25">
        <f t="shared" si="13"/>
        <v>0.95000000000000007</v>
      </c>
    </row>
    <row r="138" spans="1:43" ht="12.6" customHeight="1">
      <c r="A138" s="32">
        <f t="shared" si="2"/>
        <v>131</v>
      </c>
      <c r="B138" s="32" t="s">
        <v>2628</v>
      </c>
      <c r="C138" s="33" t="s">
        <v>2622</v>
      </c>
      <c r="D138" s="33" t="s">
        <v>2588</v>
      </c>
      <c r="E138" s="33" t="s">
        <v>2589</v>
      </c>
      <c r="F138" s="33"/>
      <c r="G138" s="33"/>
      <c r="H138" s="66"/>
      <c r="I138" s="33" t="s">
        <v>1115</v>
      </c>
      <c r="J138" s="66">
        <v>1</v>
      </c>
      <c r="K138" s="33" t="s">
        <v>2236</v>
      </c>
      <c r="L138" s="34">
        <v>43094</v>
      </c>
      <c r="M138" s="34">
        <v>43094</v>
      </c>
      <c r="N138" s="66" t="s">
        <v>2370</v>
      </c>
      <c r="O138" s="35"/>
      <c r="P138" s="33"/>
      <c r="Q138" s="35"/>
      <c r="R138" s="35"/>
      <c r="S138" s="35"/>
      <c r="T138" s="35"/>
      <c r="U138" s="66"/>
      <c r="V138" s="35"/>
      <c r="W138" s="42" t="str">
        <f t="shared" si="3"/>
        <v/>
      </c>
      <c r="X138" s="33"/>
      <c r="Y138" s="24" t="s">
        <v>2629</v>
      </c>
      <c r="AA138" s="44"/>
      <c r="AB138" s="139"/>
      <c r="AC138" s="44" t="s">
        <v>1198</v>
      </c>
      <c r="AD138" s="139">
        <v>0.1</v>
      </c>
      <c r="AE138" s="44"/>
      <c r="AF138" s="139"/>
      <c r="AG138" s="44"/>
      <c r="AH138" s="139"/>
      <c r="AI138" s="44">
        <v>1.48</v>
      </c>
      <c r="AJ138" s="139">
        <v>9.5</v>
      </c>
      <c r="AK138" s="44">
        <v>57.88</v>
      </c>
      <c r="AL138" s="139">
        <v>1.66</v>
      </c>
      <c r="AM138" s="25">
        <f t="shared" ref="AM138:AM192" si="14">AB138*AI138</f>
        <v>0</v>
      </c>
      <c r="AN138" s="25">
        <f t="shared" ref="AN138:AN192" si="15">AD138*AJ138</f>
        <v>0.95000000000000007</v>
      </c>
      <c r="AO138" s="25">
        <f t="shared" ref="AO138:AO192" si="16">AF138*AK138</f>
        <v>0</v>
      </c>
      <c r="AP138" s="25">
        <f t="shared" ref="AP138:AP192" si="17">AH138*AL138</f>
        <v>0</v>
      </c>
      <c r="AQ138" s="25">
        <f t="shared" ref="AQ138:AQ192" si="18">SUM(AM138:AP138)</f>
        <v>0.95000000000000007</v>
      </c>
    </row>
    <row r="139" spans="1:43" ht="12.6" customHeight="1">
      <c r="A139" s="32">
        <f t="shared" si="2"/>
        <v>132</v>
      </c>
      <c r="B139" s="32" t="s">
        <v>2630</v>
      </c>
      <c r="C139" s="33" t="s">
        <v>2622</v>
      </c>
      <c r="D139" s="33" t="s">
        <v>2588</v>
      </c>
      <c r="E139" s="33" t="s">
        <v>2589</v>
      </c>
      <c r="F139" s="33"/>
      <c r="G139" s="33"/>
      <c r="H139" s="66"/>
      <c r="I139" s="33" t="s">
        <v>1115</v>
      </c>
      <c r="J139" s="66">
        <v>1</v>
      </c>
      <c r="K139" s="33" t="s">
        <v>2236</v>
      </c>
      <c r="L139" s="34">
        <v>43094</v>
      </c>
      <c r="M139" s="34">
        <v>43094</v>
      </c>
      <c r="N139" s="66" t="s">
        <v>2370</v>
      </c>
      <c r="O139" s="35"/>
      <c r="P139" s="33"/>
      <c r="Q139" s="35"/>
      <c r="R139" s="35"/>
      <c r="S139" s="35"/>
      <c r="T139" s="35"/>
      <c r="U139" s="66"/>
      <c r="V139" s="35"/>
      <c r="W139" s="42" t="str">
        <f t="shared" si="3"/>
        <v/>
      </c>
      <c r="X139" s="33"/>
      <c r="Y139" s="24" t="s">
        <v>2631</v>
      </c>
      <c r="AA139" s="44"/>
      <c r="AB139" s="139"/>
      <c r="AC139" s="44" t="s">
        <v>1198</v>
      </c>
      <c r="AD139" s="139">
        <v>0.1</v>
      </c>
      <c r="AE139" s="44"/>
      <c r="AF139" s="139"/>
      <c r="AG139" s="44"/>
      <c r="AH139" s="139"/>
      <c r="AI139" s="44">
        <v>1.48</v>
      </c>
      <c r="AJ139" s="139">
        <v>9.5</v>
      </c>
      <c r="AK139" s="44">
        <v>57.88</v>
      </c>
      <c r="AL139" s="139">
        <v>1.66</v>
      </c>
      <c r="AM139" s="25">
        <f t="shared" si="14"/>
        <v>0</v>
      </c>
      <c r="AN139" s="25">
        <f t="shared" si="15"/>
        <v>0.95000000000000007</v>
      </c>
      <c r="AO139" s="25">
        <f t="shared" si="16"/>
        <v>0</v>
      </c>
      <c r="AP139" s="25">
        <f t="shared" si="17"/>
        <v>0</v>
      </c>
      <c r="AQ139" s="25">
        <f t="shared" si="18"/>
        <v>0.95000000000000007</v>
      </c>
    </row>
    <row r="140" spans="1:43" ht="12.6" customHeight="1">
      <c r="A140" s="32">
        <f t="shared" si="2"/>
        <v>133</v>
      </c>
      <c r="B140" s="32" t="s">
        <v>2632</v>
      </c>
      <c r="C140" s="33" t="s">
        <v>2622</v>
      </c>
      <c r="D140" s="33" t="s">
        <v>2588</v>
      </c>
      <c r="E140" s="33" t="s">
        <v>2589</v>
      </c>
      <c r="F140" s="33"/>
      <c r="G140" s="33"/>
      <c r="H140" s="66"/>
      <c r="I140" s="33" t="s">
        <v>1115</v>
      </c>
      <c r="J140" s="66">
        <v>1</v>
      </c>
      <c r="K140" s="33" t="s">
        <v>2236</v>
      </c>
      <c r="L140" s="34">
        <v>43094</v>
      </c>
      <c r="M140" s="34">
        <v>43094</v>
      </c>
      <c r="N140" s="66" t="s">
        <v>2370</v>
      </c>
      <c r="O140" s="35"/>
      <c r="P140" s="33"/>
      <c r="Q140" s="35"/>
      <c r="R140" s="35"/>
      <c r="S140" s="35"/>
      <c r="T140" s="35"/>
      <c r="U140" s="66"/>
      <c r="V140" s="35"/>
      <c r="W140" s="42" t="str">
        <f t="shared" si="3"/>
        <v/>
      </c>
      <c r="X140" s="33"/>
      <c r="Y140" s="24" t="s">
        <v>2633</v>
      </c>
      <c r="AA140" s="44"/>
      <c r="AB140" s="139"/>
      <c r="AC140" s="44" t="s">
        <v>1198</v>
      </c>
      <c r="AD140" s="139">
        <v>0.1</v>
      </c>
      <c r="AE140" s="44"/>
      <c r="AF140" s="139"/>
      <c r="AG140" s="44"/>
      <c r="AH140" s="139"/>
      <c r="AI140" s="44">
        <v>1.48</v>
      </c>
      <c r="AJ140" s="139">
        <v>9.5</v>
      </c>
      <c r="AK140" s="44">
        <v>57.88</v>
      </c>
      <c r="AL140" s="139">
        <v>1.66</v>
      </c>
      <c r="AM140" s="25">
        <f t="shared" si="14"/>
        <v>0</v>
      </c>
      <c r="AN140" s="25">
        <f t="shared" si="15"/>
        <v>0.95000000000000007</v>
      </c>
      <c r="AO140" s="25">
        <f t="shared" si="16"/>
        <v>0</v>
      </c>
      <c r="AP140" s="25">
        <f t="shared" si="17"/>
        <v>0</v>
      </c>
      <c r="AQ140" s="25">
        <f t="shared" si="18"/>
        <v>0.95000000000000007</v>
      </c>
    </row>
    <row r="141" spans="1:43" ht="12.6" customHeight="1">
      <c r="A141" s="32">
        <f t="shared" si="2"/>
        <v>134</v>
      </c>
      <c r="B141" s="32" t="s">
        <v>2634</v>
      </c>
      <c r="C141" s="33" t="s">
        <v>2622</v>
      </c>
      <c r="D141" s="33" t="s">
        <v>2588</v>
      </c>
      <c r="E141" s="33" t="s">
        <v>2589</v>
      </c>
      <c r="F141" s="33"/>
      <c r="G141" s="33"/>
      <c r="H141" s="66"/>
      <c r="I141" s="33" t="s">
        <v>1115</v>
      </c>
      <c r="J141" s="66">
        <v>1</v>
      </c>
      <c r="K141" s="33" t="s">
        <v>2236</v>
      </c>
      <c r="L141" s="34">
        <v>43094</v>
      </c>
      <c r="M141" s="34">
        <v>43094</v>
      </c>
      <c r="N141" s="66" t="s">
        <v>2370</v>
      </c>
      <c r="O141" s="35"/>
      <c r="P141" s="33"/>
      <c r="Q141" s="35"/>
      <c r="R141" s="35"/>
      <c r="S141" s="35"/>
      <c r="T141" s="35"/>
      <c r="U141" s="66"/>
      <c r="V141" s="35"/>
      <c r="W141" s="42" t="str">
        <f t="shared" si="3"/>
        <v/>
      </c>
      <c r="X141" s="33"/>
      <c r="Y141" s="24" t="s">
        <v>2635</v>
      </c>
      <c r="AA141" s="44"/>
      <c r="AB141" s="139"/>
      <c r="AC141" s="44" t="s">
        <v>1198</v>
      </c>
      <c r="AD141" s="139">
        <v>0.1</v>
      </c>
      <c r="AE141" s="44"/>
      <c r="AF141" s="139"/>
      <c r="AG141" s="44"/>
      <c r="AH141" s="139"/>
      <c r="AI141" s="44">
        <v>1.48</v>
      </c>
      <c r="AJ141" s="139">
        <v>9.5</v>
      </c>
      <c r="AK141" s="44">
        <v>57.88</v>
      </c>
      <c r="AL141" s="139">
        <v>1.66</v>
      </c>
      <c r="AM141" s="25">
        <f t="shared" si="14"/>
        <v>0</v>
      </c>
      <c r="AN141" s="25">
        <f t="shared" si="15"/>
        <v>0.95000000000000007</v>
      </c>
      <c r="AO141" s="25">
        <f t="shared" si="16"/>
        <v>0</v>
      </c>
      <c r="AP141" s="25">
        <f t="shared" si="17"/>
        <v>0</v>
      </c>
      <c r="AQ141" s="25">
        <f t="shared" si="18"/>
        <v>0.95000000000000007</v>
      </c>
    </row>
    <row r="142" spans="1:43" ht="12.6" customHeight="1">
      <c r="A142" s="32">
        <f t="shared" si="2"/>
        <v>135</v>
      </c>
      <c r="B142" s="32" t="s">
        <v>2636</v>
      </c>
      <c r="C142" s="33" t="s">
        <v>2622</v>
      </c>
      <c r="D142" s="33" t="s">
        <v>2588</v>
      </c>
      <c r="E142" s="33" t="s">
        <v>2589</v>
      </c>
      <c r="F142" s="33"/>
      <c r="G142" s="33"/>
      <c r="H142" s="66"/>
      <c r="I142" s="33" t="s">
        <v>1115</v>
      </c>
      <c r="J142" s="66">
        <v>1</v>
      </c>
      <c r="K142" s="33" t="s">
        <v>2236</v>
      </c>
      <c r="L142" s="34">
        <v>43094</v>
      </c>
      <c r="M142" s="34">
        <v>43094</v>
      </c>
      <c r="N142" s="66" t="s">
        <v>2370</v>
      </c>
      <c r="O142" s="35"/>
      <c r="P142" s="33"/>
      <c r="Q142" s="35"/>
      <c r="R142" s="35"/>
      <c r="S142" s="35"/>
      <c r="T142" s="35"/>
      <c r="U142" s="66"/>
      <c r="V142" s="35"/>
      <c r="W142" s="42" t="str">
        <f t="shared" si="3"/>
        <v/>
      </c>
      <c r="X142" s="33"/>
      <c r="Y142" s="24" t="s">
        <v>2637</v>
      </c>
      <c r="AA142" s="44"/>
      <c r="AB142" s="139"/>
      <c r="AC142" s="44" t="s">
        <v>1198</v>
      </c>
      <c r="AD142" s="139">
        <v>0.1</v>
      </c>
      <c r="AE142" s="44"/>
      <c r="AF142" s="139"/>
      <c r="AG142" s="44"/>
      <c r="AH142" s="139"/>
      <c r="AI142" s="44">
        <v>1.48</v>
      </c>
      <c r="AJ142" s="139">
        <v>9.5</v>
      </c>
      <c r="AK142" s="44">
        <v>57.88</v>
      </c>
      <c r="AL142" s="139">
        <v>1.66</v>
      </c>
      <c r="AM142" s="25">
        <f t="shared" si="14"/>
        <v>0</v>
      </c>
      <c r="AN142" s="25">
        <f t="shared" si="15"/>
        <v>0.95000000000000007</v>
      </c>
      <c r="AO142" s="25">
        <f t="shared" si="16"/>
        <v>0</v>
      </c>
      <c r="AP142" s="25">
        <f t="shared" si="17"/>
        <v>0</v>
      </c>
      <c r="AQ142" s="25">
        <f t="shared" si="18"/>
        <v>0.95000000000000007</v>
      </c>
    </row>
    <row r="143" spans="1:43" ht="12.6" customHeight="1">
      <c r="A143" s="32">
        <f t="shared" si="2"/>
        <v>136</v>
      </c>
      <c r="B143" s="32" t="s">
        <v>2638</v>
      </c>
      <c r="C143" s="33" t="s">
        <v>2622</v>
      </c>
      <c r="D143" s="33" t="s">
        <v>2588</v>
      </c>
      <c r="E143" s="33" t="s">
        <v>2589</v>
      </c>
      <c r="F143" s="33"/>
      <c r="G143" s="33"/>
      <c r="H143" s="66"/>
      <c r="I143" s="33" t="s">
        <v>1115</v>
      </c>
      <c r="J143" s="66">
        <v>1</v>
      </c>
      <c r="K143" s="33" t="s">
        <v>2236</v>
      </c>
      <c r="L143" s="34">
        <v>43094</v>
      </c>
      <c r="M143" s="34">
        <v>43094</v>
      </c>
      <c r="N143" s="66" t="s">
        <v>2370</v>
      </c>
      <c r="O143" s="35"/>
      <c r="P143" s="33"/>
      <c r="Q143" s="35"/>
      <c r="R143" s="35"/>
      <c r="S143" s="35"/>
      <c r="T143" s="35"/>
      <c r="U143" s="66"/>
      <c r="V143" s="35"/>
      <c r="W143" s="42" t="str">
        <f t="shared" si="3"/>
        <v/>
      </c>
      <c r="X143" s="33"/>
      <c r="Y143" s="24" t="s">
        <v>2639</v>
      </c>
      <c r="AA143" s="44"/>
      <c r="AB143" s="139"/>
      <c r="AC143" s="44" t="s">
        <v>1198</v>
      </c>
      <c r="AD143" s="139">
        <v>0.1</v>
      </c>
      <c r="AE143" s="44"/>
      <c r="AF143" s="139"/>
      <c r="AG143" s="44"/>
      <c r="AH143" s="139"/>
      <c r="AI143" s="44">
        <v>1.48</v>
      </c>
      <c r="AJ143" s="139">
        <v>9.5</v>
      </c>
      <c r="AK143" s="44">
        <v>57.88</v>
      </c>
      <c r="AL143" s="139">
        <v>1.66</v>
      </c>
      <c r="AM143" s="25">
        <f t="shared" si="14"/>
        <v>0</v>
      </c>
      <c r="AN143" s="25">
        <f t="shared" si="15"/>
        <v>0.95000000000000007</v>
      </c>
      <c r="AO143" s="25">
        <f t="shared" si="16"/>
        <v>0</v>
      </c>
      <c r="AP143" s="25">
        <f t="shared" si="17"/>
        <v>0</v>
      </c>
      <c r="AQ143" s="25">
        <f t="shared" si="18"/>
        <v>0.95000000000000007</v>
      </c>
    </row>
    <row r="144" spans="1:43" ht="12.6" customHeight="1">
      <c r="A144" s="32">
        <f t="shared" si="2"/>
        <v>137</v>
      </c>
      <c r="B144" s="32" t="s">
        <v>2640</v>
      </c>
      <c r="C144" s="33" t="s">
        <v>2641</v>
      </c>
      <c r="D144" s="33" t="s">
        <v>2588</v>
      </c>
      <c r="E144" s="33" t="s">
        <v>2589</v>
      </c>
      <c r="F144" s="33"/>
      <c r="G144" s="33"/>
      <c r="H144" s="66"/>
      <c r="I144" s="33" t="s">
        <v>1115</v>
      </c>
      <c r="J144" s="66">
        <v>1</v>
      </c>
      <c r="K144" s="33" t="s">
        <v>2236</v>
      </c>
      <c r="L144" s="34">
        <v>43824</v>
      </c>
      <c r="M144" s="34">
        <v>43824</v>
      </c>
      <c r="N144" s="66" t="s">
        <v>2370</v>
      </c>
      <c r="O144" s="35"/>
      <c r="P144" s="33"/>
      <c r="Q144" s="35"/>
      <c r="R144" s="35"/>
      <c r="S144" s="35"/>
      <c r="T144" s="35"/>
      <c r="U144" s="66"/>
      <c r="V144" s="35"/>
      <c r="W144" s="42" t="str">
        <f t="shared" si="3"/>
        <v/>
      </c>
      <c r="X144" s="33"/>
      <c r="Y144" s="24" t="s">
        <v>2642</v>
      </c>
      <c r="AA144" s="44"/>
      <c r="AB144" s="139"/>
      <c r="AC144" s="44" t="s">
        <v>1198</v>
      </c>
      <c r="AD144" s="139">
        <v>0.1</v>
      </c>
      <c r="AE144" s="44"/>
      <c r="AF144" s="139"/>
      <c r="AG144" s="44"/>
      <c r="AH144" s="139"/>
      <c r="AI144" s="44">
        <v>1.48</v>
      </c>
      <c r="AJ144" s="139">
        <v>9.5</v>
      </c>
      <c r="AK144" s="44">
        <v>57.88</v>
      </c>
      <c r="AL144" s="139">
        <v>1.66</v>
      </c>
      <c r="AM144" s="25">
        <f t="shared" si="14"/>
        <v>0</v>
      </c>
      <c r="AN144" s="25">
        <f t="shared" si="15"/>
        <v>0.95000000000000007</v>
      </c>
      <c r="AO144" s="25">
        <f t="shared" si="16"/>
        <v>0</v>
      </c>
      <c r="AP144" s="25">
        <f t="shared" si="17"/>
        <v>0</v>
      </c>
      <c r="AQ144" s="25">
        <f t="shared" si="18"/>
        <v>0.95000000000000007</v>
      </c>
    </row>
    <row r="145" spans="1:43" ht="12.6" customHeight="1">
      <c r="A145" s="32">
        <f t="shared" si="2"/>
        <v>138</v>
      </c>
      <c r="B145" s="32" t="s">
        <v>2643</v>
      </c>
      <c r="C145" s="33" t="s">
        <v>2641</v>
      </c>
      <c r="D145" s="33" t="s">
        <v>2588</v>
      </c>
      <c r="E145" s="33" t="s">
        <v>2589</v>
      </c>
      <c r="F145" s="33"/>
      <c r="G145" s="33"/>
      <c r="H145" s="66"/>
      <c r="I145" s="33" t="s">
        <v>1115</v>
      </c>
      <c r="J145" s="66">
        <v>1</v>
      </c>
      <c r="K145" s="33" t="s">
        <v>2236</v>
      </c>
      <c r="L145" s="34">
        <v>43824</v>
      </c>
      <c r="M145" s="34">
        <v>43824</v>
      </c>
      <c r="N145" s="66" t="s">
        <v>2370</v>
      </c>
      <c r="O145" s="35"/>
      <c r="P145" s="33"/>
      <c r="Q145" s="35"/>
      <c r="R145" s="35"/>
      <c r="S145" s="35"/>
      <c r="T145" s="35"/>
      <c r="U145" s="66"/>
      <c r="V145" s="35"/>
      <c r="W145" s="42" t="str">
        <f t="shared" si="3"/>
        <v/>
      </c>
      <c r="X145" s="33"/>
      <c r="Y145" s="24" t="s">
        <v>2644</v>
      </c>
      <c r="AA145" s="44"/>
      <c r="AB145" s="139"/>
      <c r="AC145" s="44" t="s">
        <v>1198</v>
      </c>
      <c r="AD145" s="139">
        <v>0.1</v>
      </c>
      <c r="AE145" s="44"/>
      <c r="AF145" s="139"/>
      <c r="AG145" s="44"/>
      <c r="AH145" s="139"/>
      <c r="AI145" s="44">
        <v>1.48</v>
      </c>
      <c r="AJ145" s="139">
        <v>9.5</v>
      </c>
      <c r="AK145" s="44">
        <v>57.88</v>
      </c>
      <c r="AL145" s="139">
        <v>1.66</v>
      </c>
      <c r="AM145" s="25">
        <f t="shared" si="14"/>
        <v>0</v>
      </c>
      <c r="AN145" s="25">
        <f t="shared" si="15"/>
        <v>0.95000000000000007</v>
      </c>
      <c r="AO145" s="25">
        <f t="shared" si="16"/>
        <v>0</v>
      </c>
      <c r="AP145" s="25">
        <f t="shared" si="17"/>
        <v>0</v>
      </c>
      <c r="AQ145" s="25">
        <f t="shared" si="18"/>
        <v>0.95000000000000007</v>
      </c>
    </row>
    <row r="146" spans="1:43" ht="12.6" customHeight="1">
      <c r="A146" s="32">
        <f t="shared" si="2"/>
        <v>139</v>
      </c>
      <c r="B146" s="32" t="s">
        <v>2645</v>
      </c>
      <c r="C146" s="33" t="s">
        <v>2641</v>
      </c>
      <c r="D146" s="33" t="s">
        <v>2588</v>
      </c>
      <c r="E146" s="33" t="s">
        <v>2589</v>
      </c>
      <c r="F146" s="33"/>
      <c r="G146" s="33"/>
      <c r="H146" s="66"/>
      <c r="I146" s="33" t="s">
        <v>1115</v>
      </c>
      <c r="J146" s="66">
        <v>1</v>
      </c>
      <c r="K146" s="33" t="s">
        <v>2236</v>
      </c>
      <c r="L146" s="34">
        <v>43824</v>
      </c>
      <c r="M146" s="34">
        <v>43824</v>
      </c>
      <c r="N146" s="66" t="s">
        <v>2370</v>
      </c>
      <c r="O146" s="35"/>
      <c r="P146" s="33"/>
      <c r="Q146" s="35"/>
      <c r="R146" s="35"/>
      <c r="S146" s="35"/>
      <c r="T146" s="35"/>
      <c r="U146" s="66"/>
      <c r="V146" s="35"/>
      <c r="W146" s="42" t="str">
        <f t="shared" si="3"/>
        <v/>
      </c>
      <c r="X146" s="33"/>
      <c r="Y146" s="24" t="s">
        <v>2646</v>
      </c>
      <c r="AA146" s="44"/>
      <c r="AB146" s="139"/>
      <c r="AC146" s="44" t="s">
        <v>1198</v>
      </c>
      <c r="AD146" s="139">
        <v>0.1</v>
      </c>
      <c r="AE146" s="44"/>
      <c r="AF146" s="139"/>
      <c r="AG146" s="44"/>
      <c r="AH146" s="139"/>
      <c r="AI146" s="44">
        <v>1.48</v>
      </c>
      <c r="AJ146" s="139">
        <v>9.5</v>
      </c>
      <c r="AK146" s="44">
        <v>57.88</v>
      </c>
      <c r="AL146" s="139">
        <v>1.66</v>
      </c>
      <c r="AM146" s="25">
        <f t="shared" si="14"/>
        <v>0</v>
      </c>
      <c r="AN146" s="25">
        <f t="shared" si="15"/>
        <v>0.95000000000000007</v>
      </c>
      <c r="AO146" s="25">
        <f t="shared" si="16"/>
        <v>0</v>
      </c>
      <c r="AP146" s="25">
        <f t="shared" si="17"/>
        <v>0</v>
      </c>
      <c r="AQ146" s="25">
        <f t="shared" si="18"/>
        <v>0.95000000000000007</v>
      </c>
    </row>
    <row r="147" spans="1:43" ht="12.6" customHeight="1">
      <c r="A147" s="32">
        <f t="shared" si="2"/>
        <v>140</v>
      </c>
      <c r="B147" s="32" t="s">
        <v>2647</v>
      </c>
      <c r="C147" s="33" t="s">
        <v>2641</v>
      </c>
      <c r="D147" s="33" t="s">
        <v>2588</v>
      </c>
      <c r="E147" s="33" t="s">
        <v>2589</v>
      </c>
      <c r="F147" s="33"/>
      <c r="G147" s="33"/>
      <c r="H147" s="66"/>
      <c r="I147" s="33" t="s">
        <v>1115</v>
      </c>
      <c r="J147" s="66">
        <v>1</v>
      </c>
      <c r="K147" s="33" t="s">
        <v>2236</v>
      </c>
      <c r="L147" s="34">
        <v>43824</v>
      </c>
      <c r="M147" s="34">
        <v>43824</v>
      </c>
      <c r="N147" s="66" t="s">
        <v>2370</v>
      </c>
      <c r="O147" s="35"/>
      <c r="P147" s="33"/>
      <c r="Q147" s="35"/>
      <c r="R147" s="35"/>
      <c r="S147" s="35"/>
      <c r="T147" s="35"/>
      <c r="U147" s="66"/>
      <c r="V147" s="35"/>
      <c r="W147" s="42" t="str">
        <f t="shared" si="3"/>
        <v/>
      </c>
      <c r="X147" s="33"/>
      <c r="Y147" s="24" t="s">
        <v>2648</v>
      </c>
      <c r="AA147" s="44"/>
      <c r="AB147" s="139"/>
      <c r="AC147" s="44" t="s">
        <v>1198</v>
      </c>
      <c r="AD147" s="139">
        <v>0.1</v>
      </c>
      <c r="AE147" s="44"/>
      <c r="AF147" s="139"/>
      <c r="AG147" s="44"/>
      <c r="AH147" s="139"/>
      <c r="AI147" s="44">
        <v>1.48</v>
      </c>
      <c r="AJ147" s="139">
        <v>9.5</v>
      </c>
      <c r="AK147" s="44">
        <v>57.88</v>
      </c>
      <c r="AL147" s="139">
        <v>1.66</v>
      </c>
      <c r="AM147" s="25">
        <f t="shared" si="14"/>
        <v>0</v>
      </c>
      <c r="AN147" s="25">
        <f t="shared" si="15"/>
        <v>0.95000000000000007</v>
      </c>
      <c r="AO147" s="25">
        <f t="shared" si="16"/>
        <v>0</v>
      </c>
      <c r="AP147" s="25">
        <f t="shared" si="17"/>
        <v>0</v>
      </c>
      <c r="AQ147" s="25">
        <f t="shared" si="18"/>
        <v>0.95000000000000007</v>
      </c>
    </row>
    <row r="148" spans="1:43" ht="12.6" customHeight="1">
      <c r="A148" s="32">
        <f t="shared" si="2"/>
        <v>141</v>
      </c>
      <c r="B148" s="32" t="s">
        <v>2649</v>
      </c>
      <c r="C148" s="33" t="s">
        <v>2641</v>
      </c>
      <c r="D148" s="33" t="s">
        <v>2588</v>
      </c>
      <c r="E148" s="33" t="s">
        <v>2589</v>
      </c>
      <c r="F148" s="33"/>
      <c r="G148" s="33"/>
      <c r="H148" s="66"/>
      <c r="I148" s="33" t="s">
        <v>1115</v>
      </c>
      <c r="J148" s="66">
        <v>1</v>
      </c>
      <c r="K148" s="33" t="s">
        <v>2236</v>
      </c>
      <c r="L148" s="34">
        <v>43824</v>
      </c>
      <c r="M148" s="34">
        <v>43824</v>
      </c>
      <c r="N148" s="66" t="s">
        <v>2370</v>
      </c>
      <c r="O148" s="35"/>
      <c r="P148" s="33"/>
      <c r="Q148" s="35"/>
      <c r="R148" s="35"/>
      <c r="S148" s="35"/>
      <c r="T148" s="35"/>
      <c r="U148" s="66"/>
      <c r="V148" s="35"/>
      <c r="W148" s="42" t="str">
        <f t="shared" si="3"/>
        <v/>
      </c>
      <c r="X148" s="33"/>
      <c r="Y148" s="24" t="s">
        <v>2650</v>
      </c>
      <c r="AA148" s="44"/>
      <c r="AB148" s="139"/>
      <c r="AC148" s="44" t="s">
        <v>1198</v>
      </c>
      <c r="AD148" s="139">
        <v>0.1</v>
      </c>
      <c r="AE148" s="44"/>
      <c r="AF148" s="139"/>
      <c r="AG148" s="44"/>
      <c r="AH148" s="139"/>
      <c r="AI148" s="44">
        <v>1.48</v>
      </c>
      <c r="AJ148" s="139">
        <v>9.5</v>
      </c>
      <c r="AK148" s="44">
        <v>57.88</v>
      </c>
      <c r="AL148" s="139">
        <v>1.66</v>
      </c>
      <c r="AM148" s="25">
        <f t="shared" si="14"/>
        <v>0</v>
      </c>
      <c r="AN148" s="25">
        <f t="shared" si="15"/>
        <v>0.95000000000000007</v>
      </c>
      <c r="AO148" s="25">
        <f t="shared" si="16"/>
        <v>0</v>
      </c>
      <c r="AP148" s="25">
        <f t="shared" si="17"/>
        <v>0</v>
      </c>
      <c r="AQ148" s="25">
        <f t="shared" si="18"/>
        <v>0.95000000000000007</v>
      </c>
    </row>
    <row r="149" spans="1:43" ht="12.6" customHeight="1">
      <c r="A149" s="32">
        <f t="shared" si="2"/>
        <v>142</v>
      </c>
      <c r="B149" s="32" t="s">
        <v>2651</v>
      </c>
      <c r="C149" s="33" t="s">
        <v>2641</v>
      </c>
      <c r="D149" s="33" t="s">
        <v>2588</v>
      </c>
      <c r="E149" s="33" t="s">
        <v>2589</v>
      </c>
      <c r="F149" s="33"/>
      <c r="G149" s="33"/>
      <c r="H149" s="66"/>
      <c r="I149" s="33" t="s">
        <v>1115</v>
      </c>
      <c r="J149" s="66">
        <v>1</v>
      </c>
      <c r="K149" s="33" t="s">
        <v>2236</v>
      </c>
      <c r="L149" s="34">
        <v>43824</v>
      </c>
      <c r="M149" s="34">
        <v>43824</v>
      </c>
      <c r="N149" s="66" t="s">
        <v>2370</v>
      </c>
      <c r="O149" s="35"/>
      <c r="P149" s="33"/>
      <c r="Q149" s="35"/>
      <c r="R149" s="35"/>
      <c r="S149" s="35"/>
      <c r="T149" s="35"/>
      <c r="U149" s="66"/>
      <c r="V149" s="35"/>
      <c r="W149" s="42" t="str">
        <f t="shared" si="3"/>
        <v/>
      </c>
      <c r="X149" s="33"/>
      <c r="Y149" s="24" t="s">
        <v>2652</v>
      </c>
      <c r="AA149" s="44"/>
      <c r="AB149" s="139"/>
      <c r="AC149" s="44" t="s">
        <v>1198</v>
      </c>
      <c r="AD149" s="139">
        <v>0.1</v>
      </c>
      <c r="AE149" s="44"/>
      <c r="AF149" s="139"/>
      <c r="AG149" s="44"/>
      <c r="AH149" s="139"/>
      <c r="AI149" s="44">
        <v>1.48</v>
      </c>
      <c r="AJ149" s="139">
        <v>9.5</v>
      </c>
      <c r="AK149" s="44">
        <v>57.88</v>
      </c>
      <c r="AL149" s="139">
        <v>1.66</v>
      </c>
      <c r="AM149" s="25">
        <f t="shared" si="14"/>
        <v>0</v>
      </c>
      <c r="AN149" s="25">
        <f t="shared" si="15"/>
        <v>0.95000000000000007</v>
      </c>
      <c r="AO149" s="25">
        <f t="shared" si="16"/>
        <v>0</v>
      </c>
      <c r="AP149" s="25">
        <f t="shared" si="17"/>
        <v>0</v>
      </c>
      <c r="AQ149" s="25">
        <f t="shared" si="18"/>
        <v>0.95000000000000007</v>
      </c>
    </row>
    <row r="150" spans="1:43" ht="12.6" customHeight="1">
      <c r="A150" s="32">
        <f t="shared" si="2"/>
        <v>143</v>
      </c>
      <c r="B150" s="32" t="s">
        <v>2653</v>
      </c>
      <c r="C150" s="33" t="s">
        <v>2641</v>
      </c>
      <c r="D150" s="33" t="s">
        <v>2588</v>
      </c>
      <c r="E150" s="33" t="s">
        <v>2589</v>
      </c>
      <c r="F150" s="33"/>
      <c r="G150" s="33"/>
      <c r="H150" s="66"/>
      <c r="I150" s="33" t="s">
        <v>1115</v>
      </c>
      <c r="J150" s="66">
        <v>1</v>
      </c>
      <c r="K150" s="33" t="s">
        <v>2236</v>
      </c>
      <c r="L150" s="34">
        <v>43824</v>
      </c>
      <c r="M150" s="34">
        <v>43824</v>
      </c>
      <c r="N150" s="66" t="s">
        <v>2370</v>
      </c>
      <c r="O150" s="35"/>
      <c r="P150" s="33"/>
      <c r="Q150" s="35"/>
      <c r="R150" s="35"/>
      <c r="S150" s="35"/>
      <c r="T150" s="35"/>
      <c r="U150" s="66"/>
      <c r="V150" s="35"/>
      <c r="W150" s="42" t="str">
        <f t="shared" si="3"/>
        <v/>
      </c>
      <c r="X150" s="33"/>
      <c r="Y150" s="24" t="s">
        <v>2654</v>
      </c>
      <c r="AA150" s="44"/>
      <c r="AB150" s="139"/>
      <c r="AC150" s="44" t="s">
        <v>1198</v>
      </c>
      <c r="AD150" s="139">
        <v>0.1</v>
      </c>
      <c r="AE150" s="44"/>
      <c r="AF150" s="139"/>
      <c r="AG150" s="44"/>
      <c r="AH150" s="139"/>
      <c r="AI150" s="44">
        <v>1.48</v>
      </c>
      <c r="AJ150" s="139">
        <v>9.5</v>
      </c>
      <c r="AK150" s="44">
        <v>57.88</v>
      </c>
      <c r="AL150" s="139">
        <v>1.66</v>
      </c>
      <c r="AM150" s="25">
        <f t="shared" si="14"/>
        <v>0</v>
      </c>
      <c r="AN150" s="25">
        <f t="shared" si="15"/>
        <v>0.95000000000000007</v>
      </c>
      <c r="AO150" s="25">
        <f t="shared" si="16"/>
        <v>0</v>
      </c>
      <c r="AP150" s="25">
        <f t="shared" si="17"/>
        <v>0</v>
      </c>
      <c r="AQ150" s="25">
        <f t="shared" si="18"/>
        <v>0.95000000000000007</v>
      </c>
    </row>
    <row r="151" spans="1:43" ht="12.6" customHeight="1">
      <c r="A151" s="32">
        <f t="shared" si="2"/>
        <v>144</v>
      </c>
      <c r="B151" s="32" t="s">
        <v>2655</v>
      </c>
      <c r="C151" s="33" t="s">
        <v>2641</v>
      </c>
      <c r="D151" s="33" t="s">
        <v>2588</v>
      </c>
      <c r="E151" s="33" t="s">
        <v>2589</v>
      </c>
      <c r="F151" s="33"/>
      <c r="G151" s="33"/>
      <c r="H151" s="66"/>
      <c r="I151" s="33" t="s">
        <v>1115</v>
      </c>
      <c r="J151" s="66">
        <v>1</v>
      </c>
      <c r="K151" s="33" t="s">
        <v>2236</v>
      </c>
      <c r="L151" s="34">
        <v>43824</v>
      </c>
      <c r="M151" s="34">
        <v>43824</v>
      </c>
      <c r="N151" s="66" t="s">
        <v>2370</v>
      </c>
      <c r="O151" s="35"/>
      <c r="P151" s="33"/>
      <c r="Q151" s="35"/>
      <c r="R151" s="35"/>
      <c r="S151" s="35"/>
      <c r="T151" s="35"/>
      <c r="U151" s="66"/>
      <c r="V151" s="35"/>
      <c r="W151" s="42" t="str">
        <f t="shared" si="3"/>
        <v/>
      </c>
      <c r="X151" s="33"/>
      <c r="Y151" s="24" t="s">
        <v>2656</v>
      </c>
      <c r="AA151" s="44"/>
      <c r="AB151" s="139"/>
      <c r="AC151" s="44" t="s">
        <v>1198</v>
      </c>
      <c r="AD151" s="139">
        <v>0.1</v>
      </c>
      <c r="AE151" s="44"/>
      <c r="AF151" s="139"/>
      <c r="AG151" s="44"/>
      <c r="AH151" s="139"/>
      <c r="AI151" s="44">
        <v>1.48</v>
      </c>
      <c r="AJ151" s="139">
        <v>9.5</v>
      </c>
      <c r="AK151" s="44">
        <v>57.88</v>
      </c>
      <c r="AL151" s="139">
        <v>1.66</v>
      </c>
      <c r="AM151" s="25">
        <f t="shared" si="14"/>
        <v>0</v>
      </c>
      <c r="AN151" s="25">
        <f t="shared" si="15"/>
        <v>0.95000000000000007</v>
      </c>
      <c r="AO151" s="25">
        <f t="shared" si="16"/>
        <v>0</v>
      </c>
      <c r="AP151" s="25">
        <f t="shared" si="17"/>
        <v>0</v>
      </c>
      <c r="AQ151" s="25">
        <f t="shared" si="18"/>
        <v>0.95000000000000007</v>
      </c>
    </row>
    <row r="152" spans="1:43" ht="12.6" customHeight="1">
      <c r="A152" s="32">
        <f t="shared" si="2"/>
        <v>145</v>
      </c>
      <c r="B152" s="32" t="s">
        <v>2657</v>
      </c>
      <c r="C152" s="33" t="s">
        <v>2641</v>
      </c>
      <c r="D152" s="33" t="s">
        <v>2588</v>
      </c>
      <c r="E152" s="33" t="s">
        <v>2589</v>
      </c>
      <c r="F152" s="33"/>
      <c r="G152" s="33"/>
      <c r="H152" s="66"/>
      <c r="I152" s="33" t="s">
        <v>1115</v>
      </c>
      <c r="J152" s="66">
        <v>1</v>
      </c>
      <c r="K152" s="33" t="s">
        <v>2236</v>
      </c>
      <c r="L152" s="34">
        <v>43824</v>
      </c>
      <c r="M152" s="34">
        <v>43824</v>
      </c>
      <c r="N152" s="66" t="s">
        <v>2370</v>
      </c>
      <c r="O152" s="35"/>
      <c r="P152" s="33"/>
      <c r="Q152" s="35"/>
      <c r="R152" s="35"/>
      <c r="S152" s="35"/>
      <c r="T152" s="35"/>
      <c r="U152" s="66"/>
      <c r="V152" s="35"/>
      <c r="W152" s="42" t="str">
        <f t="shared" si="3"/>
        <v/>
      </c>
      <c r="X152" s="33"/>
      <c r="Y152" s="24" t="s">
        <v>2658</v>
      </c>
      <c r="AA152" s="44"/>
      <c r="AB152" s="139"/>
      <c r="AC152" s="44" t="s">
        <v>1198</v>
      </c>
      <c r="AD152" s="139">
        <v>0.1</v>
      </c>
      <c r="AE152" s="44"/>
      <c r="AF152" s="139"/>
      <c r="AG152" s="44"/>
      <c r="AH152" s="139"/>
      <c r="AI152" s="44">
        <v>1.48</v>
      </c>
      <c r="AJ152" s="139">
        <v>9.5</v>
      </c>
      <c r="AK152" s="44">
        <v>57.88</v>
      </c>
      <c r="AL152" s="139">
        <v>1.66</v>
      </c>
      <c r="AM152" s="25">
        <f t="shared" si="14"/>
        <v>0</v>
      </c>
      <c r="AN152" s="25">
        <f t="shared" si="15"/>
        <v>0.95000000000000007</v>
      </c>
      <c r="AO152" s="25">
        <f t="shared" si="16"/>
        <v>0</v>
      </c>
      <c r="AP152" s="25">
        <f t="shared" si="17"/>
        <v>0</v>
      </c>
      <c r="AQ152" s="25">
        <f t="shared" si="18"/>
        <v>0.95000000000000007</v>
      </c>
    </row>
    <row r="153" spans="1:43" ht="12.6" customHeight="1">
      <c r="A153" s="32">
        <f t="shared" si="2"/>
        <v>146</v>
      </c>
      <c r="B153" s="32" t="s">
        <v>2659</v>
      </c>
      <c r="C153" s="33" t="s">
        <v>2641</v>
      </c>
      <c r="D153" s="33" t="s">
        <v>2588</v>
      </c>
      <c r="E153" s="33" t="s">
        <v>2589</v>
      </c>
      <c r="F153" s="33"/>
      <c r="G153" s="33"/>
      <c r="H153" s="66"/>
      <c r="I153" s="33" t="s">
        <v>1115</v>
      </c>
      <c r="J153" s="66">
        <v>1</v>
      </c>
      <c r="K153" s="33" t="s">
        <v>2236</v>
      </c>
      <c r="L153" s="34">
        <v>43824</v>
      </c>
      <c r="M153" s="34">
        <v>43824</v>
      </c>
      <c r="N153" s="66" t="s">
        <v>2370</v>
      </c>
      <c r="O153" s="35"/>
      <c r="P153" s="33"/>
      <c r="Q153" s="35"/>
      <c r="R153" s="35"/>
      <c r="S153" s="35"/>
      <c r="T153" s="35"/>
      <c r="U153" s="66"/>
      <c r="V153" s="35"/>
      <c r="W153" s="42" t="str">
        <f t="shared" si="3"/>
        <v/>
      </c>
      <c r="X153" s="33"/>
      <c r="Y153" s="24" t="s">
        <v>2660</v>
      </c>
      <c r="AA153" s="44"/>
      <c r="AB153" s="139"/>
      <c r="AC153" s="44" t="s">
        <v>1198</v>
      </c>
      <c r="AD153" s="139">
        <v>0.1</v>
      </c>
      <c r="AE153" s="44"/>
      <c r="AF153" s="139"/>
      <c r="AG153" s="44"/>
      <c r="AH153" s="139"/>
      <c r="AI153" s="44">
        <v>1.48</v>
      </c>
      <c r="AJ153" s="139">
        <v>9.5</v>
      </c>
      <c r="AK153" s="44">
        <v>57.88</v>
      </c>
      <c r="AL153" s="139">
        <v>1.66</v>
      </c>
      <c r="AM153" s="25">
        <f t="shared" si="14"/>
        <v>0</v>
      </c>
      <c r="AN153" s="25">
        <f t="shared" si="15"/>
        <v>0.95000000000000007</v>
      </c>
      <c r="AO153" s="25">
        <f t="shared" si="16"/>
        <v>0</v>
      </c>
      <c r="AP153" s="25">
        <f t="shared" si="17"/>
        <v>0</v>
      </c>
      <c r="AQ153" s="25">
        <f t="shared" si="18"/>
        <v>0.95000000000000007</v>
      </c>
    </row>
    <row r="154" spans="1:43" ht="12.6" customHeight="1">
      <c r="A154" s="32">
        <f t="shared" si="2"/>
        <v>147</v>
      </c>
      <c r="B154" s="32" t="s">
        <v>2661</v>
      </c>
      <c r="C154" s="33" t="s">
        <v>2641</v>
      </c>
      <c r="D154" s="33" t="s">
        <v>2588</v>
      </c>
      <c r="E154" s="33" t="s">
        <v>2589</v>
      </c>
      <c r="F154" s="33"/>
      <c r="G154" s="33"/>
      <c r="H154" s="66"/>
      <c r="I154" s="33" t="s">
        <v>1115</v>
      </c>
      <c r="J154" s="66">
        <v>1</v>
      </c>
      <c r="K154" s="33" t="s">
        <v>2236</v>
      </c>
      <c r="L154" s="34">
        <v>43824</v>
      </c>
      <c r="M154" s="34">
        <v>43824</v>
      </c>
      <c r="N154" s="66" t="s">
        <v>2370</v>
      </c>
      <c r="O154" s="35"/>
      <c r="P154" s="33"/>
      <c r="Q154" s="35"/>
      <c r="R154" s="35"/>
      <c r="S154" s="35"/>
      <c r="T154" s="35"/>
      <c r="U154" s="66"/>
      <c r="V154" s="35"/>
      <c r="W154" s="42" t="str">
        <f t="shared" si="3"/>
        <v/>
      </c>
      <c r="X154" s="33"/>
      <c r="Y154" s="24" t="s">
        <v>2662</v>
      </c>
      <c r="AA154" s="44"/>
      <c r="AB154" s="139"/>
      <c r="AC154" s="44" t="s">
        <v>1198</v>
      </c>
      <c r="AD154" s="139">
        <v>0.1</v>
      </c>
      <c r="AE154" s="44"/>
      <c r="AF154" s="139"/>
      <c r="AG154" s="44"/>
      <c r="AH154" s="139"/>
      <c r="AI154" s="44">
        <v>1.48</v>
      </c>
      <c r="AJ154" s="139">
        <v>9.5</v>
      </c>
      <c r="AK154" s="44">
        <v>57.88</v>
      </c>
      <c r="AL154" s="139">
        <v>1.66</v>
      </c>
      <c r="AM154" s="25">
        <f t="shared" si="14"/>
        <v>0</v>
      </c>
      <c r="AN154" s="25">
        <f t="shared" si="15"/>
        <v>0.95000000000000007</v>
      </c>
      <c r="AO154" s="25">
        <f t="shared" si="16"/>
        <v>0</v>
      </c>
      <c r="AP154" s="25">
        <f t="shared" si="17"/>
        <v>0</v>
      </c>
      <c r="AQ154" s="25">
        <f t="shared" si="18"/>
        <v>0.95000000000000007</v>
      </c>
    </row>
    <row r="155" spans="1:43" ht="12.6" customHeight="1">
      <c r="A155" s="32">
        <f t="shared" si="2"/>
        <v>148</v>
      </c>
      <c r="B155" s="32" t="s">
        <v>2663</v>
      </c>
      <c r="C155" s="33" t="s">
        <v>2641</v>
      </c>
      <c r="D155" s="33" t="s">
        <v>2588</v>
      </c>
      <c r="E155" s="33" t="s">
        <v>2589</v>
      </c>
      <c r="F155" s="33"/>
      <c r="G155" s="33"/>
      <c r="H155" s="66"/>
      <c r="I155" s="33" t="s">
        <v>1115</v>
      </c>
      <c r="J155" s="66">
        <v>1</v>
      </c>
      <c r="K155" s="33" t="s">
        <v>2236</v>
      </c>
      <c r="L155" s="34">
        <v>43824</v>
      </c>
      <c r="M155" s="34">
        <v>43824</v>
      </c>
      <c r="N155" s="66" t="s">
        <v>2370</v>
      </c>
      <c r="O155" s="35"/>
      <c r="P155" s="33"/>
      <c r="Q155" s="35"/>
      <c r="R155" s="35"/>
      <c r="S155" s="35"/>
      <c r="T155" s="35"/>
      <c r="U155" s="66"/>
      <c r="V155" s="35"/>
      <c r="W155" s="42" t="str">
        <f t="shared" si="3"/>
        <v/>
      </c>
      <c r="X155" s="33"/>
      <c r="Y155" s="24" t="s">
        <v>2664</v>
      </c>
      <c r="AA155" s="44"/>
      <c r="AB155" s="139"/>
      <c r="AC155" s="44" t="s">
        <v>1198</v>
      </c>
      <c r="AD155" s="139">
        <v>0.1</v>
      </c>
      <c r="AE155" s="44"/>
      <c r="AF155" s="139"/>
      <c r="AG155" s="44"/>
      <c r="AH155" s="139"/>
      <c r="AI155" s="44">
        <v>1.48</v>
      </c>
      <c r="AJ155" s="139">
        <v>9.5</v>
      </c>
      <c r="AK155" s="44">
        <v>57.88</v>
      </c>
      <c r="AL155" s="139">
        <v>1.66</v>
      </c>
      <c r="AM155" s="25">
        <f t="shared" si="14"/>
        <v>0</v>
      </c>
      <c r="AN155" s="25">
        <f t="shared" si="15"/>
        <v>0.95000000000000007</v>
      </c>
      <c r="AO155" s="25">
        <f t="shared" si="16"/>
        <v>0</v>
      </c>
      <c r="AP155" s="25">
        <f t="shared" si="17"/>
        <v>0</v>
      </c>
      <c r="AQ155" s="25">
        <f t="shared" si="18"/>
        <v>0.95000000000000007</v>
      </c>
    </row>
    <row r="156" spans="1:43" ht="12.6" customHeight="1">
      <c r="A156" s="32">
        <f t="shared" si="2"/>
        <v>149</v>
      </c>
      <c r="B156" s="32" t="s">
        <v>2665</v>
      </c>
      <c r="C156" s="33" t="s">
        <v>2641</v>
      </c>
      <c r="D156" s="33" t="s">
        <v>2588</v>
      </c>
      <c r="E156" s="33" t="s">
        <v>2589</v>
      </c>
      <c r="F156" s="33"/>
      <c r="G156" s="33"/>
      <c r="H156" s="66"/>
      <c r="I156" s="33" t="s">
        <v>1115</v>
      </c>
      <c r="J156" s="66">
        <v>1</v>
      </c>
      <c r="K156" s="33" t="s">
        <v>2236</v>
      </c>
      <c r="L156" s="34">
        <v>43824</v>
      </c>
      <c r="M156" s="34">
        <v>43824</v>
      </c>
      <c r="N156" s="66" t="s">
        <v>2370</v>
      </c>
      <c r="O156" s="35"/>
      <c r="P156" s="33"/>
      <c r="Q156" s="35"/>
      <c r="R156" s="35"/>
      <c r="S156" s="35"/>
      <c r="T156" s="35"/>
      <c r="U156" s="66"/>
      <c r="V156" s="35"/>
      <c r="W156" s="42" t="str">
        <f t="shared" si="3"/>
        <v/>
      </c>
      <c r="X156" s="33"/>
      <c r="Y156" s="24" t="s">
        <v>2666</v>
      </c>
      <c r="AA156" s="44"/>
      <c r="AB156" s="139"/>
      <c r="AC156" s="44" t="s">
        <v>1198</v>
      </c>
      <c r="AD156" s="139">
        <v>0.1</v>
      </c>
      <c r="AE156" s="44"/>
      <c r="AF156" s="139"/>
      <c r="AG156" s="44"/>
      <c r="AH156" s="139"/>
      <c r="AI156" s="44">
        <v>1.48</v>
      </c>
      <c r="AJ156" s="139">
        <v>9.5</v>
      </c>
      <c r="AK156" s="44">
        <v>57.88</v>
      </c>
      <c r="AL156" s="139">
        <v>1.66</v>
      </c>
      <c r="AM156" s="25">
        <f t="shared" si="14"/>
        <v>0</v>
      </c>
      <c r="AN156" s="25">
        <f t="shared" si="15"/>
        <v>0.95000000000000007</v>
      </c>
      <c r="AO156" s="25">
        <f t="shared" si="16"/>
        <v>0</v>
      </c>
      <c r="AP156" s="25">
        <f t="shared" si="17"/>
        <v>0</v>
      </c>
      <c r="AQ156" s="25">
        <f t="shared" si="18"/>
        <v>0.95000000000000007</v>
      </c>
    </row>
    <row r="157" spans="1:43" ht="12.6" customHeight="1">
      <c r="A157" s="32">
        <f t="shared" si="2"/>
        <v>150</v>
      </c>
      <c r="B157" s="32" t="s">
        <v>2667</v>
      </c>
      <c r="C157" s="33" t="s">
        <v>2641</v>
      </c>
      <c r="D157" s="33" t="s">
        <v>2588</v>
      </c>
      <c r="E157" s="33" t="s">
        <v>2589</v>
      </c>
      <c r="F157" s="33"/>
      <c r="G157" s="33"/>
      <c r="H157" s="66"/>
      <c r="I157" s="33" t="s">
        <v>1115</v>
      </c>
      <c r="J157" s="66">
        <v>1</v>
      </c>
      <c r="K157" s="33" t="s">
        <v>2236</v>
      </c>
      <c r="L157" s="34">
        <v>43824</v>
      </c>
      <c r="M157" s="34">
        <v>43824</v>
      </c>
      <c r="N157" s="66" t="s">
        <v>2370</v>
      </c>
      <c r="O157" s="35"/>
      <c r="P157" s="33"/>
      <c r="Q157" s="35"/>
      <c r="R157" s="35"/>
      <c r="S157" s="35"/>
      <c r="T157" s="35"/>
      <c r="U157" s="66"/>
      <c r="V157" s="35"/>
      <c r="W157" s="42" t="str">
        <f t="shared" si="3"/>
        <v/>
      </c>
      <c r="X157" s="33"/>
      <c r="Y157" s="24" t="s">
        <v>2668</v>
      </c>
      <c r="AA157" s="44"/>
      <c r="AB157" s="139"/>
      <c r="AC157" s="44" t="s">
        <v>1198</v>
      </c>
      <c r="AD157" s="139">
        <v>0.1</v>
      </c>
      <c r="AE157" s="44"/>
      <c r="AF157" s="139"/>
      <c r="AG157" s="44"/>
      <c r="AH157" s="139"/>
      <c r="AI157" s="44">
        <v>1.48</v>
      </c>
      <c r="AJ157" s="139">
        <v>9.5</v>
      </c>
      <c r="AK157" s="44">
        <v>57.88</v>
      </c>
      <c r="AL157" s="139">
        <v>1.66</v>
      </c>
      <c r="AM157" s="25">
        <f t="shared" si="14"/>
        <v>0</v>
      </c>
      <c r="AN157" s="25">
        <f t="shared" si="15"/>
        <v>0.95000000000000007</v>
      </c>
      <c r="AO157" s="25">
        <f t="shared" si="16"/>
        <v>0</v>
      </c>
      <c r="AP157" s="25">
        <f t="shared" si="17"/>
        <v>0</v>
      </c>
      <c r="AQ157" s="25">
        <f t="shared" si="18"/>
        <v>0.95000000000000007</v>
      </c>
    </row>
    <row r="158" spans="1:43" ht="12.6" customHeight="1">
      <c r="A158" s="32">
        <f t="shared" si="2"/>
        <v>151</v>
      </c>
      <c r="B158" s="32" t="s">
        <v>2669</v>
      </c>
      <c r="C158" s="33" t="s">
        <v>2641</v>
      </c>
      <c r="D158" s="33" t="s">
        <v>2588</v>
      </c>
      <c r="E158" s="33" t="s">
        <v>2589</v>
      </c>
      <c r="F158" s="33"/>
      <c r="G158" s="33"/>
      <c r="H158" s="66"/>
      <c r="I158" s="33" t="s">
        <v>1115</v>
      </c>
      <c r="J158" s="66">
        <v>1</v>
      </c>
      <c r="K158" s="33" t="s">
        <v>2236</v>
      </c>
      <c r="L158" s="34">
        <v>43824</v>
      </c>
      <c r="M158" s="34">
        <v>43824</v>
      </c>
      <c r="N158" s="66" t="s">
        <v>2370</v>
      </c>
      <c r="O158" s="35"/>
      <c r="P158" s="33"/>
      <c r="Q158" s="35"/>
      <c r="R158" s="35"/>
      <c r="S158" s="35"/>
      <c r="T158" s="35"/>
      <c r="U158" s="66"/>
      <c r="V158" s="35"/>
      <c r="W158" s="42" t="str">
        <f t="shared" si="3"/>
        <v/>
      </c>
      <c r="X158" s="33"/>
      <c r="Y158" s="24" t="s">
        <v>2670</v>
      </c>
      <c r="AA158" s="44"/>
      <c r="AB158" s="139"/>
      <c r="AC158" s="44" t="s">
        <v>1198</v>
      </c>
      <c r="AD158" s="139">
        <v>0.1</v>
      </c>
      <c r="AE158" s="44"/>
      <c r="AF158" s="139"/>
      <c r="AG158" s="44"/>
      <c r="AH158" s="139"/>
      <c r="AI158" s="44">
        <v>1.48</v>
      </c>
      <c r="AJ158" s="139">
        <v>9.5</v>
      </c>
      <c r="AK158" s="44">
        <v>57.88</v>
      </c>
      <c r="AL158" s="139">
        <v>1.66</v>
      </c>
      <c r="AM158" s="25">
        <f t="shared" si="14"/>
        <v>0</v>
      </c>
      <c r="AN158" s="25">
        <f t="shared" si="15"/>
        <v>0.95000000000000007</v>
      </c>
      <c r="AO158" s="25">
        <f t="shared" si="16"/>
        <v>0</v>
      </c>
      <c r="AP158" s="25">
        <f t="shared" si="17"/>
        <v>0</v>
      </c>
      <c r="AQ158" s="25">
        <f t="shared" si="18"/>
        <v>0.95000000000000007</v>
      </c>
    </row>
    <row r="159" spans="1:43" ht="12.6" customHeight="1">
      <c r="A159" s="32">
        <f t="shared" si="2"/>
        <v>152</v>
      </c>
      <c r="B159" s="32" t="s">
        <v>2671</v>
      </c>
      <c r="C159" s="33" t="s">
        <v>2641</v>
      </c>
      <c r="D159" s="33" t="s">
        <v>2588</v>
      </c>
      <c r="E159" s="33" t="s">
        <v>2589</v>
      </c>
      <c r="F159" s="33"/>
      <c r="G159" s="33"/>
      <c r="H159" s="66"/>
      <c r="I159" s="33" t="s">
        <v>1115</v>
      </c>
      <c r="J159" s="66">
        <v>1</v>
      </c>
      <c r="K159" s="33" t="s">
        <v>2236</v>
      </c>
      <c r="L159" s="34">
        <v>43824</v>
      </c>
      <c r="M159" s="34">
        <v>43824</v>
      </c>
      <c r="N159" s="66" t="s">
        <v>2370</v>
      </c>
      <c r="O159" s="35"/>
      <c r="P159" s="33"/>
      <c r="Q159" s="35"/>
      <c r="R159" s="35"/>
      <c r="S159" s="35"/>
      <c r="T159" s="35"/>
      <c r="U159" s="66"/>
      <c r="V159" s="35"/>
      <c r="W159" s="42" t="str">
        <f t="shared" si="3"/>
        <v/>
      </c>
      <c r="X159" s="33"/>
      <c r="Y159" s="24" t="s">
        <v>2672</v>
      </c>
      <c r="AA159" s="44"/>
      <c r="AB159" s="139"/>
      <c r="AC159" s="44" t="s">
        <v>1198</v>
      </c>
      <c r="AD159" s="139">
        <v>0.1</v>
      </c>
      <c r="AE159" s="44"/>
      <c r="AF159" s="139"/>
      <c r="AG159" s="44"/>
      <c r="AH159" s="139"/>
      <c r="AI159" s="44">
        <v>1.48</v>
      </c>
      <c r="AJ159" s="139">
        <v>9.5</v>
      </c>
      <c r="AK159" s="44">
        <v>57.88</v>
      </c>
      <c r="AL159" s="139">
        <v>1.66</v>
      </c>
      <c r="AM159" s="25">
        <f t="shared" si="14"/>
        <v>0</v>
      </c>
      <c r="AN159" s="25">
        <f t="shared" si="15"/>
        <v>0.95000000000000007</v>
      </c>
      <c r="AO159" s="25">
        <f t="shared" si="16"/>
        <v>0</v>
      </c>
      <c r="AP159" s="25">
        <f t="shared" si="17"/>
        <v>0</v>
      </c>
      <c r="AQ159" s="25">
        <f t="shared" si="18"/>
        <v>0.95000000000000007</v>
      </c>
    </row>
    <row r="160" spans="1:43" ht="12.6" customHeight="1">
      <c r="A160" s="32">
        <f t="shared" si="2"/>
        <v>153</v>
      </c>
      <c r="B160" s="32" t="s">
        <v>2673</v>
      </c>
      <c r="C160" s="33" t="s">
        <v>2641</v>
      </c>
      <c r="D160" s="33" t="s">
        <v>2588</v>
      </c>
      <c r="E160" s="33" t="s">
        <v>2589</v>
      </c>
      <c r="F160" s="33"/>
      <c r="G160" s="33"/>
      <c r="H160" s="66"/>
      <c r="I160" s="33" t="s">
        <v>1115</v>
      </c>
      <c r="J160" s="66">
        <v>1</v>
      </c>
      <c r="K160" s="33" t="s">
        <v>2236</v>
      </c>
      <c r="L160" s="34">
        <v>43824</v>
      </c>
      <c r="M160" s="34">
        <v>43824</v>
      </c>
      <c r="N160" s="66" t="s">
        <v>2370</v>
      </c>
      <c r="O160" s="35"/>
      <c r="P160" s="33"/>
      <c r="Q160" s="35"/>
      <c r="R160" s="35"/>
      <c r="S160" s="35"/>
      <c r="T160" s="35"/>
      <c r="U160" s="66"/>
      <c r="V160" s="35"/>
      <c r="W160" s="42" t="str">
        <f t="shared" si="3"/>
        <v/>
      </c>
      <c r="X160" s="33"/>
      <c r="Y160" s="24" t="s">
        <v>2674</v>
      </c>
      <c r="AA160" s="44"/>
      <c r="AB160" s="139"/>
      <c r="AC160" s="44" t="s">
        <v>1198</v>
      </c>
      <c r="AD160" s="139">
        <v>0.1</v>
      </c>
      <c r="AE160" s="44"/>
      <c r="AF160" s="139"/>
      <c r="AG160" s="44"/>
      <c r="AH160" s="139"/>
      <c r="AI160" s="44">
        <v>1.48</v>
      </c>
      <c r="AJ160" s="139">
        <v>9.5</v>
      </c>
      <c r="AK160" s="44">
        <v>57.88</v>
      </c>
      <c r="AL160" s="139">
        <v>1.66</v>
      </c>
      <c r="AM160" s="25">
        <f t="shared" si="14"/>
        <v>0</v>
      </c>
      <c r="AN160" s="25">
        <f t="shared" si="15"/>
        <v>0.95000000000000007</v>
      </c>
      <c r="AO160" s="25">
        <f t="shared" si="16"/>
        <v>0</v>
      </c>
      <c r="AP160" s="25">
        <f t="shared" si="17"/>
        <v>0</v>
      </c>
      <c r="AQ160" s="25">
        <f t="shared" si="18"/>
        <v>0.95000000000000007</v>
      </c>
    </row>
    <row r="161" spans="1:43" ht="12.6" customHeight="1">
      <c r="A161" s="32">
        <f t="shared" si="2"/>
        <v>154</v>
      </c>
      <c r="B161" s="32" t="s">
        <v>2675</v>
      </c>
      <c r="C161" s="33" t="s">
        <v>2641</v>
      </c>
      <c r="D161" s="33" t="s">
        <v>2588</v>
      </c>
      <c r="E161" s="33" t="s">
        <v>2589</v>
      </c>
      <c r="F161" s="33"/>
      <c r="G161" s="33"/>
      <c r="H161" s="66"/>
      <c r="I161" s="33" t="s">
        <v>1115</v>
      </c>
      <c r="J161" s="66">
        <v>1</v>
      </c>
      <c r="K161" s="33" t="s">
        <v>2236</v>
      </c>
      <c r="L161" s="34">
        <v>43824</v>
      </c>
      <c r="M161" s="34">
        <v>43824</v>
      </c>
      <c r="N161" s="66" t="s">
        <v>2370</v>
      </c>
      <c r="O161" s="35"/>
      <c r="P161" s="33"/>
      <c r="Q161" s="35"/>
      <c r="R161" s="35"/>
      <c r="S161" s="35"/>
      <c r="T161" s="35"/>
      <c r="U161" s="66"/>
      <c r="V161" s="35"/>
      <c r="W161" s="42" t="str">
        <f t="shared" si="3"/>
        <v/>
      </c>
      <c r="X161" s="33"/>
      <c r="Y161" s="24" t="s">
        <v>2676</v>
      </c>
      <c r="AA161" s="44"/>
      <c r="AB161" s="139"/>
      <c r="AC161" s="44" t="s">
        <v>1198</v>
      </c>
      <c r="AD161" s="139">
        <v>0.1</v>
      </c>
      <c r="AE161" s="44"/>
      <c r="AF161" s="139"/>
      <c r="AG161" s="44"/>
      <c r="AH161" s="139"/>
      <c r="AI161" s="44">
        <v>1.48</v>
      </c>
      <c r="AJ161" s="139">
        <v>9.5</v>
      </c>
      <c r="AK161" s="44">
        <v>57.88</v>
      </c>
      <c r="AL161" s="139">
        <v>1.66</v>
      </c>
      <c r="AM161" s="25">
        <f t="shared" si="14"/>
        <v>0</v>
      </c>
      <c r="AN161" s="25">
        <f t="shared" si="15"/>
        <v>0.95000000000000007</v>
      </c>
      <c r="AO161" s="25">
        <f t="shared" si="16"/>
        <v>0</v>
      </c>
      <c r="AP161" s="25">
        <f t="shared" si="17"/>
        <v>0</v>
      </c>
      <c r="AQ161" s="25">
        <f t="shared" si="18"/>
        <v>0.95000000000000007</v>
      </c>
    </row>
    <row r="162" spans="1:43" ht="12.6" customHeight="1">
      <c r="A162" s="32">
        <f t="shared" si="2"/>
        <v>155</v>
      </c>
      <c r="B162" s="32" t="s">
        <v>2677</v>
      </c>
      <c r="C162" s="33" t="s">
        <v>2641</v>
      </c>
      <c r="D162" s="33" t="s">
        <v>2588</v>
      </c>
      <c r="E162" s="33" t="s">
        <v>2589</v>
      </c>
      <c r="F162" s="33"/>
      <c r="G162" s="33"/>
      <c r="H162" s="66"/>
      <c r="I162" s="33" t="s">
        <v>1115</v>
      </c>
      <c r="J162" s="66">
        <v>1</v>
      </c>
      <c r="K162" s="33" t="s">
        <v>2236</v>
      </c>
      <c r="L162" s="34">
        <v>43824</v>
      </c>
      <c r="M162" s="34">
        <v>43824</v>
      </c>
      <c r="N162" s="66" t="s">
        <v>2370</v>
      </c>
      <c r="O162" s="35"/>
      <c r="P162" s="33"/>
      <c r="Q162" s="35"/>
      <c r="R162" s="35"/>
      <c r="S162" s="35"/>
      <c r="T162" s="35"/>
      <c r="U162" s="66"/>
      <c r="V162" s="35"/>
      <c r="W162" s="42" t="str">
        <f t="shared" si="3"/>
        <v/>
      </c>
      <c r="X162" s="33"/>
      <c r="Y162" s="24" t="s">
        <v>2678</v>
      </c>
      <c r="AA162" s="44"/>
      <c r="AB162" s="139"/>
      <c r="AC162" s="44" t="s">
        <v>1198</v>
      </c>
      <c r="AD162" s="139">
        <v>0.1</v>
      </c>
      <c r="AE162" s="44"/>
      <c r="AF162" s="139"/>
      <c r="AG162" s="44"/>
      <c r="AH162" s="139"/>
      <c r="AI162" s="44">
        <v>1.48</v>
      </c>
      <c r="AJ162" s="139">
        <v>9.5</v>
      </c>
      <c r="AK162" s="44">
        <v>57.88</v>
      </c>
      <c r="AL162" s="139">
        <v>1.66</v>
      </c>
      <c r="AM162" s="25">
        <f t="shared" si="14"/>
        <v>0</v>
      </c>
      <c r="AN162" s="25">
        <f t="shared" si="15"/>
        <v>0.95000000000000007</v>
      </c>
      <c r="AO162" s="25">
        <f t="shared" si="16"/>
        <v>0</v>
      </c>
      <c r="AP162" s="25">
        <f t="shared" si="17"/>
        <v>0</v>
      </c>
      <c r="AQ162" s="25">
        <f t="shared" si="18"/>
        <v>0.95000000000000007</v>
      </c>
    </row>
    <row r="163" spans="1:43" ht="12.6" customHeight="1">
      <c r="A163" s="32">
        <f t="shared" si="2"/>
        <v>156</v>
      </c>
      <c r="B163" s="32" t="s">
        <v>2679</v>
      </c>
      <c r="C163" s="33" t="s">
        <v>2641</v>
      </c>
      <c r="D163" s="33" t="s">
        <v>2588</v>
      </c>
      <c r="E163" s="33" t="s">
        <v>2589</v>
      </c>
      <c r="F163" s="33"/>
      <c r="G163" s="33"/>
      <c r="H163" s="66"/>
      <c r="I163" s="33" t="s">
        <v>1115</v>
      </c>
      <c r="J163" s="66">
        <v>1</v>
      </c>
      <c r="K163" s="33" t="s">
        <v>2236</v>
      </c>
      <c r="L163" s="34">
        <v>43824</v>
      </c>
      <c r="M163" s="34">
        <v>43824</v>
      </c>
      <c r="N163" s="66" t="s">
        <v>2370</v>
      </c>
      <c r="O163" s="35"/>
      <c r="P163" s="33"/>
      <c r="Q163" s="35"/>
      <c r="R163" s="35"/>
      <c r="S163" s="35"/>
      <c r="T163" s="35"/>
      <c r="U163" s="66"/>
      <c r="V163" s="35"/>
      <c r="W163" s="42" t="str">
        <f t="shared" si="3"/>
        <v/>
      </c>
      <c r="X163" s="33"/>
      <c r="Y163" s="24" t="s">
        <v>2680</v>
      </c>
      <c r="AA163" s="44"/>
      <c r="AB163" s="139"/>
      <c r="AC163" s="44" t="s">
        <v>1198</v>
      </c>
      <c r="AD163" s="139">
        <v>0.1</v>
      </c>
      <c r="AE163" s="44"/>
      <c r="AF163" s="139"/>
      <c r="AG163" s="44"/>
      <c r="AH163" s="139"/>
      <c r="AI163" s="44">
        <v>1.48</v>
      </c>
      <c r="AJ163" s="139">
        <v>9.5</v>
      </c>
      <c r="AK163" s="44">
        <v>57.88</v>
      </c>
      <c r="AL163" s="139">
        <v>1.66</v>
      </c>
      <c r="AM163" s="25">
        <f t="shared" si="14"/>
        <v>0</v>
      </c>
      <c r="AN163" s="25">
        <f t="shared" si="15"/>
        <v>0.95000000000000007</v>
      </c>
      <c r="AO163" s="25">
        <f t="shared" si="16"/>
        <v>0</v>
      </c>
      <c r="AP163" s="25">
        <f t="shared" si="17"/>
        <v>0</v>
      </c>
      <c r="AQ163" s="25">
        <f t="shared" si="18"/>
        <v>0.95000000000000007</v>
      </c>
    </row>
    <row r="164" spans="1:43" ht="12.6" customHeight="1">
      <c r="A164" s="32">
        <f t="shared" si="2"/>
        <v>157</v>
      </c>
      <c r="B164" s="32" t="s">
        <v>2681</v>
      </c>
      <c r="C164" s="33" t="s">
        <v>2641</v>
      </c>
      <c r="D164" s="33" t="s">
        <v>2588</v>
      </c>
      <c r="E164" s="33" t="s">
        <v>2589</v>
      </c>
      <c r="F164" s="33"/>
      <c r="G164" s="33"/>
      <c r="H164" s="66"/>
      <c r="I164" s="33" t="s">
        <v>1115</v>
      </c>
      <c r="J164" s="66">
        <v>1</v>
      </c>
      <c r="K164" s="33" t="s">
        <v>2236</v>
      </c>
      <c r="L164" s="34">
        <v>43824</v>
      </c>
      <c r="M164" s="34">
        <v>43824</v>
      </c>
      <c r="N164" s="66" t="s">
        <v>2370</v>
      </c>
      <c r="O164" s="35"/>
      <c r="P164" s="33"/>
      <c r="Q164" s="35"/>
      <c r="R164" s="35"/>
      <c r="S164" s="35"/>
      <c r="T164" s="35"/>
      <c r="U164" s="66"/>
      <c r="V164" s="35"/>
      <c r="W164" s="42" t="str">
        <f t="shared" si="3"/>
        <v/>
      </c>
      <c r="X164" s="33"/>
      <c r="Y164" s="24" t="s">
        <v>2682</v>
      </c>
      <c r="AA164" s="44"/>
      <c r="AB164" s="139"/>
      <c r="AC164" s="44" t="s">
        <v>1198</v>
      </c>
      <c r="AD164" s="139">
        <v>0.1</v>
      </c>
      <c r="AE164" s="44"/>
      <c r="AF164" s="139"/>
      <c r="AG164" s="44"/>
      <c r="AH164" s="139"/>
      <c r="AI164" s="44">
        <v>1.48</v>
      </c>
      <c r="AJ164" s="139">
        <v>9.5</v>
      </c>
      <c r="AK164" s="44">
        <v>57.88</v>
      </c>
      <c r="AL164" s="139">
        <v>1.66</v>
      </c>
      <c r="AM164" s="25">
        <f t="shared" si="14"/>
        <v>0</v>
      </c>
      <c r="AN164" s="25">
        <f t="shared" si="15"/>
        <v>0.95000000000000007</v>
      </c>
      <c r="AO164" s="25">
        <f t="shared" si="16"/>
        <v>0</v>
      </c>
      <c r="AP164" s="25">
        <f t="shared" si="17"/>
        <v>0</v>
      </c>
      <c r="AQ164" s="25">
        <f t="shared" si="18"/>
        <v>0.95000000000000007</v>
      </c>
    </row>
    <row r="165" spans="1:43" ht="12.6" customHeight="1">
      <c r="A165" s="32">
        <f t="shared" si="2"/>
        <v>158</v>
      </c>
      <c r="B165" s="32" t="s">
        <v>2683</v>
      </c>
      <c r="C165" s="33" t="s">
        <v>2641</v>
      </c>
      <c r="D165" s="33" t="s">
        <v>2588</v>
      </c>
      <c r="E165" s="33" t="s">
        <v>2589</v>
      </c>
      <c r="F165" s="33"/>
      <c r="G165" s="33"/>
      <c r="H165" s="66"/>
      <c r="I165" s="33" t="s">
        <v>1115</v>
      </c>
      <c r="J165" s="66">
        <v>1</v>
      </c>
      <c r="K165" s="33" t="s">
        <v>2236</v>
      </c>
      <c r="L165" s="34">
        <v>43824</v>
      </c>
      <c r="M165" s="34">
        <v>43824</v>
      </c>
      <c r="N165" s="66" t="s">
        <v>2370</v>
      </c>
      <c r="O165" s="35"/>
      <c r="P165" s="33"/>
      <c r="Q165" s="35"/>
      <c r="R165" s="35"/>
      <c r="S165" s="35"/>
      <c r="T165" s="35"/>
      <c r="U165" s="66"/>
      <c r="V165" s="35"/>
      <c r="W165" s="42" t="str">
        <f t="shared" si="3"/>
        <v/>
      </c>
      <c r="X165" s="33"/>
      <c r="Y165" s="24" t="s">
        <v>2684</v>
      </c>
      <c r="AA165" s="44"/>
      <c r="AB165" s="139"/>
      <c r="AC165" s="44" t="s">
        <v>1198</v>
      </c>
      <c r="AD165" s="139">
        <v>0.1</v>
      </c>
      <c r="AE165" s="44"/>
      <c r="AF165" s="139"/>
      <c r="AG165" s="44"/>
      <c r="AH165" s="139"/>
      <c r="AI165" s="44">
        <v>1.48</v>
      </c>
      <c r="AJ165" s="139">
        <v>9.5</v>
      </c>
      <c r="AK165" s="44">
        <v>57.88</v>
      </c>
      <c r="AL165" s="139">
        <v>1.66</v>
      </c>
      <c r="AM165" s="25">
        <f t="shared" si="14"/>
        <v>0</v>
      </c>
      <c r="AN165" s="25">
        <f t="shared" si="15"/>
        <v>0.95000000000000007</v>
      </c>
      <c r="AO165" s="25">
        <f t="shared" si="16"/>
        <v>0</v>
      </c>
      <c r="AP165" s="25">
        <f t="shared" si="17"/>
        <v>0</v>
      </c>
      <c r="AQ165" s="25">
        <f t="shared" si="18"/>
        <v>0.95000000000000007</v>
      </c>
    </row>
    <row r="166" spans="1:43" ht="12.6" customHeight="1">
      <c r="A166" s="32">
        <f t="shared" si="2"/>
        <v>159</v>
      </c>
      <c r="B166" s="32" t="s">
        <v>2685</v>
      </c>
      <c r="C166" s="33" t="s">
        <v>2641</v>
      </c>
      <c r="D166" s="33" t="s">
        <v>2588</v>
      </c>
      <c r="E166" s="33" t="s">
        <v>2589</v>
      </c>
      <c r="F166" s="33"/>
      <c r="G166" s="33"/>
      <c r="H166" s="66"/>
      <c r="I166" s="33" t="s">
        <v>1115</v>
      </c>
      <c r="J166" s="66">
        <v>1</v>
      </c>
      <c r="K166" s="33" t="s">
        <v>2236</v>
      </c>
      <c r="L166" s="34">
        <v>43824</v>
      </c>
      <c r="M166" s="34">
        <v>43824</v>
      </c>
      <c r="N166" s="66" t="s">
        <v>2370</v>
      </c>
      <c r="O166" s="35"/>
      <c r="P166" s="33"/>
      <c r="Q166" s="35"/>
      <c r="R166" s="35"/>
      <c r="S166" s="35"/>
      <c r="T166" s="35"/>
      <c r="U166" s="66"/>
      <c r="V166" s="35"/>
      <c r="W166" s="42" t="str">
        <f t="shared" si="3"/>
        <v/>
      </c>
      <c r="X166" s="33"/>
      <c r="Y166" s="24" t="s">
        <v>2686</v>
      </c>
      <c r="AA166" s="44"/>
      <c r="AB166" s="139"/>
      <c r="AC166" s="44" t="s">
        <v>1198</v>
      </c>
      <c r="AD166" s="139">
        <v>0.1</v>
      </c>
      <c r="AE166" s="44"/>
      <c r="AF166" s="139"/>
      <c r="AG166" s="44"/>
      <c r="AH166" s="139"/>
      <c r="AI166" s="44">
        <v>1.48</v>
      </c>
      <c r="AJ166" s="139">
        <v>9.5</v>
      </c>
      <c r="AK166" s="44">
        <v>57.88</v>
      </c>
      <c r="AL166" s="139">
        <v>1.66</v>
      </c>
      <c r="AM166" s="25">
        <f t="shared" si="14"/>
        <v>0</v>
      </c>
      <c r="AN166" s="25">
        <f t="shared" si="15"/>
        <v>0.95000000000000007</v>
      </c>
      <c r="AO166" s="25">
        <f t="shared" si="16"/>
        <v>0</v>
      </c>
      <c r="AP166" s="25">
        <f t="shared" si="17"/>
        <v>0</v>
      </c>
      <c r="AQ166" s="25">
        <f t="shared" si="18"/>
        <v>0.95000000000000007</v>
      </c>
    </row>
    <row r="167" spans="1:43" ht="12.6" customHeight="1">
      <c r="A167" s="32">
        <f t="shared" si="2"/>
        <v>160</v>
      </c>
      <c r="B167" s="32" t="s">
        <v>2687</v>
      </c>
      <c r="C167" s="33" t="s">
        <v>2641</v>
      </c>
      <c r="D167" s="33" t="s">
        <v>2588</v>
      </c>
      <c r="E167" s="33" t="s">
        <v>2589</v>
      </c>
      <c r="F167" s="33"/>
      <c r="G167" s="33"/>
      <c r="H167" s="66"/>
      <c r="I167" s="33" t="s">
        <v>1115</v>
      </c>
      <c r="J167" s="66">
        <v>1</v>
      </c>
      <c r="K167" s="33" t="s">
        <v>2236</v>
      </c>
      <c r="L167" s="34">
        <v>43824</v>
      </c>
      <c r="M167" s="34">
        <v>43824</v>
      </c>
      <c r="N167" s="66" t="s">
        <v>2370</v>
      </c>
      <c r="O167" s="35"/>
      <c r="P167" s="33"/>
      <c r="Q167" s="35"/>
      <c r="R167" s="35"/>
      <c r="S167" s="35"/>
      <c r="T167" s="35"/>
      <c r="U167" s="66"/>
      <c r="V167" s="35"/>
      <c r="W167" s="42" t="str">
        <f t="shared" si="3"/>
        <v/>
      </c>
      <c r="X167" s="33"/>
      <c r="Y167" s="24" t="s">
        <v>2688</v>
      </c>
      <c r="AA167" s="44"/>
      <c r="AB167" s="139"/>
      <c r="AC167" s="44" t="s">
        <v>1198</v>
      </c>
      <c r="AD167" s="139">
        <v>0.1</v>
      </c>
      <c r="AE167" s="44"/>
      <c r="AF167" s="139"/>
      <c r="AG167" s="44"/>
      <c r="AH167" s="139"/>
      <c r="AI167" s="44">
        <v>1.48</v>
      </c>
      <c r="AJ167" s="139">
        <v>9.5</v>
      </c>
      <c r="AK167" s="44">
        <v>57.88</v>
      </c>
      <c r="AL167" s="139">
        <v>1.66</v>
      </c>
      <c r="AM167" s="25">
        <f t="shared" si="14"/>
        <v>0</v>
      </c>
      <c r="AN167" s="25">
        <f t="shared" si="15"/>
        <v>0.95000000000000007</v>
      </c>
      <c r="AO167" s="25">
        <f t="shared" si="16"/>
        <v>0</v>
      </c>
      <c r="AP167" s="25">
        <f t="shared" si="17"/>
        <v>0</v>
      </c>
      <c r="AQ167" s="25">
        <f t="shared" si="18"/>
        <v>0.95000000000000007</v>
      </c>
    </row>
    <row r="168" spans="1:43" ht="12.6" customHeight="1">
      <c r="A168" s="32">
        <f t="shared" si="2"/>
        <v>161</v>
      </c>
      <c r="B168" s="32" t="s">
        <v>2689</v>
      </c>
      <c r="C168" s="33" t="s">
        <v>2641</v>
      </c>
      <c r="D168" s="33" t="s">
        <v>2588</v>
      </c>
      <c r="E168" s="33" t="s">
        <v>2589</v>
      </c>
      <c r="F168" s="33"/>
      <c r="G168" s="33"/>
      <c r="H168" s="66"/>
      <c r="I168" s="33" t="s">
        <v>1115</v>
      </c>
      <c r="J168" s="66">
        <v>1</v>
      </c>
      <c r="K168" s="33" t="s">
        <v>2236</v>
      </c>
      <c r="L168" s="34">
        <v>43824</v>
      </c>
      <c r="M168" s="34">
        <v>43824</v>
      </c>
      <c r="N168" s="66" t="s">
        <v>2370</v>
      </c>
      <c r="O168" s="35"/>
      <c r="P168" s="33"/>
      <c r="Q168" s="35"/>
      <c r="R168" s="35"/>
      <c r="S168" s="35"/>
      <c r="T168" s="35"/>
      <c r="U168" s="66"/>
      <c r="V168" s="35"/>
      <c r="W168" s="42" t="str">
        <f t="shared" si="3"/>
        <v/>
      </c>
      <c r="X168" s="33"/>
      <c r="Y168" s="24" t="s">
        <v>2690</v>
      </c>
      <c r="AA168" s="44"/>
      <c r="AB168" s="139"/>
      <c r="AC168" s="44" t="s">
        <v>1198</v>
      </c>
      <c r="AD168" s="139">
        <v>0.1</v>
      </c>
      <c r="AE168" s="44"/>
      <c r="AF168" s="139"/>
      <c r="AG168" s="44"/>
      <c r="AH168" s="139"/>
      <c r="AI168" s="44">
        <v>1.48</v>
      </c>
      <c r="AJ168" s="139">
        <v>9.5</v>
      </c>
      <c r="AK168" s="44">
        <v>57.88</v>
      </c>
      <c r="AL168" s="139">
        <v>1.66</v>
      </c>
      <c r="AM168" s="25">
        <f t="shared" si="14"/>
        <v>0</v>
      </c>
      <c r="AN168" s="25">
        <f t="shared" si="15"/>
        <v>0.95000000000000007</v>
      </c>
      <c r="AO168" s="25">
        <f t="shared" si="16"/>
        <v>0</v>
      </c>
      <c r="AP168" s="25">
        <f t="shared" si="17"/>
        <v>0</v>
      </c>
      <c r="AQ168" s="25">
        <f t="shared" si="18"/>
        <v>0.95000000000000007</v>
      </c>
    </row>
    <row r="169" spans="1:43" ht="12.6" customHeight="1">
      <c r="A169" s="32">
        <f t="shared" si="2"/>
        <v>162</v>
      </c>
      <c r="B169" s="32" t="s">
        <v>2691</v>
      </c>
      <c r="C169" s="33" t="s">
        <v>2641</v>
      </c>
      <c r="D169" s="33" t="s">
        <v>2588</v>
      </c>
      <c r="E169" s="33" t="s">
        <v>2589</v>
      </c>
      <c r="F169" s="33"/>
      <c r="G169" s="33"/>
      <c r="H169" s="66"/>
      <c r="I169" s="33" t="s">
        <v>1115</v>
      </c>
      <c r="J169" s="66">
        <v>1</v>
      </c>
      <c r="K169" s="33" t="s">
        <v>2236</v>
      </c>
      <c r="L169" s="34">
        <v>43824</v>
      </c>
      <c r="M169" s="34">
        <v>43824</v>
      </c>
      <c r="N169" s="66" t="s">
        <v>2370</v>
      </c>
      <c r="O169" s="35"/>
      <c r="P169" s="33"/>
      <c r="Q169" s="35"/>
      <c r="R169" s="35"/>
      <c r="S169" s="35"/>
      <c r="T169" s="35"/>
      <c r="U169" s="66"/>
      <c r="V169" s="35"/>
      <c r="W169" s="42" t="str">
        <f t="shared" si="3"/>
        <v/>
      </c>
      <c r="X169" s="33"/>
      <c r="Y169" s="24" t="s">
        <v>2692</v>
      </c>
      <c r="AA169" s="44"/>
      <c r="AB169" s="139"/>
      <c r="AC169" s="44" t="s">
        <v>1198</v>
      </c>
      <c r="AD169" s="139">
        <v>0.1</v>
      </c>
      <c r="AE169" s="44"/>
      <c r="AF169" s="139"/>
      <c r="AG169" s="44"/>
      <c r="AH169" s="139"/>
      <c r="AI169" s="44">
        <v>1.48</v>
      </c>
      <c r="AJ169" s="139">
        <v>9.5</v>
      </c>
      <c r="AK169" s="44">
        <v>57.88</v>
      </c>
      <c r="AL169" s="139">
        <v>1.66</v>
      </c>
      <c r="AM169" s="25">
        <f t="shared" si="14"/>
        <v>0</v>
      </c>
      <c r="AN169" s="25">
        <f t="shared" si="15"/>
        <v>0.95000000000000007</v>
      </c>
      <c r="AO169" s="25">
        <f t="shared" si="16"/>
        <v>0</v>
      </c>
      <c r="AP169" s="25">
        <f t="shared" si="17"/>
        <v>0</v>
      </c>
      <c r="AQ169" s="25">
        <f t="shared" si="18"/>
        <v>0.95000000000000007</v>
      </c>
    </row>
    <row r="170" spans="1:43" ht="12.6" customHeight="1">
      <c r="A170" s="32">
        <f t="shared" si="2"/>
        <v>163</v>
      </c>
      <c r="B170" s="32" t="s">
        <v>2693</v>
      </c>
      <c r="C170" s="33" t="s">
        <v>2641</v>
      </c>
      <c r="D170" s="33" t="s">
        <v>2588</v>
      </c>
      <c r="E170" s="33" t="s">
        <v>2589</v>
      </c>
      <c r="F170" s="33"/>
      <c r="G170" s="33"/>
      <c r="H170" s="66"/>
      <c r="I170" s="33" t="s">
        <v>1115</v>
      </c>
      <c r="J170" s="66">
        <v>1</v>
      </c>
      <c r="K170" s="33" t="s">
        <v>2236</v>
      </c>
      <c r="L170" s="34">
        <v>43824</v>
      </c>
      <c r="M170" s="34">
        <v>43824</v>
      </c>
      <c r="N170" s="66" t="s">
        <v>2370</v>
      </c>
      <c r="O170" s="35"/>
      <c r="P170" s="33"/>
      <c r="Q170" s="35"/>
      <c r="R170" s="35"/>
      <c r="S170" s="35"/>
      <c r="T170" s="35"/>
      <c r="U170" s="66"/>
      <c r="V170" s="35"/>
      <c r="W170" s="42" t="str">
        <f t="shared" si="3"/>
        <v/>
      </c>
      <c r="X170" s="33"/>
      <c r="Y170" s="24" t="s">
        <v>2694</v>
      </c>
      <c r="AA170" s="44"/>
      <c r="AB170" s="139"/>
      <c r="AC170" s="44" t="s">
        <v>1198</v>
      </c>
      <c r="AD170" s="139">
        <v>0.1</v>
      </c>
      <c r="AE170" s="44"/>
      <c r="AF170" s="139"/>
      <c r="AG170" s="44"/>
      <c r="AH170" s="139"/>
      <c r="AI170" s="44">
        <v>1.48</v>
      </c>
      <c r="AJ170" s="139">
        <v>9.5</v>
      </c>
      <c r="AK170" s="44">
        <v>57.88</v>
      </c>
      <c r="AL170" s="139">
        <v>1.66</v>
      </c>
      <c r="AM170" s="25">
        <f t="shared" si="14"/>
        <v>0</v>
      </c>
      <c r="AN170" s="25">
        <f t="shared" si="15"/>
        <v>0.95000000000000007</v>
      </c>
      <c r="AO170" s="25">
        <f t="shared" si="16"/>
        <v>0</v>
      </c>
      <c r="AP170" s="25">
        <f t="shared" si="17"/>
        <v>0</v>
      </c>
      <c r="AQ170" s="25">
        <f t="shared" si="18"/>
        <v>0.95000000000000007</v>
      </c>
    </row>
    <row r="171" spans="1:43" ht="12.6" customHeight="1">
      <c r="A171" s="32">
        <f t="shared" si="2"/>
        <v>164</v>
      </c>
      <c r="B171" s="32" t="s">
        <v>2695</v>
      </c>
      <c r="C171" s="33" t="s">
        <v>2641</v>
      </c>
      <c r="D171" s="33" t="s">
        <v>2588</v>
      </c>
      <c r="E171" s="33" t="s">
        <v>2589</v>
      </c>
      <c r="F171" s="33"/>
      <c r="G171" s="33"/>
      <c r="H171" s="66"/>
      <c r="I171" s="33" t="s">
        <v>1115</v>
      </c>
      <c r="J171" s="66">
        <v>1</v>
      </c>
      <c r="K171" s="33" t="s">
        <v>2236</v>
      </c>
      <c r="L171" s="34">
        <v>43824</v>
      </c>
      <c r="M171" s="34">
        <v>43824</v>
      </c>
      <c r="N171" s="66" t="s">
        <v>2370</v>
      </c>
      <c r="O171" s="35"/>
      <c r="P171" s="33"/>
      <c r="Q171" s="35"/>
      <c r="R171" s="35"/>
      <c r="S171" s="35"/>
      <c r="T171" s="35"/>
      <c r="U171" s="66"/>
      <c r="V171" s="35"/>
      <c r="W171" s="42" t="str">
        <f t="shared" si="3"/>
        <v/>
      </c>
      <c r="X171" s="33"/>
      <c r="Y171" s="24" t="s">
        <v>2696</v>
      </c>
      <c r="AA171" s="44"/>
      <c r="AB171" s="139"/>
      <c r="AC171" s="44" t="s">
        <v>1198</v>
      </c>
      <c r="AD171" s="139">
        <v>0.1</v>
      </c>
      <c r="AE171" s="44"/>
      <c r="AF171" s="139"/>
      <c r="AG171" s="44"/>
      <c r="AH171" s="139"/>
      <c r="AI171" s="44">
        <v>1.48</v>
      </c>
      <c r="AJ171" s="139">
        <v>9.5</v>
      </c>
      <c r="AK171" s="44">
        <v>57.88</v>
      </c>
      <c r="AL171" s="139">
        <v>1.66</v>
      </c>
      <c r="AM171" s="25">
        <f t="shared" si="14"/>
        <v>0</v>
      </c>
      <c r="AN171" s="25">
        <f t="shared" si="15"/>
        <v>0.95000000000000007</v>
      </c>
      <c r="AO171" s="25">
        <f t="shared" si="16"/>
        <v>0</v>
      </c>
      <c r="AP171" s="25">
        <f t="shared" si="17"/>
        <v>0</v>
      </c>
      <c r="AQ171" s="25">
        <f t="shared" si="18"/>
        <v>0.95000000000000007</v>
      </c>
    </row>
    <row r="172" spans="1:43" ht="12.6" customHeight="1">
      <c r="A172" s="32">
        <f t="shared" si="2"/>
        <v>165</v>
      </c>
      <c r="B172" s="32" t="s">
        <v>2697</v>
      </c>
      <c r="C172" s="33" t="s">
        <v>2641</v>
      </c>
      <c r="D172" s="33" t="s">
        <v>2588</v>
      </c>
      <c r="E172" s="33" t="s">
        <v>2589</v>
      </c>
      <c r="F172" s="33"/>
      <c r="G172" s="33"/>
      <c r="H172" s="66"/>
      <c r="I172" s="33" t="s">
        <v>1115</v>
      </c>
      <c r="J172" s="66">
        <v>1</v>
      </c>
      <c r="K172" s="33" t="s">
        <v>2236</v>
      </c>
      <c r="L172" s="34">
        <v>43824</v>
      </c>
      <c r="M172" s="34">
        <v>43824</v>
      </c>
      <c r="N172" s="66" t="s">
        <v>2370</v>
      </c>
      <c r="O172" s="35"/>
      <c r="P172" s="33"/>
      <c r="Q172" s="35"/>
      <c r="R172" s="35"/>
      <c r="S172" s="35"/>
      <c r="T172" s="35"/>
      <c r="U172" s="66"/>
      <c r="V172" s="35"/>
      <c r="W172" s="42" t="str">
        <f t="shared" si="3"/>
        <v/>
      </c>
      <c r="X172" s="33"/>
      <c r="Y172" s="24" t="s">
        <v>2698</v>
      </c>
      <c r="AA172" s="44"/>
      <c r="AB172" s="139"/>
      <c r="AC172" s="44" t="s">
        <v>1198</v>
      </c>
      <c r="AD172" s="139">
        <v>0.1</v>
      </c>
      <c r="AE172" s="44"/>
      <c r="AF172" s="139"/>
      <c r="AG172" s="44"/>
      <c r="AH172" s="139"/>
      <c r="AI172" s="44">
        <v>1.48</v>
      </c>
      <c r="AJ172" s="139">
        <v>9.5</v>
      </c>
      <c r="AK172" s="44">
        <v>57.88</v>
      </c>
      <c r="AL172" s="139">
        <v>1.66</v>
      </c>
      <c r="AM172" s="25">
        <f t="shared" si="14"/>
        <v>0</v>
      </c>
      <c r="AN172" s="25">
        <f t="shared" si="15"/>
        <v>0.95000000000000007</v>
      </c>
      <c r="AO172" s="25">
        <f t="shared" si="16"/>
        <v>0</v>
      </c>
      <c r="AP172" s="25">
        <f t="shared" si="17"/>
        <v>0</v>
      </c>
      <c r="AQ172" s="25">
        <f t="shared" si="18"/>
        <v>0.95000000000000007</v>
      </c>
    </row>
    <row r="173" spans="1:43" ht="12.6" customHeight="1">
      <c r="A173" s="32">
        <f t="shared" si="2"/>
        <v>166</v>
      </c>
      <c r="B173" s="32" t="s">
        <v>2699</v>
      </c>
      <c r="C173" s="33" t="s">
        <v>2641</v>
      </c>
      <c r="D173" s="33" t="s">
        <v>2588</v>
      </c>
      <c r="E173" s="33" t="s">
        <v>2589</v>
      </c>
      <c r="F173" s="33"/>
      <c r="G173" s="33"/>
      <c r="H173" s="66"/>
      <c r="I173" s="33" t="s">
        <v>1115</v>
      </c>
      <c r="J173" s="66">
        <v>1</v>
      </c>
      <c r="K173" s="33" t="s">
        <v>2236</v>
      </c>
      <c r="L173" s="34">
        <v>43824</v>
      </c>
      <c r="M173" s="34">
        <v>43824</v>
      </c>
      <c r="N173" s="66" t="s">
        <v>2370</v>
      </c>
      <c r="O173" s="35"/>
      <c r="P173" s="33"/>
      <c r="Q173" s="35"/>
      <c r="R173" s="35"/>
      <c r="S173" s="35"/>
      <c r="T173" s="35"/>
      <c r="U173" s="66"/>
      <c r="V173" s="35"/>
      <c r="W173" s="42" t="str">
        <f t="shared" si="3"/>
        <v/>
      </c>
      <c r="X173" s="33"/>
      <c r="Y173" s="24" t="s">
        <v>2700</v>
      </c>
      <c r="AA173" s="44"/>
      <c r="AB173" s="139"/>
      <c r="AC173" s="44" t="s">
        <v>1198</v>
      </c>
      <c r="AD173" s="139">
        <v>0.1</v>
      </c>
      <c r="AE173" s="44"/>
      <c r="AF173" s="139"/>
      <c r="AG173" s="44"/>
      <c r="AH173" s="139"/>
      <c r="AI173" s="44">
        <v>1.48</v>
      </c>
      <c r="AJ173" s="139">
        <v>9.5</v>
      </c>
      <c r="AK173" s="44">
        <v>57.88</v>
      </c>
      <c r="AL173" s="139">
        <v>1.66</v>
      </c>
      <c r="AM173" s="25">
        <f t="shared" si="14"/>
        <v>0</v>
      </c>
      <c r="AN173" s="25">
        <f t="shared" si="15"/>
        <v>0.95000000000000007</v>
      </c>
      <c r="AO173" s="25">
        <f t="shared" si="16"/>
        <v>0</v>
      </c>
      <c r="AP173" s="25">
        <f t="shared" si="17"/>
        <v>0</v>
      </c>
      <c r="AQ173" s="25">
        <f t="shared" si="18"/>
        <v>0.95000000000000007</v>
      </c>
    </row>
    <row r="174" spans="1:43" ht="12.6" customHeight="1">
      <c r="A174" s="32">
        <f t="shared" si="2"/>
        <v>167</v>
      </c>
      <c r="B174" s="32" t="s">
        <v>2701</v>
      </c>
      <c r="C174" s="33" t="s">
        <v>2641</v>
      </c>
      <c r="D174" s="33" t="s">
        <v>2588</v>
      </c>
      <c r="E174" s="33" t="s">
        <v>2589</v>
      </c>
      <c r="F174" s="33"/>
      <c r="G174" s="33"/>
      <c r="H174" s="66"/>
      <c r="I174" s="33" t="s">
        <v>1115</v>
      </c>
      <c r="J174" s="66">
        <v>1</v>
      </c>
      <c r="K174" s="33" t="s">
        <v>2236</v>
      </c>
      <c r="L174" s="34">
        <v>43824</v>
      </c>
      <c r="M174" s="34">
        <v>43824</v>
      </c>
      <c r="N174" s="66" t="s">
        <v>2370</v>
      </c>
      <c r="O174" s="35"/>
      <c r="P174" s="33"/>
      <c r="Q174" s="35"/>
      <c r="R174" s="35"/>
      <c r="S174" s="35"/>
      <c r="T174" s="35"/>
      <c r="U174" s="66"/>
      <c r="V174" s="35"/>
      <c r="W174" s="42" t="str">
        <f t="shared" si="3"/>
        <v/>
      </c>
      <c r="X174" s="33"/>
      <c r="Y174" s="24" t="s">
        <v>2702</v>
      </c>
      <c r="AA174" s="44"/>
      <c r="AB174" s="139"/>
      <c r="AC174" s="44" t="s">
        <v>1198</v>
      </c>
      <c r="AD174" s="139">
        <v>0.1</v>
      </c>
      <c r="AE174" s="44"/>
      <c r="AF174" s="139"/>
      <c r="AG174" s="44"/>
      <c r="AH174" s="139"/>
      <c r="AI174" s="44">
        <v>1.48</v>
      </c>
      <c r="AJ174" s="139">
        <v>9.5</v>
      </c>
      <c r="AK174" s="44">
        <v>57.88</v>
      </c>
      <c r="AL174" s="139">
        <v>1.66</v>
      </c>
      <c r="AM174" s="25">
        <f t="shared" si="14"/>
        <v>0</v>
      </c>
      <c r="AN174" s="25">
        <f t="shared" si="15"/>
        <v>0.95000000000000007</v>
      </c>
      <c r="AO174" s="25">
        <f t="shared" si="16"/>
        <v>0</v>
      </c>
      <c r="AP174" s="25">
        <f t="shared" si="17"/>
        <v>0</v>
      </c>
      <c r="AQ174" s="25">
        <f t="shared" si="18"/>
        <v>0.95000000000000007</v>
      </c>
    </row>
    <row r="175" spans="1:43" ht="12.6" customHeight="1">
      <c r="A175" s="32">
        <f t="shared" si="2"/>
        <v>168</v>
      </c>
      <c r="B175" s="32" t="s">
        <v>2703</v>
      </c>
      <c r="C175" s="33" t="s">
        <v>2641</v>
      </c>
      <c r="D175" s="33" t="s">
        <v>2588</v>
      </c>
      <c r="E175" s="33" t="s">
        <v>2589</v>
      </c>
      <c r="F175" s="33"/>
      <c r="G175" s="33"/>
      <c r="H175" s="66"/>
      <c r="I175" s="33" t="s">
        <v>1115</v>
      </c>
      <c r="J175" s="66">
        <v>1</v>
      </c>
      <c r="K175" s="33" t="s">
        <v>2236</v>
      </c>
      <c r="L175" s="34">
        <v>43824</v>
      </c>
      <c r="M175" s="34">
        <v>43824</v>
      </c>
      <c r="N175" s="66" t="s">
        <v>2370</v>
      </c>
      <c r="O175" s="35"/>
      <c r="P175" s="33"/>
      <c r="Q175" s="35"/>
      <c r="R175" s="35"/>
      <c r="S175" s="35"/>
      <c r="T175" s="35"/>
      <c r="U175" s="66"/>
      <c r="V175" s="35"/>
      <c r="W175" s="42" t="str">
        <f t="shared" si="3"/>
        <v/>
      </c>
      <c r="X175" s="33"/>
      <c r="Y175" s="24" t="s">
        <v>2704</v>
      </c>
      <c r="AA175" s="44"/>
      <c r="AB175" s="139"/>
      <c r="AC175" s="44" t="s">
        <v>1198</v>
      </c>
      <c r="AD175" s="139">
        <v>0.1</v>
      </c>
      <c r="AE175" s="44"/>
      <c r="AF175" s="139"/>
      <c r="AG175" s="44"/>
      <c r="AH175" s="139"/>
      <c r="AI175" s="44">
        <v>1.48</v>
      </c>
      <c r="AJ175" s="139">
        <v>9.5</v>
      </c>
      <c r="AK175" s="44">
        <v>57.88</v>
      </c>
      <c r="AL175" s="139">
        <v>1.66</v>
      </c>
      <c r="AM175" s="25">
        <f t="shared" si="14"/>
        <v>0</v>
      </c>
      <c r="AN175" s="25">
        <f t="shared" si="15"/>
        <v>0.95000000000000007</v>
      </c>
      <c r="AO175" s="25">
        <f t="shared" si="16"/>
        <v>0</v>
      </c>
      <c r="AP175" s="25">
        <f t="shared" si="17"/>
        <v>0</v>
      </c>
      <c r="AQ175" s="25">
        <f t="shared" si="18"/>
        <v>0.95000000000000007</v>
      </c>
    </row>
    <row r="176" spans="1:43" ht="12.6" customHeight="1">
      <c r="A176" s="32">
        <f t="shared" si="2"/>
        <v>169</v>
      </c>
      <c r="B176" s="32" t="s">
        <v>2705</v>
      </c>
      <c r="C176" s="33" t="s">
        <v>2641</v>
      </c>
      <c r="D176" s="33" t="s">
        <v>2588</v>
      </c>
      <c r="E176" s="33" t="s">
        <v>2589</v>
      </c>
      <c r="F176" s="33"/>
      <c r="G176" s="33"/>
      <c r="H176" s="66"/>
      <c r="I176" s="33" t="s">
        <v>1115</v>
      </c>
      <c r="J176" s="66">
        <v>1</v>
      </c>
      <c r="K176" s="33" t="s">
        <v>2236</v>
      </c>
      <c r="L176" s="34">
        <v>43824</v>
      </c>
      <c r="M176" s="34">
        <v>43824</v>
      </c>
      <c r="N176" s="66" t="s">
        <v>2370</v>
      </c>
      <c r="O176" s="35"/>
      <c r="P176" s="33"/>
      <c r="Q176" s="35"/>
      <c r="R176" s="35"/>
      <c r="S176" s="35"/>
      <c r="T176" s="35"/>
      <c r="U176" s="66"/>
      <c r="V176" s="35"/>
      <c r="W176" s="42" t="str">
        <f t="shared" si="3"/>
        <v/>
      </c>
      <c r="X176" s="33"/>
      <c r="Y176" s="24" t="s">
        <v>2706</v>
      </c>
      <c r="AA176" s="44"/>
      <c r="AB176" s="139"/>
      <c r="AC176" s="44" t="s">
        <v>1198</v>
      </c>
      <c r="AD176" s="139">
        <v>0.1</v>
      </c>
      <c r="AE176" s="44"/>
      <c r="AF176" s="139"/>
      <c r="AG176" s="44"/>
      <c r="AH176" s="139"/>
      <c r="AI176" s="44">
        <v>1.48</v>
      </c>
      <c r="AJ176" s="139">
        <v>9.5</v>
      </c>
      <c r="AK176" s="44">
        <v>57.88</v>
      </c>
      <c r="AL176" s="139">
        <v>1.66</v>
      </c>
      <c r="AM176" s="25">
        <f t="shared" si="14"/>
        <v>0</v>
      </c>
      <c r="AN176" s="25">
        <f t="shared" si="15"/>
        <v>0.95000000000000007</v>
      </c>
      <c r="AO176" s="25">
        <f t="shared" si="16"/>
        <v>0</v>
      </c>
      <c r="AP176" s="25">
        <f t="shared" si="17"/>
        <v>0</v>
      </c>
      <c r="AQ176" s="25">
        <f t="shared" si="18"/>
        <v>0.95000000000000007</v>
      </c>
    </row>
    <row r="177" spans="1:43" ht="12.6" customHeight="1">
      <c r="A177" s="32">
        <f t="shared" si="2"/>
        <v>170</v>
      </c>
      <c r="B177" s="32" t="s">
        <v>2707</v>
      </c>
      <c r="C177" s="33" t="s">
        <v>2708</v>
      </c>
      <c r="D177" s="33"/>
      <c r="E177" s="33"/>
      <c r="F177" s="33"/>
      <c r="G177" s="33"/>
      <c r="H177" s="66"/>
      <c r="I177" s="33" t="s">
        <v>1115</v>
      </c>
      <c r="J177" s="66">
        <v>1</v>
      </c>
      <c r="K177" s="33" t="s">
        <v>2709</v>
      </c>
      <c r="L177" s="34">
        <v>41162</v>
      </c>
      <c r="M177" s="34">
        <v>41162</v>
      </c>
      <c r="N177" s="66" t="s">
        <v>2237</v>
      </c>
      <c r="O177" s="35"/>
      <c r="P177" s="33"/>
      <c r="Q177" s="35"/>
      <c r="R177" s="35"/>
      <c r="S177" s="35"/>
      <c r="T177" s="35"/>
      <c r="U177" s="66"/>
      <c r="V177" s="35"/>
      <c r="W177" s="42" t="str">
        <f t="shared" si="3"/>
        <v/>
      </c>
      <c r="X177" s="33"/>
      <c r="Y177" s="24" t="s">
        <v>2710</v>
      </c>
      <c r="AA177" s="44" t="s">
        <v>1319</v>
      </c>
      <c r="AB177" s="139">
        <v>10</v>
      </c>
      <c r="AC177" s="44"/>
      <c r="AD177" s="139"/>
      <c r="AE177" s="44"/>
      <c r="AF177" s="139"/>
      <c r="AG177" s="44"/>
      <c r="AH177" s="139"/>
      <c r="AI177" s="44">
        <v>1.48</v>
      </c>
      <c r="AJ177" s="139">
        <v>9.5</v>
      </c>
      <c r="AK177" s="44">
        <v>57.88</v>
      </c>
      <c r="AL177" s="139">
        <v>1.66</v>
      </c>
      <c r="AM177" s="25">
        <f t="shared" si="14"/>
        <v>14.8</v>
      </c>
      <c r="AN177" s="25">
        <f t="shared" si="15"/>
        <v>0</v>
      </c>
      <c r="AO177" s="25">
        <f t="shared" si="16"/>
        <v>0</v>
      </c>
      <c r="AP177" s="25">
        <f t="shared" si="17"/>
        <v>0</v>
      </c>
      <c r="AQ177" s="25">
        <f t="shared" si="18"/>
        <v>14.8</v>
      </c>
    </row>
    <row r="178" spans="1:43" ht="12.6" customHeight="1">
      <c r="A178" s="32">
        <f t="shared" si="2"/>
        <v>171</v>
      </c>
      <c r="B178" s="32" t="s">
        <v>2711</v>
      </c>
      <c r="C178" s="33" t="s">
        <v>2460</v>
      </c>
      <c r="D178" s="33" t="s">
        <v>2464</v>
      </c>
      <c r="E178" s="33"/>
      <c r="F178" s="33"/>
      <c r="G178" s="33"/>
      <c r="H178" s="66"/>
      <c r="I178" s="33" t="s">
        <v>1115</v>
      </c>
      <c r="J178" s="66">
        <v>1</v>
      </c>
      <c r="K178" s="33" t="s">
        <v>2236</v>
      </c>
      <c r="L178" s="34">
        <v>42369</v>
      </c>
      <c r="M178" s="34">
        <v>42369</v>
      </c>
      <c r="N178" s="66">
        <v>12</v>
      </c>
      <c r="O178" s="35"/>
      <c r="P178" s="33"/>
      <c r="Q178" s="35"/>
      <c r="R178" s="35"/>
      <c r="S178" s="35"/>
      <c r="T178" s="35"/>
      <c r="U178" s="66"/>
      <c r="V178" s="35"/>
      <c r="W178" s="42" t="str">
        <f t="shared" si="3"/>
        <v/>
      </c>
      <c r="X178" s="33"/>
      <c r="Y178" s="24" t="s">
        <v>2712</v>
      </c>
      <c r="AA178" s="44" t="s">
        <v>1319</v>
      </c>
      <c r="AB178" s="139">
        <v>290</v>
      </c>
      <c r="AC178" s="44"/>
      <c r="AD178" s="139"/>
      <c r="AE178" s="44"/>
      <c r="AF178" s="139"/>
      <c r="AG178" s="44"/>
      <c r="AH178" s="139"/>
      <c r="AI178" s="44">
        <v>1.48</v>
      </c>
      <c r="AJ178" s="139">
        <v>9.5</v>
      </c>
      <c r="AK178" s="44">
        <v>57.88</v>
      </c>
      <c r="AL178" s="139">
        <v>1.66</v>
      </c>
      <c r="AM178" s="25">
        <f t="shared" si="14"/>
        <v>429.2</v>
      </c>
      <c r="AN178" s="25">
        <f t="shared" si="15"/>
        <v>0</v>
      </c>
      <c r="AO178" s="25">
        <f t="shared" si="16"/>
        <v>0</v>
      </c>
      <c r="AP178" s="25">
        <f t="shared" si="17"/>
        <v>0</v>
      </c>
      <c r="AQ178" s="25">
        <f t="shared" si="18"/>
        <v>429.2</v>
      </c>
    </row>
    <row r="179" spans="1:43" ht="12.6" customHeight="1">
      <c r="A179" s="32">
        <f t="shared" si="2"/>
        <v>172</v>
      </c>
      <c r="B179" s="32" t="s">
        <v>2713</v>
      </c>
      <c r="C179" s="33" t="s">
        <v>2460</v>
      </c>
      <c r="D179" s="33" t="s">
        <v>2467</v>
      </c>
      <c r="E179" s="33"/>
      <c r="F179" s="33"/>
      <c r="G179" s="33"/>
      <c r="H179" s="66"/>
      <c r="I179" s="33" t="s">
        <v>1115</v>
      </c>
      <c r="J179" s="66">
        <v>1</v>
      </c>
      <c r="K179" s="33" t="s">
        <v>2236</v>
      </c>
      <c r="L179" s="34">
        <v>42369</v>
      </c>
      <c r="M179" s="34">
        <v>42369</v>
      </c>
      <c r="N179" s="66">
        <v>30</v>
      </c>
      <c r="O179" s="35"/>
      <c r="P179" s="33"/>
      <c r="Q179" s="35"/>
      <c r="R179" s="35"/>
      <c r="S179" s="35"/>
      <c r="T179" s="35"/>
      <c r="U179" s="66"/>
      <c r="V179" s="35"/>
      <c r="W179" s="42" t="str">
        <f t="shared" si="3"/>
        <v/>
      </c>
      <c r="X179" s="33"/>
      <c r="Y179" s="24" t="s">
        <v>2714</v>
      </c>
      <c r="AA179" s="44" t="s">
        <v>1319</v>
      </c>
      <c r="AB179" s="139">
        <v>290</v>
      </c>
      <c r="AC179" s="44"/>
      <c r="AD179" s="139"/>
      <c r="AE179" s="44"/>
      <c r="AF179" s="139"/>
      <c r="AG179" s="44"/>
      <c r="AH179" s="139"/>
      <c r="AI179" s="44">
        <v>1.48</v>
      </c>
      <c r="AJ179" s="139">
        <v>9.5</v>
      </c>
      <c r="AK179" s="44">
        <v>57.88</v>
      </c>
      <c r="AL179" s="139">
        <v>1.66</v>
      </c>
      <c r="AM179" s="25">
        <f t="shared" si="14"/>
        <v>429.2</v>
      </c>
      <c r="AN179" s="25">
        <f t="shared" si="15"/>
        <v>0</v>
      </c>
      <c r="AO179" s="25">
        <f t="shared" si="16"/>
        <v>0</v>
      </c>
      <c r="AP179" s="25">
        <f t="shared" si="17"/>
        <v>0</v>
      </c>
      <c r="AQ179" s="25">
        <f t="shared" si="18"/>
        <v>429.2</v>
      </c>
    </row>
    <row r="180" spans="1:43" ht="12.6" customHeight="1">
      <c r="A180" s="32">
        <f t="shared" si="2"/>
        <v>173</v>
      </c>
      <c r="B180" s="32" t="s">
        <v>2715</v>
      </c>
      <c r="C180" s="33" t="s">
        <v>2716</v>
      </c>
      <c r="D180" s="33"/>
      <c r="E180" s="33"/>
      <c r="F180" s="33"/>
      <c r="G180" s="33"/>
      <c r="H180" s="66"/>
      <c r="I180" s="33" t="s">
        <v>1115</v>
      </c>
      <c r="J180" s="66">
        <v>1</v>
      </c>
      <c r="K180" s="33" t="s">
        <v>2236</v>
      </c>
      <c r="L180" s="34">
        <v>41820</v>
      </c>
      <c r="M180" s="34">
        <v>41820</v>
      </c>
      <c r="N180" s="66">
        <v>12</v>
      </c>
      <c r="O180" s="35"/>
      <c r="P180" s="33"/>
      <c r="Q180" s="35"/>
      <c r="R180" s="35"/>
      <c r="S180" s="35"/>
      <c r="T180" s="35"/>
      <c r="U180" s="66"/>
      <c r="V180" s="35"/>
      <c r="W180" s="42" t="str">
        <f t="shared" si="3"/>
        <v/>
      </c>
      <c r="X180" s="33"/>
      <c r="Y180" s="24" t="s">
        <v>2717</v>
      </c>
      <c r="AA180" s="44"/>
      <c r="AB180" s="139"/>
      <c r="AC180" s="44"/>
      <c r="AD180" s="139"/>
      <c r="AE180" s="44"/>
      <c r="AF180" s="139"/>
      <c r="AG180" s="44"/>
      <c r="AH180" s="139"/>
      <c r="AI180" s="44">
        <v>1.48</v>
      </c>
      <c r="AJ180" s="139">
        <v>9.5</v>
      </c>
      <c r="AK180" s="44">
        <v>57.88</v>
      </c>
      <c r="AL180" s="139">
        <v>1.66</v>
      </c>
      <c r="AM180" s="25">
        <f t="shared" si="14"/>
        <v>0</v>
      </c>
      <c r="AN180" s="25">
        <f t="shared" si="15"/>
        <v>0</v>
      </c>
      <c r="AO180" s="25">
        <f t="shared" si="16"/>
        <v>0</v>
      </c>
      <c r="AP180" s="25">
        <f t="shared" si="17"/>
        <v>0</v>
      </c>
      <c r="AQ180" s="25">
        <f t="shared" si="18"/>
        <v>0</v>
      </c>
    </row>
    <row r="181" spans="1:43" ht="12.6" customHeight="1">
      <c r="A181" s="32">
        <f t="shared" si="2"/>
        <v>174</v>
      </c>
      <c r="B181" s="32" t="s">
        <v>2718</v>
      </c>
      <c r="C181" s="33" t="s">
        <v>2719</v>
      </c>
      <c r="D181" s="33" t="s">
        <v>2720</v>
      </c>
      <c r="E181" s="33" t="s">
        <v>2721</v>
      </c>
      <c r="F181" s="33"/>
      <c r="G181" s="33"/>
      <c r="H181" s="66"/>
      <c r="I181" s="33" t="s">
        <v>1115</v>
      </c>
      <c r="J181" s="66">
        <v>1</v>
      </c>
      <c r="K181" s="33" t="s">
        <v>2236</v>
      </c>
      <c r="L181" s="34">
        <v>41477</v>
      </c>
      <c r="M181" s="34">
        <v>41477</v>
      </c>
      <c r="N181" s="66">
        <v>14</v>
      </c>
      <c r="O181" s="35"/>
      <c r="P181" s="33"/>
      <c r="Q181" s="35"/>
      <c r="R181" s="35"/>
      <c r="S181" s="35"/>
      <c r="T181" s="35"/>
      <c r="U181" s="66"/>
      <c r="V181" s="35"/>
      <c r="W181" s="42" t="str">
        <f t="shared" si="3"/>
        <v/>
      </c>
      <c r="X181" s="33"/>
      <c r="Y181" s="24" t="s">
        <v>2722</v>
      </c>
      <c r="AA181" s="44"/>
      <c r="AB181" s="139"/>
      <c r="AC181" s="44"/>
      <c r="AD181" s="139"/>
      <c r="AE181" s="44"/>
      <c r="AF181" s="139"/>
      <c r="AG181" s="44" t="s">
        <v>2585</v>
      </c>
      <c r="AH181" s="139">
        <v>320</v>
      </c>
      <c r="AI181" s="44">
        <v>1.48</v>
      </c>
      <c r="AJ181" s="139">
        <v>9.5</v>
      </c>
      <c r="AK181" s="44">
        <v>57.88</v>
      </c>
      <c r="AL181" s="139">
        <v>1.66</v>
      </c>
      <c r="AM181" s="25">
        <f t="shared" si="14"/>
        <v>0</v>
      </c>
      <c r="AN181" s="25">
        <f t="shared" si="15"/>
        <v>0</v>
      </c>
      <c r="AO181" s="25">
        <f t="shared" si="16"/>
        <v>0</v>
      </c>
      <c r="AP181" s="25">
        <f t="shared" si="17"/>
        <v>531.19999999999993</v>
      </c>
      <c r="AQ181" s="25">
        <f t="shared" si="18"/>
        <v>531.19999999999993</v>
      </c>
    </row>
    <row r="182" spans="1:43" ht="12.6" customHeight="1">
      <c r="A182" s="32">
        <f t="shared" si="2"/>
        <v>175</v>
      </c>
      <c r="B182" s="32" t="s">
        <v>2723</v>
      </c>
      <c r="C182" s="33" t="s">
        <v>2719</v>
      </c>
      <c r="D182" s="33" t="s">
        <v>2720</v>
      </c>
      <c r="E182" s="33" t="s">
        <v>2721</v>
      </c>
      <c r="F182" s="33"/>
      <c r="G182" s="33"/>
      <c r="H182" s="66"/>
      <c r="I182" s="33" t="s">
        <v>1115</v>
      </c>
      <c r="J182" s="66">
        <v>1</v>
      </c>
      <c r="K182" s="33" t="s">
        <v>2236</v>
      </c>
      <c r="L182" s="34">
        <v>41477</v>
      </c>
      <c r="M182" s="34">
        <v>41477</v>
      </c>
      <c r="N182" s="66">
        <v>14</v>
      </c>
      <c r="O182" s="35"/>
      <c r="P182" s="33"/>
      <c r="Q182" s="35"/>
      <c r="R182" s="35"/>
      <c r="S182" s="35"/>
      <c r="T182" s="35"/>
      <c r="U182" s="66"/>
      <c r="V182" s="35"/>
      <c r="W182" s="42" t="str">
        <f t="shared" si="3"/>
        <v/>
      </c>
      <c r="X182" s="33"/>
      <c r="Y182" s="24" t="s">
        <v>2724</v>
      </c>
      <c r="AA182" s="44"/>
      <c r="AB182" s="139"/>
      <c r="AC182" s="44"/>
      <c r="AD182" s="139"/>
      <c r="AE182" s="44"/>
      <c r="AF182" s="139"/>
      <c r="AG182" s="44" t="s">
        <v>2585</v>
      </c>
      <c r="AH182" s="139">
        <v>320</v>
      </c>
      <c r="AI182" s="44">
        <v>1.48</v>
      </c>
      <c r="AJ182" s="139">
        <v>9.5</v>
      </c>
      <c r="AK182" s="44">
        <v>57.88</v>
      </c>
      <c r="AL182" s="139">
        <v>1.66</v>
      </c>
      <c r="AM182" s="25">
        <f t="shared" si="14"/>
        <v>0</v>
      </c>
      <c r="AN182" s="25">
        <f t="shared" si="15"/>
        <v>0</v>
      </c>
      <c r="AO182" s="25">
        <f t="shared" si="16"/>
        <v>0</v>
      </c>
      <c r="AP182" s="25">
        <f t="shared" si="17"/>
        <v>531.19999999999993</v>
      </c>
      <c r="AQ182" s="25">
        <f t="shared" si="18"/>
        <v>531.19999999999993</v>
      </c>
    </row>
    <row r="183" spans="1:43" ht="12.6" customHeight="1">
      <c r="A183" s="32">
        <f t="shared" si="2"/>
        <v>176</v>
      </c>
      <c r="B183" s="32" t="s">
        <v>2725</v>
      </c>
      <c r="C183" s="33" t="s">
        <v>2719</v>
      </c>
      <c r="D183" s="33" t="s">
        <v>2720</v>
      </c>
      <c r="E183" s="33" t="s">
        <v>2721</v>
      </c>
      <c r="F183" s="33"/>
      <c r="G183" s="33"/>
      <c r="H183" s="66"/>
      <c r="I183" s="33" t="s">
        <v>1115</v>
      </c>
      <c r="J183" s="66">
        <v>1</v>
      </c>
      <c r="K183" s="33" t="s">
        <v>2236</v>
      </c>
      <c r="L183" s="34">
        <v>41477</v>
      </c>
      <c r="M183" s="34">
        <v>41477</v>
      </c>
      <c r="N183" s="66">
        <v>14</v>
      </c>
      <c r="O183" s="35"/>
      <c r="P183" s="33"/>
      <c r="Q183" s="35"/>
      <c r="R183" s="35"/>
      <c r="S183" s="35"/>
      <c r="T183" s="35"/>
      <c r="U183" s="66"/>
      <c r="V183" s="35"/>
      <c r="W183" s="42" t="str">
        <f t="shared" si="3"/>
        <v/>
      </c>
      <c r="X183" s="33"/>
      <c r="Y183" s="24" t="s">
        <v>2726</v>
      </c>
      <c r="AA183" s="44"/>
      <c r="AB183" s="139"/>
      <c r="AC183" s="44"/>
      <c r="AD183" s="139"/>
      <c r="AE183" s="44"/>
      <c r="AF183" s="139"/>
      <c r="AG183" s="44" t="s">
        <v>2585</v>
      </c>
      <c r="AH183" s="139">
        <v>320</v>
      </c>
      <c r="AI183" s="44">
        <v>1.48</v>
      </c>
      <c r="AJ183" s="139">
        <v>9.5</v>
      </c>
      <c r="AK183" s="44">
        <v>57.88</v>
      </c>
      <c r="AL183" s="139">
        <v>1.66</v>
      </c>
      <c r="AM183" s="25">
        <f t="shared" si="14"/>
        <v>0</v>
      </c>
      <c r="AN183" s="25">
        <f t="shared" si="15"/>
        <v>0</v>
      </c>
      <c r="AO183" s="25">
        <f t="shared" si="16"/>
        <v>0</v>
      </c>
      <c r="AP183" s="25">
        <f t="shared" si="17"/>
        <v>531.19999999999993</v>
      </c>
      <c r="AQ183" s="25">
        <f t="shared" si="18"/>
        <v>531.19999999999993</v>
      </c>
    </row>
    <row r="184" spans="1:43" ht="12.6" customHeight="1">
      <c r="A184" s="32">
        <f t="shared" si="2"/>
        <v>177</v>
      </c>
      <c r="B184" s="32" t="s">
        <v>2727</v>
      </c>
      <c r="C184" s="33" t="s">
        <v>2728</v>
      </c>
      <c r="D184" s="33" t="s">
        <v>2729</v>
      </c>
      <c r="E184" s="33" t="s">
        <v>2730</v>
      </c>
      <c r="F184" s="33"/>
      <c r="G184" s="33"/>
      <c r="H184" s="66"/>
      <c r="I184" s="33" t="s">
        <v>1115</v>
      </c>
      <c r="J184" s="66">
        <v>1</v>
      </c>
      <c r="K184" s="33" t="s">
        <v>2236</v>
      </c>
      <c r="L184" s="34">
        <v>41477</v>
      </c>
      <c r="M184" s="34">
        <v>41477</v>
      </c>
      <c r="N184" s="66">
        <v>14</v>
      </c>
      <c r="O184" s="35"/>
      <c r="P184" s="33"/>
      <c r="Q184" s="35"/>
      <c r="R184" s="35"/>
      <c r="S184" s="35"/>
      <c r="T184" s="35"/>
      <c r="U184" s="66"/>
      <c r="V184" s="35"/>
      <c r="W184" s="42" t="str">
        <f t="shared" si="3"/>
        <v/>
      </c>
      <c r="X184" s="33"/>
      <c r="Y184" s="24" t="s">
        <v>2731</v>
      </c>
      <c r="AA184" s="44"/>
      <c r="AB184" s="139"/>
      <c r="AC184" s="44"/>
      <c r="AD184" s="139"/>
      <c r="AE184" s="44"/>
      <c r="AF184" s="139"/>
      <c r="AG184" s="44" t="s">
        <v>2585</v>
      </c>
      <c r="AH184" s="139">
        <v>128</v>
      </c>
      <c r="AI184" s="44">
        <v>1.48</v>
      </c>
      <c r="AJ184" s="139">
        <v>9.5</v>
      </c>
      <c r="AK184" s="44">
        <v>57.88</v>
      </c>
      <c r="AL184" s="139">
        <v>1.66</v>
      </c>
      <c r="AM184" s="25">
        <f t="shared" si="14"/>
        <v>0</v>
      </c>
      <c r="AN184" s="25">
        <f t="shared" si="15"/>
        <v>0</v>
      </c>
      <c r="AO184" s="25">
        <f t="shared" si="16"/>
        <v>0</v>
      </c>
      <c r="AP184" s="25">
        <f t="shared" si="17"/>
        <v>212.48</v>
      </c>
      <c r="AQ184" s="25">
        <f t="shared" si="18"/>
        <v>212.48</v>
      </c>
    </row>
    <row r="185" spans="1:43" ht="12.6" customHeight="1">
      <c r="A185" s="32">
        <f t="shared" si="2"/>
        <v>178</v>
      </c>
      <c r="B185" s="32" t="s">
        <v>2732</v>
      </c>
      <c r="C185" s="33" t="s">
        <v>2728</v>
      </c>
      <c r="D185" s="33" t="s">
        <v>2729</v>
      </c>
      <c r="E185" s="33" t="s">
        <v>2730</v>
      </c>
      <c r="F185" s="33"/>
      <c r="G185" s="33"/>
      <c r="H185" s="66"/>
      <c r="I185" s="33" t="s">
        <v>1115</v>
      </c>
      <c r="J185" s="66">
        <v>1</v>
      </c>
      <c r="K185" s="33" t="s">
        <v>2236</v>
      </c>
      <c r="L185" s="34">
        <v>41477</v>
      </c>
      <c r="M185" s="34">
        <v>41477</v>
      </c>
      <c r="N185" s="66">
        <v>14</v>
      </c>
      <c r="O185" s="35"/>
      <c r="P185" s="33"/>
      <c r="Q185" s="35"/>
      <c r="R185" s="35"/>
      <c r="S185" s="35"/>
      <c r="T185" s="35"/>
      <c r="U185" s="66"/>
      <c r="V185" s="35"/>
      <c r="W185" s="42" t="str">
        <f t="shared" si="3"/>
        <v/>
      </c>
      <c r="X185" s="33"/>
      <c r="Y185" s="24" t="s">
        <v>2733</v>
      </c>
      <c r="AA185" s="44"/>
      <c r="AB185" s="139"/>
      <c r="AC185" s="44"/>
      <c r="AD185" s="139"/>
      <c r="AE185" s="44"/>
      <c r="AF185" s="139"/>
      <c r="AG185" s="44" t="s">
        <v>2585</v>
      </c>
      <c r="AH185" s="139">
        <v>128</v>
      </c>
      <c r="AI185" s="44">
        <v>1.48</v>
      </c>
      <c r="AJ185" s="139">
        <v>9.5</v>
      </c>
      <c r="AK185" s="44">
        <v>57.88</v>
      </c>
      <c r="AL185" s="139">
        <v>1.66</v>
      </c>
      <c r="AM185" s="25">
        <f t="shared" si="14"/>
        <v>0</v>
      </c>
      <c r="AN185" s="25">
        <f t="shared" si="15"/>
        <v>0</v>
      </c>
      <c r="AO185" s="25">
        <f t="shared" si="16"/>
        <v>0</v>
      </c>
      <c r="AP185" s="25">
        <f t="shared" si="17"/>
        <v>212.48</v>
      </c>
      <c r="AQ185" s="25">
        <f t="shared" si="18"/>
        <v>212.48</v>
      </c>
    </row>
    <row r="186" spans="1:43" ht="12.6" customHeight="1">
      <c r="A186" s="32">
        <f t="shared" si="2"/>
        <v>179</v>
      </c>
      <c r="B186" s="32" t="s">
        <v>2734</v>
      </c>
      <c r="C186" s="33" t="s">
        <v>2735</v>
      </c>
      <c r="D186" s="33" t="s">
        <v>2736</v>
      </c>
      <c r="E186" s="33"/>
      <c r="F186" s="33"/>
      <c r="G186" s="33"/>
      <c r="H186" s="66"/>
      <c r="I186" s="33" t="s">
        <v>1115</v>
      </c>
      <c r="J186" s="66">
        <v>1</v>
      </c>
      <c r="K186" s="33" t="s">
        <v>2236</v>
      </c>
      <c r="L186" s="34">
        <v>41162</v>
      </c>
      <c r="M186" s="34">
        <v>41162</v>
      </c>
      <c r="N186" s="66">
        <v>14</v>
      </c>
      <c r="O186" s="35"/>
      <c r="P186" s="33"/>
      <c r="Q186" s="35"/>
      <c r="R186" s="35"/>
      <c r="S186" s="35"/>
      <c r="T186" s="35"/>
      <c r="U186" s="66"/>
      <c r="V186" s="35"/>
      <c r="W186" s="42" t="str">
        <f t="shared" si="3"/>
        <v/>
      </c>
      <c r="X186" s="33"/>
      <c r="Y186" s="24" t="s">
        <v>2737</v>
      </c>
      <c r="AA186" s="44"/>
      <c r="AB186" s="139"/>
      <c r="AC186" s="44"/>
      <c r="AD186" s="139"/>
      <c r="AE186" s="44" t="s">
        <v>1212</v>
      </c>
      <c r="AF186" s="139">
        <v>10</v>
      </c>
      <c r="AG186" s="44" t="s">
        <v>2585</v>
      </c>
      <c r="AH186" s="139">
        <v>40</v>
      </c>
      <c r="AI186" s="44">
        <v>1.48</v>
      </c>
      <c r="AJ186" s="139">
        <v>9.5</v>
      </c>
      <c r="AK186" s="44">
        <v>57.88</v>
      </c>
      <c r="AL186" s="139">
        <v>1.66</v>
      </c>
      <c r="AM186" s="25">
        <f t="shared" si="14"/>
        <v>0</v>
      </c>
      <c r="AN186" s="25">
        <f t="shared" si="15"/>
        <v>0</v>
      </c>
      <c r="AO186" s="25">
        <f t="shared" si="16"/>
        <v>578.80000000000007</v>
      </c>
      <c r="AP186" s="25">
        <f t="shared" si="17"/>
        <v>66.399999999999991</v>
      </c>
      <c r="AQ186" s="25">
        <f t="shared" si="18"/>
        <v>645.20000000000005</v>
      </c>
    </row>
    <row r="187" spans="1:43" ht="12.6" customHeight="1">
      <c r="A187" s="32">
        <f t="shared" si="2"/>
        <v>180</v>
      </c>
      <c r="B187" s="32" t="s">
        <v>2738</v>
      </c>
      <c r="C187" s="33" t="s">
        <v>1218</v>
      </c>
      <c r="D187" s="33" t="s">
        <v>2739</v>
      </c>
      <c r="E187" s="33"/>
      <c r="F187" s="33"/>
      <c r="G187" s="33"/>
      <c r="H187" s="66"/>
      <c r="I187" s="33" t="s">
        <v>1115</v>
      </c>
      <c r="J187" s="66">
        <v>1</v>
      </c>
      <c r="K187" s="33" t="s">
        <v>2236</v>
      </c>
      <c r="L187" s="34">
        <v>41162</v>
      </c>
      <c r="M187" s="34">
        <v>41162</v>
      </c>
      <c r="N187" s="66">
        <v>14</v>
      </c>
      <c r="O187" s="35"/>
      <c r="P187" s="33"/>
      <c r="Q187" s="35"/>
      <c r="R187" s="35"/>
      <c r="S187" s="35"/>
      <c r="T187" s="35"/>
      <c r="U187" s="66"/>
      <c r="V187" s="35"/>
      <c r="W187" s="42" t="str">
        <f t="shared" si="3"/>
        <v/>
      </c>
      <c r="X187" s="33"/>
      <c r="Y187" s="24" t="s">
        <v>2740</v>
      </c>
      <c r="AA187" s="44"/>
      <c r="AB187" s="139"/>
      <c r="AC187" s="44"/>
      <c r="AD187" s="139"/>
      <c r="AE187" s="44" t="s">
        <v>1212</v>
      </c>
      <c r="AF187" s="139">
        <v>10</v>
      </c>
      <c r="AG187" s="44" t="s">
        <v>2585</v>
      </c>
      <c r="AH187" s="139">
        <v>30</v>
      </c>
      <c r="AI187" s="44">
        <v>1.48</v>
      </c>
      <c r="AJ187" s="139">
        <v>9.5</v>
      </c>
      <c r="AK187" s="44">
        <v>57.88</v>
      </c>
      <c r="AL187" s="139">
        <v>1.66</v>
      </c>
      <c r="AM187" s="25">
        <f t="shared" si="14"/>
        <v>0</v>
      </c>
      <c r="AN187" s="25">
        <f t="shared" si="15"/>
        <v>0</v>
      </c>
      <c r="AO187" s="25">
        <f t="shared" si="16"/>
        <v>578.80000000000007</v>
      </c>
      <c r="AP187" s="25">
        <f t="shared" si="17"/>
        <v>49.8</v>
      </c>
      <c r="AQ187" s="25">
        <f t="shared" si="18"/>
        <v>628.6</v>
      </c>
    </row>
    <row r="188" spans="1:43" ht="12.6" customHeight="1">
      <c r="A188" s="32">
        <f t="shared" si="2"/>
        <v>181</v>
      </c>
      <c r="B188" s="32" t="s">
        <v>2741</v>
      </c>
      <c r="C188" s="33" t="s">
        <v>1218</v>
      </c>
      <c r="D188" s="33" t="s">
        <v>2739</v>
      </c>
      <c r="E188" s="33"/>
      <c r="F188" s="33"/>
      <c r="G188" s="33"/>
      <c r="H188" s="66"/>
      <c r="I188" s="33" t="s">
        <v>1115</v>
      </c>
      <c r="J188" s="66">
        <v>1</v>
      </c>
      <c r="K188" s="33" t="s">
        <v>2236</v>
      </c>
      <c r="L188" s="34">
        <v>41162</v>
      </c>
      <c r="M188" s="34">
        <v>41162</v>
      </c>
      <c r="N188" s="66">
        <v>14</v>
      </c>
      <c r="O188" s="35"/>
      <c r="P188" s="33"/>
      <c r="Q188" s="35"/>
      <c r="R188" s="35"/>
      <c r="S188" s="35"/>
      <c r="T188" s="35"/>
      <c r="U188" s="66"/>
      <c r="V188" s="35"/>
      <c r="W188" s="42" t="str">
        <f t="shared" si="3"/>
        <v/>
      </c>
      <c r="X188" s="33"/>
      <c r="Y188" s="24" t="s">
        <v>2742</v>
      </c>
      <c r="AA188" s="44"/>
      <c r="AB188" s="139"/>
      <c r="AC188" s="44"/>
      <c r="AD188" s="139"/>
      <c r="AE188" s="44" t="s">
        <v>1212</v>
      </c>
      <c r="AF188" s="139">
        <v>10</v>
      </c>
      <c r="AG188" s="44" t="s">
        <v>2585</v>
      </c>
      <c r="AH188" s="139">
        <v>30</v>
      </c>
      <c r="AI188" s="44">
        <v>1.48</v>
      </c>
      <c r="AJ188" s="139">
        <v>9.5</v>
      </c>
      <c r="AK188" s="44">
        <v>57.88</v>
      </c>
      <c r="AL188" s="139">
        <v>1.66</v>
      </c>
      <c r="AM188" s="25">
        <f t="shared" si="14"/>
        <v>0</v>
      </c>
      <c r="AN188" s="25">
        <f t="shared" si="15"/>
        <v>0</v>
      </c>
      <c r="AO188" s="25">
        <f t="shared" si="16"/>
        <v>578.80000000000007</v>
      </c>
      <c r="AP188" s="25">
        <f t="shared" si="17"/>
        <v>49.8</v>
      </c>
      <c r="AQ188" s="25">
        <f t="shared" si="18"/>
        <v>628.6</v>
      </c>
    </row>
    <row r="189" spans="1:43" ht="12.6" customHeight="1">
      <c r="A189" s="32">
        <f t="shared" si="2"/>
        <v>182</v>
      </c>
      <c r="B189" s="32" t="s">
        <v>2743</v>
      </c>
      <c r="C189" s="33" t="s">
        <v>2744</v>
      </c>
      <c r="D189" s="33"/>
      <c r="E189" s="33"/>
      <c r="F189" s="33"/>
      <c r="G189" s="33"/>
      <c r="H189" s="66"/>
      <c r="I189" s="33" t="s">
        <v>1115</v>
      </c>
      <c r="J189" s="66">
        <v>1</v>
      </c>
      <c r="K189" s="33" t="s">
        <v>2236</v>
      </c>
      <c r="L189" s="34">
        <v>41162</v>
      </c>
      <c r="M189" s="34">
        <v>41162</v>
      </c>
      <c r="N189" s="66">
        <v>14</v>
      </c>
      <c r="O189" s="35"/>
      <c r="P189" s="33"/>
      <c r="Q189" s="35"/>
      <c r="R189" s="35"/>
      <c r="S189" s="35"/>
      <c r="T189" s="35"/>
      <c r="U189" s="66"/>
      <c r="V189" s="35"/>
      <c r="W189" s="42" t="str">
        <f t="shared" si="3"/>
        <v/>
      </c>
      <c r="X189" s="33"/>
      <c r="Y189" s="24" t="s">
        <v>2745</v>
      </c>
      <c r="AA189" s="44"/>
      <c r="AB189" s="139"/>
      <c r="AC189" s="44" t="s">
        <v>1198</v>
      </c>
      <c r="AD189" s="139">
        <v>30</v>
      </c>
      <c r="AE189" s="44"/>
      <c r="AF189" s="139"/>
      <c r="AG189" s="44"/>
      <c r="AH189" s="139"/>
      <c r="AI189" s="44">
        <v>1.48</v>
      </c>
      <c r="AJ189" s="139">
        <v>9.5</v>
      </c>
      <c r="AK189" s="44">
        <v>57.88</v>
      </c>
      <c r="AL189" s="139">
        <v>1.66</v>
      </c>
      <c r="AM189" s="25">
        <f t="shared" si="14"/>
        <v>0</v>
      </c>
      <c r="AN189" s="25">
        <f t="shared" si="15"/>
        <v>285</v>
      </c>
      <c r="AO189" s="25">
        <f t="shared" si="16"/>
        <v>0</v>
      </c>
      <c r="AP189" s="25">
        <f t="shared" si="17"/>
        <v>0</v>
      </c>
      <c r="AQ189" s="25">
        <f t="shared" si="18"/>
        <v>285</v>
      </c>
    </row>
    <row r="190" spans="1:43" ht="12.6" customHeight="1">
      <c r="A190" s="32">
        <f t="shared" si="2"/>
        <v>183</v>
      </c>
      <c r="B190" s="32" t="s">
        <v>2746</v>
      </c>
      <c r="C190" s="33" t="s">
        <v>2747</v>
      </c>
      <c r="D190" s="33" t="s">
        <v>2748</v>
      </c>
      <c r="E190" s="33"/>
      <c r="F190" s="33"/>
      <c r="G190" s="33"/>
      <c r="H190" s="66"/>
      <c r="I190" s="33" t="s">
        <v>1115</v>
      </c>
      <c r="J190" s="66">
        <v>1</v>
      </c>
      <c r="K190" s="33" t="s">
        <v>2236</v>
      </c>
      <c r="L190" s="34">
        <v>42369</v>
      </c>
      <c r="M190" s="34">
        <v>42369</v>
      </c>
      <c r="N190" s="66" t="s">
        <v>2237</v>
      </c>
      <c r="O190" s="35"/>
      <c r="P190" s="33"/>
      <c r="Q190" s="35"/>
      <c r="R190" s="35"/>
      <c r="S190" s="35"/>
      <c r="T190" s="35"/>
      <c r="U190" s="66"/>
      <c r="V190" s="35"/>
      <c r="W190" s="42" t="str">
        <f t="shared" si="3"/>
        <v/>
      </c>
      <c r="X190" s="33"/>
      <c r="Y190" s="24" t="s">
        <v>2749</v>
      </c>
      <c r="AA190" s="44"/>
      <c r="AB190" s="139"/>
      <c r="AC190" s="44"/>
      <c r="AD190" s="139"/>
      <c r="AE190" s="44"/>
      <c r="AF190" s="139"/>
      <c r="AG190" s="44" t="s">
        <v>2585</v>
      </c>
      <c r="AH190" s="139">
        <v>6520</v>
      </c>
      <c r="AI190" s="44">
        <v>1.48</v>
      </c>
      <c r="AJ190" s="139">
        <v>9.5</v>
      </c>
      <c r="AK190" s="44">
        <v>57.88</v>
      </c>
      <c r="AL190" s="139">
        <v>1.66</v>
      </c>
      <c r="AM190" s="25">
        <f t="shared" si="14"/>
        <v>0</v>
      </c>
      <c r="AN190" s="25">
        <f t="shared" si="15"/>
        <v>0</v>
      </c>
      <c r="AO190" s="25">
        <f t="shared" si="16"/>
        <v>0</v>
      </c>
      <c r="AP190" s="25">
        <f t="shared" si="17"/>
        <v>10823.199999999999</v>
      </c>
      <c r="AQ190" s="25">
        <f t="shared" si="18"/>
        <v>10823.199999999999</v>
      </c>
    </row>
    <row r="191" spans="1:43" ht="12.6" customHeight="1">
      <c r="A191" s="32">
        <f t="shared" si="2"/>
        <v>184</v>
      </c>
      <c r="B191" s="32" t="s">
        <v>2750</v>
      </c>
      <c r="C191" s="33" t="s">
        <v>2751</v>
      </c>
      <c r="D191" s="33" t="s">
        <v>2583</v>
      </c>
      <c r="E191" s="33"/>
      <c r="F191" s="33"/>
      <c r="G191" s="33"/>
      <c r="H191" s="66"/>
      <c r="I191" s="33" t="s">
        <v>1115</v>
      </c>
      <c r="J191" s="66">
        <v>1</v>
      </c>
      <c r="K191" s="33" t="s">
        <v>2236</v>
      </c>
      <c r="L191" s="34">
        <v>41274</v>
      </c>
      <c r="M191" s="34">
        <v>41274</v>
      </c>
      <c r="N191" s="66">
        <v>14</v>
      </c>
      <c r="O191" s="35"/>
      <c r="P191" s="33"/>
      <c r="Q191" s="35"/>
      <c r="R191" s="35"/>
      <c r="S191" s="35"/>
      <c r="T191" s="35"/>
      <c r="U191" s="66"/>
      <c r="V191" s="35"/>
      <c r="W191" s="42" t="str">
        <f t="shared" si="3"/>
        <v/>
      </c>
      <c r="X191" s="33"/>
      <c r="Y191" s="24" t="s">
        <v>2752</v>
      </c>
      <c r="AA191" s="44"/>
      <c r="AB191" s="139"/>
      <c r="AC191" s="44"/>
      <c r="AD191" s="139"/>
      <c r="AE191" s="44"/>
      <c r="AF191" s="139"/>
      <c r="AG191" s="44" t="s">
        <v>2585</v>
      </c>
      <c r="AH191" s="139">
        <v>2200</v>
      </c>
      <c r="AI191" s="44">
        <v>1.48</v>
      </c>
      <c r="AJ191" s="139">
        <v>9.5</v>
      </c>
      <c r="AK191" s="44">
        <v>57.88</v>
      </c>
      <c r="AL191" s="139">
        <v>1.66</v>
      </c>
      <c r="AM191" s="25">
        <f t="shared" si="14"/>
        <v>0</v>
      </c>
      <c r="AN191" s="25">
        <f t="shared" si="15"/>
        <v>0</v>
      </c>
      <c r="AO191" s="25">
        <f t="shared" si="16"/>
        <v>0</v>
      </c>
      <c r="AP191" s="25">
        <f t="shared" si="17"/>
        <v>3652</v>
      </c>
      <c r="AQ191" s="25">
        <f t="shared" si="18"/>
        <v>3652</v>
      </c>
    </row>
    <row r="192" spans="1:43" ht="12.6" customHeight="1">
      <c r="A192" s="32">
        <f t="shared" si="2"/>
        <v>185</v>
      </c>
      <c r="B192" s="32" t="s">
        <v>2753</v>
      </c>
      <c r="C192" s="33" t="s">
        <v>2751</v>
      </c>
      <c r="D192" s="33" t="s">
        <v>2583</v>
      </c>
      <c r="E192" s="33"/>
      <c r="F192" s="33"/>
      <c r="G192" s="33"/>
      <c r="H192" s="66"/>
      <c r="I192" s="33" t="s">
        <v>1115</v>
      </c>
      <c r="J192" s="66">
        <v>1</v>
      </c>
      <c r="K192" s="33" t="s">
        <v>2236</v>
      </c>
      <c r="L192" s="34">
        <v>40633</v>
      </c>
      <c r="M192" s="34">
        <v>40633</v>
      </c>
      <c r="N192" s="66">
        <v>14</v>
      </c>
      <c r="O192" s="35"/>
      <c r="P192" s="33"/>
      <c r="Q192" s="35"/>
      <c r="R192" s="35"/>
      <c r="S192" s="35"/>
      <c r="T192" s="35"/>
      <c r="U192" s="66"/>
      <c r="V192" s="35"/>
      <c r="W192" s="42" t="str">
        <f t="shared" si="3"/>
        <v/>
      </c>
      <c r="X192" s="33"/>
      <c r="Y192" s="24" t="s">
        <v>2754</v>
      </c>
      <c r="AA192" s="44"/>
      <c r="AB192" s="139"/>
      <c r="AC192" s="44"/>
      <c r="AD192" s="139"/>
      <c r="AE192" s="44"/>
      <c r="AF192" s="139"/>
      <c r="AG192" s="44" t="s">
        <v>2585</v>
      </c>
      <c r="AH192" s="139">
        <v>2200</v>
      </c>
      <c r="AI192" s="44">
        <v>1.48</v>
      </c>
      <c r="AJ192" s="139">
        <v>9.5</v>
      </c>
      <c r="AK192" s="44">
        <v>57.88</v>
      </c>
      <c r="AL192" s="139">
        <v>1.66</v>
      </c>
      <c r="AM192" s="25">
        <f t="shared" si="14"/>
        <v>0</v>
      </c>
      <c r="AN192" s="25">
        <f t="shared" si="15"/>
        <v>0</v>
      </c>
      <c r="AO192" s="25">
        <f t="shared" si="16"/>
        <v>0</v>
      </c>
      <c r="AP192" s="25">
        <f t="shared" si="17"/>
        <v>3652</v>
      </c>
      <c r="AQ192" s="25">
        <f t="shared" si="18"/>
        <v>3652</v>
      </c>
    </row>
    <row r="193" spans="1:43" ht="12.6" customHeight="1">
      <c r="A193" s="32" t="str">
        <f t="shared" si="2"/>
        <v/>
      </c>
      <c r="B193" s="32"/>
      <c r="C193" s="33"/>
      <c r="D193" s="33"/>
      <c r="E193" s="33"/>
      <c r="F193" s="33"/>
      <c r="G193" s="33"/>
      <c r="H193" s="66"/>
      <c r="I193" s="33"/>
      <c r="J193" s="66"/>
      <c r="K193" s="33"/>
      <c r="L193" s="34"/>
      <c r="M193" s="34"/>
      <c r="N193" s="66"/>
      <c r="O193" s="35"/>
      <c r="P193" s="33"/>
      <c r="Q193" s="35"/>
      <c r="R193" s="35"/>
      <c r="S193" s="35"/>
      <c r="T193" s="35"/>
      <c r="U193" s="66"/>
      <c r="V193" s="35"/>
      <c r="W193" s="42" t="str">
        <f t="shared" si="3"/>
        <v/>
      </c>
      <c r="X193" s="33"/>
      <c r="Y193" s="24" t="s">
        <v>2755</v>
      </c>
      <c r="AA193" s="44"/>
      <c r="AB193" s="139"/>
      <c r="AC193" s="44"/>
      <c r="AD193" s="139"/>
      <c r="AE193" s="44"/>
      <c r="AF193" s="139"/>
      <c r="AG193" s="44"/>
      <c r="AH193" s="139"/>
      <c r="AI193" s="44"/>
      <c r="AJ193" s="139"/>
      <c r="AK193" s="44"/>
      <c r="AL193" s="139"/>
      <c r="AP193" s="25" t="s">
        <v>334</v>
      </c>
      <c r="AQ193" s="25">
        <f>SUM(AQ8:AQ192)</f>
        <v>73783.009999999733</v>
      </c>
    </row>
    <row r="194" spans="1:43" ht="12.6" customHeight="1">
      <c r="A194" s="32" t="str">
        <f t="shared" si="2"/>
        <v/>
      </c>
      <c r="B194" s="32"/>
      <c r="C194" s="33"/>
      <c r="D194" s="33"/>
      <c r="E194" s="33"/>
      <c r="F194" s="33"/>
      <c r="G194" s="33"/>
      <c r="H194" s="66"/>
      <c r="I194" s="33"/>
      <c r="J194" s="66"/>
      <c r="K194" s="33"/>
      <c r="L194" s="34"/>
      <c r="M194" s="34"/>
      <c r="N194" s="66"/>
      <c r="O194" s="35"/>
      <c r="P194" s="33"/>
      <c r="Q194" s="35"/>
      <c r="R194" s="35"/>
      <c r="S194" s="35"/>
      <c r="T194" s="35"/>
      <c r="U194" s="66"/>
      <c r="V194" s="35"/>
      <c r="W194" s="42" t="str">
        <f t="shared" si="3"/>
        <v/>
      </c>
      <c r="X194" s="33"/>
      <c r="Y194" s="24" t="s">
        <v>2756</v>
      </c>
      <c r="AA194" s="44"/>
      <c r="AB194" s="139"/>
      <c r="AC194" s="44"/>
      <c r="AD194" s="139"/>
      <c r="AE194" s="44"/>
      <c r="AF194" s="139"/>
      <c r="AG194" s="44"/>
      <c r="AH194" s="139"/>
      <c r="AI194" s="44"/>
      <c r="AJ194" s="139"/>
      <c r="AK194" s="44"/>
      <c r="AL194" s="139"/>
      <c r="AP194" s="25" t="s">
        <v>1395</v>
      </c>
      <c r="AQ194" s="25">
        <f>AQ193/10000</f>
        <v>7.3783009999999729</v>
      </c>
    </row>
    <row r="195" spans="1:43" ht="12.6" customHeight="1">
      <c r="A195" s="32" t="str">
        <f t="shared" si="2"/>
        <v/>
      </c>
      <c r="B195" s="32"/>
      <c r="C195" s="33"/>
      <c r="D195" s="33"/>
      <c r="E195" s="33"/>
      <c r="F195" s="33"/>
      <c r="G195" s="33"/>
      <c r="H195" s="66"/>
      <c r="I195" s="33"/>
      <c r="J195" s="66"/>
      <c r="K195" s="33"/>
      <c r="L195" s="34"/>
      <c r="M195" s="34"/>
      <c r="N195" s="66"/>
      <c r="O195" s="35"/>
      <c r="P195" s="33"/>
      <c r="Q195" s="35"/>
      <c r="R195" s="35"/>
      <c r="S195" s="35"/>
      <c r="T195" s="35"/>
      <c r="U195" s="66"/>
      <c r="V195" s="35"/>
      <c r="W195" s="42" t="str">
        <f t="shared" si="3"/>
        <v/>
      </c>
      <c r="X195" s="33"/>
      <c r="Y195" s="24" t="s">
        <v>2757</v>
      </c>
      <c r="AA195" s="44"/>
      <c r="AB195" s="139"/>
      <c r="AC195" s="44"/>
      <c r="AD195" s="139"/>
      <c r="AE195" s="44"/>
      <c r="AF195" s="139"/>
      <c r="AG195" s="44"/>
      <c r="AH195" s="139"/>
      <c r="AI195" s="44"/>
      <c r="AJ195" s="139"/>
      <c r="AK195" s="44"/>
      <c r="AL195" s="139"/>
    </row>
    <row r="196" spans="1:43" ht="12.6" customHeight="1">
      <c r="A196" s="32" t="str">
        <f t="shared" si="2"/>
        <v/>
      </c>
      <c r="B196" s="32"/>
      <c r="C196" s="33"/>
      <c r="D196" s="33"/>
      <c r="E196" s="33"/>
      <c r="F196" s="33"/>
      <c r="G196" s="33"/>
      <c r="H196" s="66"/>
      <c r="I196" s="33"/>
      <c r="J196" s="66"/>
      <c r="K196" s="33"/>
      <c r="L196" s="34"/>
      <c r="M196" s="34"/>
      <c r="N196" s="66"/>
      <c r="O196" s="35"/>
      <c r="P196" s="33"/>
      <c r="Q196" s="35"/>
      <c r="R196" s="35"/>
      <c r="S196" s="35"/>
      <c r="T196" s="35"/>
      <c r="U196" s="66"/>
      <c r="V196" s="35"/>
      <c r="W196" s="42" t="str">
        <f t="shared" si="3"/>
        <v/>
      </c>
      <c r="X196" s="33"/>
      <c r="Y196" s="24" t="s">
        <v>2758</v>
      </c>
      <c r="AA196" s="44"/>
      <c r="AB196" s="139"/>
      <c r="AC196" s="44"/>
      <c r="AD196" s="139"/>
      <c r="AE196" s="44"/>
      <c r="AF196" s="139"/>
      <c r="AG196" s="44"/>
      <c r="AH196" s="139"/>
      <c r="AI196" s="44"/>
      <c r="AJ196" s="139"/>
      <c r="AK196" s="44"/>
      <c r="AL196" s="139"/>
    </row>
    <row r="197" spans="1:43" ht="12.6" customHeight="1">
      <c r="A197" s="32" t="str">
        <f t="shared" si="2"/>
        <v/>
      </c>
      <c r="B197" s="32"/>
      <c r="C197" s="33"/>
      <c r="D197" s="33"/>
      <c r="E197" s="33"/>
      <c r="F197" s="33"/>
      <c r="G197" s="33"/>
      <c r="H197" s="66"/>
      <c r="I197" s="33"/>
      <c r="J197" s="66"/>
      <c r="K197" s="33"/>
      <c r="L197" s="34"/>
      <c r="M197" s="34"/>
      <c r="N197" s="66"/>
      <c r="O197" s="35"/>
      <c r="P197" s="33"/>
      <c r="Q197" s="35"/>
      <c r="R197" s="35"/>
      <c r="S197" s="35"/>
      <c r="T197" s="35"/>
      <c r="U197" s="66"/>
      <c r="V197" s="35"/>
      <c r="W197" s="42" t="str">
        <f t="shared" si="3"/>
        <v/>
      </c>
      <c r="X197" s="33"/>
      <c r="Y197" s="24" t="s">
        <v>2759</v>
      </c>
      <c r="AA197" s="44"/>
      <c r="AB197" s="139"/>
      <c r="AC197" s="44"/>
      <c r="AD197" s="139"/>
      <c r="AE197" s="44"/>
      <c r="AF197" s="139"/>
      <c r="AG197" s="44"/>
      <c r="AH197" s="139"/>
      <c r="AI197" s="44"/>
      <c r="AJ197" s="139"/>
      <c r="AK197" s="44"/>
      <c r="AL197" s="139"/>
    </row>
    <row r="198" spans="1:43" ht="12.6" customHeight="1">
      <c r="A198" s="32" t="str">
        <f t="shared" si="2"/>
        <v/>
      </c>
      <c r="B198" s="32"/>
      <c r="C198" s="33"/>
      <c r="D198" s="33"/>
      <c r="E198" s="33"/>
      <c r="F198" s="33"/>
      <c r="G198" s="33"/>
      <c r="H198" s="66"/>
      <c r="I198" s="33"/>
      <c r="J198" s="66"/>
      <c r="K198" s="33"/>
      <c r="L198" s="34"/>
      <c r="M198" s="34"/>
      <c r="N198" s="66"/>
      <c r="O198" s="35"/>
      <c r="P198" s="33"/>
      <c r="Q198" s="35"/>
      <c r="R198" s="35"/>
      <c r="S198" s="35"/>
      <c r="T198" s="35"/>
      <c r="U198" s="66"/>
      <c r="V198" s="35"/>
      <c r="W198" s="42" t="str">
        <f t="shared" si="3"/>
        <v/>
      </c>
      <c r="X198" s="33"/>
      <c r="Y198" s="24" t="s">
        <v>2760</v>
      </c>
      <c r="AA198" s="44"/>
      <c r="AB198" s="139"/>
      <c r="AC198" s="44"/>
      <c r="AD198" s="139"/>
      <c r="AE198" s="44"/>
      <c r="AF198" s="139"/>
      <c r="AG198" s="44"/>
      <c r="AH198" s="139"/>
      <c r="AI198" s="44"/>
      <c r="AJ198" s="139"/>
      <c r="AK198" s="44"/>
      <c r="AL198" s="139"/>
    </row>
    <row r="199" spans="1:43" ht="12.6" customHeight="1">
      <c r="A199" s="824" t="s">
        <v>2761</v>
      </c>
      <c r="B199" s="838"/>
      <c r="C199" s="832"/>
      <c r="D199" s="33"/>
      <c r="E199" s="33"/>
      <c r="F199" s="33"/>
      <c r="G199" s="33"/>
      <c r="H199" s="66"/>
      <c r="I199" s="33"/>
      <c r="J199" s="66"/>
      <c r="K199" s="33"/>
      <c r="L199" s="64"/>
      <c r="M199" s="64"/>
      <c r="N199" s="66"/>
      <c r="O199" s="35"/>
      <c r="P199" s="33"/>
      <c r="Q199" s="35">
        <f>SUM(Q8:Q198)</f>
        <v>0</v>
      </c>
      <c r="R199" s="35">
        <f>SUM(R8:R198)</f>
        <v>0</v>
      </c>
      <c r="S199" s="35">
        <f>SUM(S8:S198)</f>
        <v>0</v>
      </c>
      <c r="T199" s="35">
        <f>SUM(T8:T198)</f>
        <v>0</v>
      </c>
      <c r="U199" s="35"/>
      <c r="V199" s="35">
        <f>SUM(V8:V198)</f>
        <v>0</v>
      </c>
      <c r="W199" s="42" t="str">
        <f t="shared" si="3"/>
        <v/>
      </c>
      <c r="X199" s="33"/>
      <c r="AA199" s="44"/>
      <c r="AB199" s="139"/>
      <c r="AC199" s="44"/>
      <c r="AD199" s="139"/>
      <c r="AE199" s="44"/>
      <c r="AF199" s="139"/>
      <c r="AG199" s="44"/>
      <c r="AH199" s="139"/>
      <c r="AI199" s="44"/>
      <c r="AJ199" s="139"/>
      <c r="AK199" s="44"/>
      <c r="AL199" s="139"/>
    </row>
    <row r="200" spans="1:43" ht="12.6" customHeight="1">
      <c r="A200" s="824" t="s">
        <v>2762</v>
      </c>
      <c r="B200" s="838"/>
      <c r="C200" s="832"/>
      <c r="D200" s="33"/>
      <c r="E200" s="33"/>
      <c r="F200" s="33"/>
      <c r="G200" s="33"/>
      <c r="H200" s="66"/>
      <c r="I200" s="33"/>
      <c r="J200" s="66"/>
      <c r="K200" s="33"/>
      <c r="L200" s="64"/>
      <c r="M200" s="64"/>
      <c r="N200" s="66"/>
      <c r="O200" s="35"/>
      <c r="P200" s="33"/>
      <c r="Q200" s="35"/>
      <c r="R200" s="35">
        <f>S199</f>
        <v>0</v>
      </c>
      <c r="S200" s="35"/>
      <c r="T200" s="35"/>
      <c r="U200" s="35"/>
      <c r="V200" s="35"/>
      <c r="W200" s="42"/>
      <c r="X200" s="33"/>
    </row>
    <row r="201" spans="1:43" ht="12.6" customHeight="1">
      <c r="A201" s="803" t="s">
        <v>2763</v>
      </c>
      <c r="B201" s="839"/>
      <c r="C201" s="833"/>
      <c r="D201" s="36"/>
      <c r="E201" s="36"/>
      <c r="F201" s="36"/>
      <c r="G201" s="36"/>
      <c r="H201" s="36"/>
      <c r="I201" s="36"/>
      <c r="J201" s="38"/>
      <c r="K201" s="38"/>
      <c r="L201" s="42"/>
      <c r="M201" s="42"/>
      <c r="N201" s="42"/>
      <c r="O201" s="42"/>
      <c r="P201" s="42"/>
      <c r="Q201" s="42">
        <f>Q199-Q200</f>
        <v>0</v>
      </c>
      <c r="R201" s="42">
        <f>R199-R200</f>
        <v>0</v>
      </c>
      <c r="S201" s="42"/>
      <c r="T201" s="201">
        <f>T199</f>
        <v>0</v>
      </c>
      <c r="U201" s="42"/>
      <c r="V201" s="201">
        <f>V199</f>
        <v>0</v>
      </c>
      <c r="W201" s="42" t="str">
        <f t="shared" si="3"/>
        <v/>
      </c>
      <c r="X201" s="193"/>
    </row>
    <row r="202" spans="1:43" ht="15.6" customHeight="1">
      <c r="A202" s="25" t="e">
        <f>#REF!&amp;"填表人："&amp;#REF!</f>
        <v>#REF!</v>
      </c>
      <c r="V202" s="25" t="e">
        <f>"评估人员："&amp;#REF!</f>
        <v>#REF!</v>
      </c>
      <c r="Y202" s="25" t="s">
        <v>1653</v>
      </c>
    </row>
    <row r="203" spans="1:43" ht="15.75" customHeight="1">
      <c r="A203" s="25" t="e">
        <f>"填表日期："&amp;YEAR(#REF!)&amp;"年"&amp;MONTH(#REF!)&amp;"月"&amp;DAY(#REF!)&amp;"日"</f>
        <v>#REF!</v>
      </c>
    </row>
  </sheetData>
  <autoFilter ref="A7:AQ203" xr:uid="{00000000-0009-0000-0000-000039000000}"/>
  <mergeCells count="42">
    <mergeCell ref="A2:X2"/>
    <mergeCell ref="A3:X3"/>
    <mergeCell ref="V4:X4"/>
    <mergeCell ref="U5:X5"/>
    <mergeCell ref="AA5:AL5"/>
    <mergeCell ref="AM7:AP7"/>
    <mergeCell ref="A199:C199"/>
    <mergeCell ref="A200:C200"/>
    <mergeCell ref="E6:E7"/>
    <mergeCell ref="F6:F7"/>
    <mergeCell ref="G6:G7"/>
    <mergeCell ref="H6:H7"/>
    <mergeCell ref="I6:I7"/>
    <mergeCell ref="J6:J7"/>
    <mergeCell ref="K6:K7"/>
    <mergeCell ref="L6:L7"/>
    <mergeCell ref="M6:M7"/>
    <mergeCell ref="N6:N7"/>
    <mergeCell ref="O6:O7"/>
    <mergeCell ref="A201:C201"/>
    <mergeCell ref="A6:A7"/>
    <mergeCell ref="B6:B7"/>
    <mergeCell ref="C6:C7"/>
    <mergeCell ref="D6:D7"/>
    <mergeCell ref="P6:P7"/>
    <mergeCell ref="S6:S7"/>
    <mergeCell ref="W6:W7"/>
    <mergeCell ref="X6:X7"/>
    <mergeCell ref="AA6:AA7"/>
    <mergeCell ref="Q6:R6"/>
    <mergeCell ref="T6:V6"/>
    <mergeCell ref="AB6:AB7"/>
    <mergeCell ref="AC6:AC7"/>
    <mergeCell ref="AD6:AD7"/>
    <mergeCell ref="AE6:AE7"/>
    <mergeCell ref="AF6:AF7"/>
    <mergeCell ref="AL6:AL7"/>
    <mergeCell ref="AG6:AG7"/>
    <mergeCell ref="AH6:AH7"/>
    <mergeCell ref="AI6:AI7"/>
    <mergeCell ref="AJ6:AJ7"/>
    <mergeCell ref="AK6:AK7"/>
  </mergeCells>
  <phoneticPr fontId="48" type="noConversion"/>
  <hyperlinks>
    <hyperlink ref="A1" location="索引目录!A1" display="返回索引目录" xr:uid="{00000000-0004-0000-3900-000000000000}"/>
  </hyperlinks>
  <printOptions horizontalCentered="1"/>
  <pageMargins left="0.98402777777777795" right="0.98402777777777795" top="0.98402777777777795" bottom="0.98402777777777795" header="0.47152777777777799" footer="0.35416666666666702"/>
  <pageSetup paperSize="9" scale="5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3">
    <pageSetUpPr fitToPage="1"/>
  </sheetPr>
  <dimension ref="A1:X29"/>
  <sheetViews>
    <sheetView showGridLines="0" topLeftCell="C4" zoomScale="96" zoomScaleNormal="96" workbookViewId="0">
      <selection activeCell="W29" sqref="W29"/>
    </sheetView>
  </sheetViews>
  <sheetFormatPr defaultColWidth="9" defaultRowHeight="15.75" customHeight="1"/>
  <cols>
    <col min="1" max="1" width="4.125" style="25" customWidth="1"/>
    <col min="2" max="3" width="8.125" style="25" customWidth="1"/>
    <col min="4" max="4" width="13.125" style="25" customWidth="1"/>
    <col min="5" max="8" width="8.125" style="25" customWidth="1"/>
    <col min="9" max="9" width="5" style="25" customWidth="1"/>
    <col min="10" max="12" width="8.125" style="25" customWidth="1"/>
    <col min="13" max="13" width="9.5" style="25" customWidth="1"/>
    <col min="14" max="14" width="5.125" style="25" customWidth="1"/>
    <col min="15" max="15" width="8.125" style="25" customWidth="1"/>
    <col min="16" max="16" width="9.625" style="25" customWidth="1"/>
    <col min="17" max="17" width="10.5" style="25" customWidth="1"/>
    <col min="18" max="18" width="8.625" style="25" customWidth="1"/>
    <col min="19" max="19" width="10.625" style="25" customWidth="1"/>
    <col min="20" max="20" width="7.625" style="25" customWidth="1"/>
    <col min="21" max="21" width="10.625" style="25" customWidth="1"/>
    <col min="22" max="22" width="7.625" style="25" customWidth="1"/>
    <col min="23" max="23" width="18.125" style="25" customWidth="1"/>
    <col min="24" max="24" width="8.125" style="25" customWidth="1"/>
    <col min="25" max="26" width="9" style="25" customWidth="1"/>
    <col min="27" max="16384" width="9" style="25"/>
  </cols>
  <sheetData>
    <row r="1" spans="1:24" ht="15.75" customHeight="1">
      <c r="A1" s="26" t="s">
        <v>0</v>
      </c>
    </row>
    <row r="2" spans="1:24" s="23" customFormat="1" ht="30" customHeight="1">
      <c r="A2" s="907" t="s">
        <v>2764</v>
      </c>
      <c r="B2" s="908"/>
      <c r="C2" s="908"/>
      <c r="D2" s="908"/>
      <c r="E2" s="908"/>
      <c r="F2" s="908"/>
      <c r="G2" s="908"/>
      <c r="H2" s="908"/>
      <c r="I2" s="908"/>
      <c r="J2" s="908"/>
      <c r="K2" s="908"/>
      <c r="L2" s="908"/>
      <c r="M2" s="908"/>
      <c r="N2" s="908"/>
      <c r="O2" s="908"/>
      <c r="P2" s="908"/>
      <c r="Q2" s="908"/>
      <c r="R2" s="908"/>
      <c r="S2" s="908"/>
      <c r="T2" s="908"/>
      <c r="U2" s="908"/>
      <c r="V2" s="908"/>
      <c r="W2" s="908"/>
      <c r="X2" s="202"/>
    </row>
    <row r="3" spans="1:24" ht="15.75" customHeight="1">
      <c r="A3" s="800" t="e">
        <f>"评估基准日："&amp;TEXT(#REF!,"yyyy年mm月dd日")</f>
        <v>#REF!</v>
      </c>
      <c r="B3" s="801"/>
      <c r="C3" s="801"/>
      <c r="D3" s="801"/>
      <c r="E3" s="801"/>
      <c r="F3" s="801"/>
      <c r="G3" s="801"/>
      <c r="H3" s="801"/>
      <c r="I3" s="801"/>
      <c r="J3" s="801"/>
      <c r="K3" s="801"/>
      <c r="L3" s="801"/>
      <c r="M3" s="801"/>
      <c r="N3" s="801"/>
      <c r="O3" s="801"/>
      <c r="P3" s="801"/>
      <c r="Q3" s="801"/>
      <c r="R3" s="801"/>
      <c r="S3" s="801"/>
      <c r="T3" s="801"/>
      <c r="U3" s="801"/>
      <c r="V3" s="801"/>
      <c r="W3" s="801"/>
    </row>
    <row r="4" spans="1:24" ht="14.25" customHeight="1">
      <c r="A4" s="24"/>
      <c r="B4" s="24"/>
      <c r="C4" s="24"/>
      <c r="D4" s="24"/>
      <c r="E4" s="24"/>
      <c r="F4" s="24"/>
      <c r="G4" s="24"/>
      <c r="H4" s="24"/>
      <c r="I4" s="24"/>
      <c r="J4" s="24"/>
      <c r="K4" s="24"/>
      <c r="L4" s="24"/>
      <c r="M4" s="24"/>
      <c r="N4" s="24"/>
      <c r="O4" s="24"/>
      <c r="P4" s="24"/>
      <c r="Q4" s="24"/>
      <c r="R4" s="24"/>
      <c r="S4" s="24"/>
      <c r="T4" s="24"/>
      <c r="U4" s="24"/>
      <c r="V4" s="24"/>
      <c r="W4" s="28" t="s">
        <v>2765</v>
      </c>
    </row>
    <row r="5" spans="1:24" ht="15.75" customHeight="1">
      <c r="A5" s="885" t="e">
        <f>#REF!&amp;"："&amp;#REF!</f>
        <v>#REF!</v>
      </c>
      <c r="B5" s="809"/>
      <c r="C5" s="809"/>
      <c r="D5" s="809"/>
      <c r="E5" s="809"/>
      <c r="F5" s="809"/>
      <c r="G5" s="809"/>
      <c r="H5" s="809"/>
      <c r="I5" s="809"/>
      <c r="J5" s="809"/>
      <c r="K5" s="809"/>
      <c r="L5" s="809"/>
      <c r="M5" s="809"/>
      <c r="N5" s="29"/>
      <c r="O5" s="29"/>
      <c r="W5" s="28" t="s">
        <v>1614</v>
      </c>
    </row>
    <row r="6" spans="1:24" s="24" customFormat="1" ht="12.75" customHeight="1">
      <c r="A6" s="810" t="s">
        <v>4</v>
      </c>
      <c r="B6" s="837" t="s">
        <v>2100</v>
      </c>
      <c r="C6" s="810" t="s">
        <v>2766</v>
      </c>
      <c r="D6" s="837" t="s">
        <v>2767</v>
      </c>
      <c r="E6" s="844" t="s">
        <v>2768</v>
      </c>
      <c r="F6" s="844" t="s">
        <v>1425</v>
      </c>
      <c r="G6" s="844" t="s">
        <v>2225</v>
      </c>
      <c r="H6" s="844" t="s">
        <v>1084</v>
      </c>
      <c r="I6" s="844" t="s">
        <v>1085</v>
      </c>
      <c r="J6" s="844" t="s">
        <v>2228</v>
      </c>
      <c r="K6" s="844" t="s">
        <v>1520</v>
      </c>
      <c r="L6" s="844" t="s">
        <v>2769</v>
      </c>
      <c r="M6" s="844" t="s">
        <v>2770</v>
      </c>
      <c r="N6" s="837" t="s">
        <v>2112</v>
      </c>
      <c r="O6" s="837" t="s">
        <v>2166</v>
      </c>
      <c r="P6" s="810" t="s">
        <v>6</v>
      </c>
      <c r="Q6" s="811"/>
      <c r="R6" s="837" t="s">
        <v>1066</v>
      </c>
      <c r="S6" s="810" t="s">
        <v>7</v>
      </c>
      <c r="T6" s="853"/>
      <c r="U6" s="811"/>
      <c r="V6" s="844" t="s">
        <v>616</v>
      </c>
      <c r="W6" s="844" t="s">
        <v>176</v>
      </c>
    </row>
    <row r="7" spans="1:24" s="24" customFormat="1" ht="12.75" customHeight="1">
      <c r="A7" s="854"/>
      <c r="B7" s="822"/>
      <c r="C7" s="854"/>
      <c r="D7" s="822"/>
      <c r="E7" s="854"/>
      <c r="F7" s="854"/>
      <c r="G7" s="854"/>
      <c r="H7" s="854"/>
      <c r="I7" s="854"/>
      <c r="J7" s="854"/>
      <c r="K7" s="854"/>
      <c r="L7" s="854"/>
      <c r="M7" s="854"/>
      <c r="N7" s="822"/>
      <c r="O7" s="822"/>
      <c r="P7" s="107" t="s">
        <v>10</v>
      </c>
      <c r="Q7" s="108" t="s">
        <v>11</v>
      </c>
      <c r="R7" s="822"/>
      <c r="S7" s="108" t="s">
        <v>10</v>
      </c>
      <c r="T7" s="109" t="s">
        <v>1524</v>
      </c>
      <c r="U7" s="108" t="s">
        <v>11</v>
      </c>
      <c r="V7" s="854"/>
      <c r="W7" s="854"/>
      <c r="X7" s="24" t="s">
        <v>1631</v>
      </c>
    </row>
    <row r="8" spans="1:24" ht="12.75" customHeight="1">
      <c r="A8" s="32" t="str">
        <f t="shared" ref="A8" si="0">IF(E8="","",ROW()-7)</f>
        <v/>
      </c>
      <c r="B8" s="32"/>
      <c r="C8" s="32"/>
      <c r="D8" s="33"/>
      <c r="E8" s="33"/>
      <c r="F8" s="33"/>
      <c r="G8" s="33"/>
      <c r="H8" s="33"/>
      <c r="I8" s="66"/>
      <c r="J8" s="34"/>
      <c r="K8" s="34"/>
      <c r="L8" s="33"/>
      <c r="M8" s="66"/>
      <c r="N8" s="66"/>
      <c r="O8" s="33"/>
      <c r="P8" s="35"/>
      <c r="Q8" s="35"/>
      <c r="R8" s="35"/>
      <c r="S8" s="35"/>
      <c r="T8" s="66"/>
      <c r="U8" s="35"/>
      <c r="V8" s="76" t="str">
        <f t="shared" ref="V8" si="1">IF(Q8-R8=0,"",(U8-Q8+R8)/(Q8-R8)*100)</f>
        <v/>
      </c>
      <c r="W8" s="33"/>
      <c r="X8" s="24" t="s">
        <v>2771</v>
      </c>
    </row>
    <row r="9" spans="1:24" ht="12.75" customHeight="1">
      <c r="A9" s="32" t="str">
        <f t="shared" ref="A9:A24" si="2">IF(E9="","",ROW()-7)</f>
        <v/>
      </c>
      <c r="B9" s="32"/>
      <c r="C9" s="32"/>
      <c r="D9" s="33"/>
      <c r="E9" s="33"/>
      <c r="F9" s="33"/>
      <c r="G9" s="33"/>
      <c r="H9" s="33"/>
      <c r="I9" s="66"/>
      <c r="J9" s="34"/>
      <c r="K9" s="34"/>
      <c r="L9" s="33"/>
      <c r="M9" s="66"/>
      <c r="N9" s="66"/>
      <c r="O9" s="33"/>
      <c r="P9" s="35"/>
      <c r="Q9" s="35"/>
      <c r="R9" s="35"/>
      <c r="S9" s="35"/>
      <c r="T9" s="66"/>
      <c r="U9" s="35"/>
      <c r="V9" s="76" t="str">
        <f t="shared" ref="V9:V27" si="3">IF(Q9-R9=0,"",(U9-Q9+R9)/(Q9-R9)*100)</f>
        <v/>
      </c>
      <c r="W9" s="33"/>
      <c r="X9" s="24" t="s">
        <v>2772</v>
      </c>
    </row>
    <row r="10" spans="1:24" ht="12.75" customHeight="1">
      <c r="A10" s="32" t="str">
        <f t="shared" si="2"/>
        <v/>
      </c>
      <c r="B10" s="32"/>
      <c r="C10" s="32"/>
      <c r="D10" s="33"/>
      <c r="E10" s="33"/>
      <c r="F10" s="33"/>
      <c r="G10" s="33"/>
      <c r="H10" s="33"/>
      <c r="I10" s="66"/>
      <c r="J10" s="34"/>
      <c r="K10" s="34"/>
      <c r="L10" s="33"/>
      <c r="M10" s="66"/>
      <c r="N10" s="66"/>
      <c r="O10" s="33"/>
      <c r="P10" s="35"/>
      <c r="Q10" s="35"/>
      <c r="R10" s="35"/>
      <c r="S10" s="35"/>
      <c r="T10" s="66"/>
      <c r="U10" s="35"/>
      <c r="V10" s="76" t="str">
        <f t="shared" si="3"/>
        <v/>
      </c>
      <c r="W10" s="33"/>
      <c r="X10" s="24" t="s">
        <v>2773</v>
      </c>
    </row>
    <row r="11" spans="1:24" ht="12.75" customHeight="1">
      <c r="A11" s="32" t="str">
        <f t="shared" si="2"/>
        <v/>
      </c>
      <c r="B11" s="32"/>
      <c r="C11" s="32"/>
      <c r="D11" s="33"/>
      <c r="E11" s="33"/>
      <c r="F11" s="33"/>
      <c r="G11" s="33"/>
      <c r="H11" s="33"/>
      <c r="I11" s="66"/>
      <c r="J11" s="34"/>
      <c r="K11" s="34"/>
      <c r="L11" s="33"/>
      <c r="M11" s="66"/>
      <c r="N11" s="66"/>
      <c r="O11" s="33"/>
      <c r="P11" s="35"/>
      <c r="Q11" s="35"/>
      <c r="R11" s="35"/>
      <c r="S11" s="35"/>
      <c r="T11" s="66"/>
      <c r="U11" s="35"/>
      <c r="V11" s="76" t="str">
        <f t="shared" si="3"/>
        <v/>
      </c>
      <c r="W11" s="33"/>
      <c r="X11" s="24" t="s">
        <v>2774</v>
      </c>
    </row>
    <row r="12" spans="1:24" ht="12.75" customHeight="1">
      <c r="A12" s="32" t="str">
        <f t="shared" si="2"/>
        <v/>
      </c>
      <c r="B12" s="32"/>
      <c r="C12" s="32"/>
      <c r="D12" s="33"/>
      <c r="E12" s="33"/>
      <c r="F12" s="33"/>
      <c r="G12" s="33"/>
      <c r="H12" s="33"/>
      <c r="I12" s="66"/>
      <c r="J12" s="34"/>
      <c r="K12" s="34"/>
      <c r="L12" s="33"/>
      <c r="M12" s="66"/>
      <c r="N12" s="66"/>
      <c r="O12" s="33"/>
      <c r="P12" s="35"/>
      <c r="Q12" s="35"/>
      <c r="R12" s="35"/>
      <c r="S12" s="35"/>
      <c r="T12" s="66"/>
      <c r="U12" s="35"/>
      <c r="V12" s="76" t="str">
        <f t="shared" si="3"/>
        <v/>
      </c>
      <c r="W12" s="33"/>
      <c r="X12" s="24" t="s">
        <v>2775</v>
      </c>
    </row>
    <row r="13" spans="1:24" ht="12.75" customHeight="1">
      <c r="A13" s="32" t="str">
        <f t="shared" si="2"/>
        <v/>
      </c>
      <c r="B13" s="32"/>
      <c r="C13" s="32"/>
      <c r="D13" s="33"/>
      <c r="E13" s="33"/>
      <c r="F13" s="33"/>
      <c r="G13" s="33"/>
      <c r="H13" s="33"/>
      <c r="I13" s="66"/>
      <c r="J13" s="34"/>
      <c r="K13" s="34"/>
      <c r="L13" s="33"/>
      <c r="M13" s="66"/>
      <c r="N13" s="66"/>
      <c r="O13" s="33"/>
      <c r="P13" s="35"/>
      <c r="Q13" s="35"/>
      <c r="R13" s="35"/>
      <c r="S13" s="35"/>
      <c r="T13" s="66"/>
      <c r="U13" s="35"/>
      <c r="V13" s="76" t="str">
        <f t="shared" si="3"/>
        <v/>
      </c>
      <c r="W13" s="33"/>
      <c r="X13" s="24" t="s">
        <v>2776</v>
      </c>
    </row>
    <row r="14" spans="1:24" ht="12.75" customHeight="1">
      <c r="A14" s="32" t="str">
        <f t="shared" si="2"/>
        <v/>
      </c>
      <c r="B14" s="32"/>
      <c r="C14" s="32"/>
      <c r="D14" s="33"/>
      <c r="E14" s="33"/>
      <c r="F14" s="33"/>
      <c r="G14" s="33"/>
      <c r="H14" s="33"/>
      <c r="I14" s="66"/>
      <c r="J14" s="34"/>
      <c r="K14" s="34"/>
      <c r="L14" s="33"/>
      <c r="M14" s="66"/>
      <c r="N14" s="66"/>
      <c r="O14" s="33"/>
      <c r="P14" s="35"/>
      <c r="Q14" s="35"/>
      <c r="R14" s="35"/>
      <c r="S14" s="35"/>
      <c r="T14" s="66"/>
      <c r="U14" s="35"/>
      <c r="V14" s="76" t="str">
        <f t="shared" si="3"/>
        <v/>
      </c>
      <c r="W14" s="33"/>
      <c r="X14" s="24" t="s">
        <v>2777</v>
      </c>
    </row>
    <row r="15" spans="1:24" ht="12.75" customHeight="1">
      <c r="A15" s="32" t="str">
        <f t="shared" si="2"/>
        <v/>
      </c>
      <c r="B15" s="32"/>
      <c r="C15" s="32"/>
      <c r="D15" s="33"/>
      <c r="E15" s="33"/>
      <c r="F15" s="33"/>
      <c r="G15" s="33"/>
      <c r="H15" s="33"/>
      <c r="I15" s="66"/>
      <c r="J15" s="34"/>
      <c r="K15" s="34"/>
      <c r="L15" s="33"/>
      <c r="M15" s="66"/>
      <c r="N15" s="66"/>
      <c r="O15" s="33"/>
      <c r="P15" s="35"/>
      <c r="Q15" s="35"/>
      <c r="R15" s="35"/>
      <c r="S15" s="35"/>
      <c r="T15" s="66"/>
      <c r="U15" s="35"/>
      <c r="V15" s="76" t="str">
        <f t="shared" si="3"/>
        <v/>
      </c>
      <c r="W15" s="33"/>
      <c r="X15" s="24" t="s">
        <v>2778</v>
      </c>
    </row>
    <row r="16" spans="1:24" ht="12.75" customHeight="1">
      <c r="A16" s="32" t="str">
        <f t="shared" si="2"/>
        <v/>
      </c>
      <c r="B16" s="32"/>
      <c r="C16" s="32"/>
      <c r="D16" s="33"/>
      <c r="E16" s="33"/>
      <c r="F16" s="33"/>
      <c r="G16" s="33"/>
      <c r="H16" s="33"/>
      <c r="I16" s="66"/>
      <c r="J16" s="34"/>
      <c r="K16" s="34"/>
      <c r="L16" s="33"/>
      <c r="M16" s="66"/>
      <c r="N16" s="66"/>
      <c r="O16" s="33"/>
      <c r="P16" s="35"/>
      <c r="Q16" s="35"/>
      <c r="R16" s="35"/>
      <c r="S16" s="35"/>
      <c r="T16" s="66"/>
      <c r="U16" s="35"/>
      <c r="V16" s="76" t="str">
        <f t="shared" si="3"/>
        <v/>
      </c>
      <c r="W16" s="33"/>
      <c r="X16" s="24" t="s">
        <v>2779</v>
      </c>
    </row>
    <row r="17" spans="1:24" ht="12.75" customHeight="1">
      <c r="A17" s="32" t="str">
        <f t="shared" si="2"/>
        <v/>
      </c>
      <c r="B17" s="32"/>
      <c r="C17" s="32"/>
      <c r="D17" s="33"/>
      <c r="E17" s="33"/>
      <c r="F17" s="33"/>
      <c r="G17" s="33"/>
      <c r="H17" s="33"/>
      <c r="I17" s="66"/>
      <c r="J17" s="34"/>
      <c r="K17" s="34"/>
      <c r="L17" s="33"/>
      <c r="M17" s="66"/>
      <c r="N17" s="66"/>
      <c r="O17" s="33"/>
      <c r="P17" s="35"/>
      <c r="Q17" s="35"/>
      <c r="R17" s="35"/>
      <c r="S17" s="35"/>
      <c r="T17" s="66"/>
      <c r="U17" s="35"/>
      <c r="V17" s="76" t="str">
        <f t="shared" si="3"/>
        <v/>
      </c>
      <c r="W17" s="33"/>
      <c r="X17" s="24" t="s">
        <v>2780</v>
      </c>
    </row>
    <row r="18" spans="1:24" ht="12.75" customHeight="1">
      <c r="A18" s="32" t="str">
        <f t="shared" si="2"/>
        <v/>
      </c>
      <c r="B18" s="32"/>
      <c r="C18" s="32"/>
      <c r="D18" s="33"/>
      <c r="E18" s="33"/>
      <c r="F18" s="33"/>
      <c r="G18" s="33"/>
      <c r="H18" s="33"/>
      <c r="I18" s="66"/>
      <c r="J18" s="34"/>
      <c r="K18" s="34"/>
      <c r="L18" s="33"/>
      <c r="M18" s="66"/>
      <c r="N18" s="66"/>
      <c r="O18" s="33"/>
      <c r="P18" s="35"/>
      <c r="Q18" s="35"/>
      <c r="R18" s="35"/>
      <c r="S18" s="35"/>
      <c r="T18" s="66"/>
      <c r="U18" s="35"/>
      <c r="V18" s="76" t="str">
        <f t="shared" si="3"/>
        <v/>
      </c>
      <c r="W18" s="33"/>
      <c r="X18" s="24" t="s">
        <v>2781</v>
      </c>
    </row>
    <row r="19" spans="1:24" ht="12.75" customHeight="1">
      <c r="A19" s="32" t="str">
        <f t="shared" si="2"/>
        <v/>
      </c>
      <c r="B19" s="32"/>
      <c r="C19" s="32"/>
      <c r="D19" s="33"/>
      <c r="E19" s="33"/>
      <c r="F19" s="33"/>
      <c r="G19" s="33"/>
      <c r="H19" s="33"/>
      <c r="I19" s="66"/>
      <c r="J19" s="34"/>
      <c r="K19" s="34"/>
      <c r="L19" s="33"/>
      <c r="M19" s="66"/>
      <c r="N19" s="66"/>
      <c r="O19" s="33"/>
      <c r="P19" s="35"/>
      <c r="Q19" s="35"/>
      <c r="R19" s="35"/>
      <c r="S19" s="35"/>
      <c r="T19" s="66"/>
      <c r="U19" s="35"/>
      <c r="V19" s="76" t="str">
        <f t="shared" si="3"/>
        <v/>
      </c>
      <c r="W19" s="33"/>
      <c r="X19" s="24" t="s">
        <v>2782</v>
      </c>
    </row>
    <row r="20" spans="1:24" ht="12.75" customHeight="1">
      <c r="A20" s="32" t="str">
        <f t="shared" si="2"/>
        <v/>
      </c>
      <c r="B20" s="32"/>
      <c r="C20" s="32"/>
      <c r="D20" s="33"/>
      <c r="E20" s="33"/>
      <c r="F20" s="33"/>
      <c r="G20" s="33"/>
      <c r="H20" s="33"/>
      <c r="I20" s="66"/>
      <c r="J20" s="34"/>
      <c r="K20" s="34"/>
      <c r="L20" s="33"/>
      <c r="M20" s="66"/>
      <c r="N20" s="66"/>
      <c r="O20" s="33"/>
      <c r="P20" s="35"/>
      <c r="Q20" s="35"/>
      <c r="R20" s="35"/>
      <c r="S20" s="35"/>
      <c r="T20" s="66"/>
      <c r="U20" s="35"/>
      <c r="V20" s="76" t="str">
        <f t="shared" si="3"/>
        <v/>
      </c>
      <c r="W20" s="33"/>
      <c r="X20" s="24" t="s">
        <v>2783</v>
      </c>
    </row>
    <row r="21" spans="1:24" ht="12.75" customHeight="1">
      <c r="A21" s="32" t="str">
        <f t="shared" si="2"/>
        <v/>
      </c>
      <c r="B21" s="32"/>
      <c r="C21" s="32"/>
      <c r="D21" s="33"/>
      <c r="E21" s="33"/>
      <c r="F21" s="33"/>
      <c r="G21" s="33"/>
      <c r="H21" s="33"/>
      <c r="I21" s="66"/>
      <c r="J21" s="34"/>
      <c r="K21" s="34"/>
      <c r="L21" s="33"/>
      <c r="M21" s="66"/>
      <c r="N21" s="66"/>
      <c r="O21" s="33"/>
      <c r="P21" s="35"/>
      <c r="Q21" s="35"/>
      <c r="R21" s="35"/>
      <c r="S21" s="35"/>
      <c r="T21" s="66"/>
      <c r="U21" s="35"/>
      <c r="V21" s="76" t="str">
        <f t="shared" si="3"/>
        <v/>
      </c>
      <c r="W21" s="33"/>
      <c r="X21" s="24" t="s">
        <v>2784</v>
      </c>
    </row>
    <row r="22" spans="1:24" ht="12.75" customHeight="1">
      <c r="A22" s="32" t="str">
        <f t="shared" si="2"/>
        <v/>
      </c>
      <c r="B22" s="32"/>
      <c r="C22" s="32"/>
      <c r="D22" s="33"/>
      <c r="E22" s="33"/>
      <c r="F22" s="33"/>
      <c r="G22" s="33"/>
      <c r="H22" s="33"/>
      <c r="I22" s="66"/>
      <c r="J22" s="34"/>
      <c r="K22" s="34"/>
      <c r="L22" s="33"/>
      <c r="M22" s="66"/>
      <c r="N22" s="66"/>
      <c r="O22" s="33"/>
      <c r="P22" s="35"/>
      <c r="Q22" s="35"/>
      <c r="R22" s="35"/>
      <c r="S22" s="35"/>
      <c r="T22" s="66"/>
      <c r="U22" s="35"/>
      <c r="V22" s="76" t="str">
        <f t="shared" si="3"/>
        <v/>
      </c>
      <c r="W22" s="33"/>
      <c r="X22" s="24" t="s">
        <v>2785</v>
      </c>
    </row>
    <row r="23" spans="1:24" ht="12.75" customHeight="1">
      <c r="A23" s="32" t="str">
        <f t="shared" si="2"/>
        <v/>
      </c>
      <c r="B23" s="32"/>
      <c r="C23" s="32"/>
      <c r="D23" s="33"/>
      <c r="E23" s="33"/>
      <c r="F23" s="33"/>
      <c r="G23" s="33"/>
      <c r="H23" s="33"/>
      <c r="I23" s="66"/>
      <c r="J23" s="34"/>
      <c r="K23" s="34"/>
      <c r="L23" s="33"/>
      <c r="M23" s="66"/>
      <c r="N23" s="66"/>
      <c r="O23" s="33"/>
      <c r="P23" s="35"/>
      <c r="Q23" s="35"/>
      <c r="R23" s="35"/>
      <c r="S23" s="35"/>
      <c r="T23" s="66"/>
      <c r="U23" s="35"/>
      <c r="V23" s="76" t="str">
        <f t="shared" si="3"/>
        <v/>
      </c>
      <c r="W23" s="33"/>
      <c r="X23" s="24" t="s">
        <v>2786</v>
      </c>
    </row>
    <row r="24" spans="1:24" ht="12.75" customHeight="1">
      <c r="A24" s="32" t="str">
        <f t="shared" si="2"/>
        <v/>
      </c>
      <c r="B24" s="32"/>
      <c r="C24" s="32"/>
      <c r="D24" s="33"/>
      <c r="E24" s="33"/>
      <c r="F24" s="33"/>
      <c r="G24" s="33"/>
      <c r="H24" s="33"/>
      <c r="I24" s="66"/>
      <c r="J24" s="34"/>
      <c r="K24" s="34"/>
      <c r="L24" s="33"/>
      <c r="M24" s="66"/>
      <c r="N24" s="66"/>
      <c r="O24" s="33"/>
      <c r="P24" s="35"/>
      <c r="Q24" s="35"/>
      <c r="R24" s="35"/>
      <c r="S24" s="35"/>
      <c r="T24" s="66"/>
      <c r="U24" s="35"/>
      <c r="V24" s="76" t="str">
        <f t="shared" si="3"/>
        <v/>
      </c>
      <c r="W24" s="33"/>
      <c r="X24" s="24" t="s">
        <v>2787</v>
      </c>
    </row>
    <row r="25" spans="1:24" ht="12.75" customHeight="1">
      <c r="A25" s="824" t="s">
        <v>2788</v>
      </c>
      <c r="B25" s="853"/>
      <c r="C25" s="853"/>
      <c r="D25" s="853"/>
      <c r="E25" s="811"/>
      <c r="F25" s="33"/>
      <c r="G25" s="33"/>
      <c r="H25" s="33"/>
      <c r="I25" s="66"/>
      <c r="J25" s="64"/>
      <c r="K25" s="64"/>
      <c r="L25" s="33"/>
      <c r="M25" s="66"/>
      <c r="N25" s="66"/>
      <c r="O25" s="33"/>
      <c r="P25" s="35">
        <f>SUM(P8:P24)</f>
        <v>0</v>
      </c>
      <c r="Q25" s="35">
        <f>SUM(Q8:Q24)</f>
        <v>0</v>
      </c>
      <c r="R25" s="35">
        <f>SUM(R8:R24)</f>
        <v>0</v>
      </c>
      <c r="S25" s="35">
        <f>SUM(S8:S24)</f>
        <v>0</v>
      </c>
      <c r="T25" s="35"/>
      <c r="U25" s="35">
        <f>SUM(U8:U24)</f>
        <v>0</v>
      </c>
      <c r="V25" s="76" t="str">
        <f t="shared" si="3"/>
        <v/>
      </c>
      <c r="W25" s="33"/>
      <c r="X25" s="24"/>
    </row>
    <row r="26" spans="1:24" ht="12.75" customHeight="1">
      <c r="A26" s="824" t="s">
        <v>2789</v>
      </c>
      <c r="B26" s="853"/>
      <c r="C26" s="853"/>
      <c r="D26" s="853"/>
      <c r="E26" s="811"/>
      <c r="F26" s="33"/>
      <c r="G26" s="33"/>
      <c r="H26" s="33"/>
      <c r="I26" s="66"/>
      <c r="J26" s="64"/>
      <c r="K26" s="64"/>
      <c r="L26" s="33"/>
      <c r="M26" s="66"/>
      <c r="N26" s="66"/>
      <c r="O26" s="33"/>
      <c r="P26" s="35"/>
      <c r="Q26" s="35">
        <f>R25</f>
        <v>0</v>
      </c>
      <c r="R26" s="35"/>
      <c r="S26" s="35"/>
      <c r="T26" s="35"/>
      <c r="U26" s="35"/>
      <c r="V26" s="76"/>
      <c r="W26" s="33"/>
      <c r="X26" s="24"/>
    </row>
    <row r="27" spans="1:24" ht="15.75" customHeight="1">
      <c r="A27" s="803" t="s">
        <v>2790</v>
      </c>
      <c r="B27" s="809"/>
      <c r="C27" s="809"/>
      <c r="D27" s="809"/>
      <c r="E27" s="804"/>
      <c r="F27" s="36"/>
      <c r="G27" s="36"/>
      <c r="H27" s="36"/>
      <c r="I27" s="36"/>
      <c r="J27" s="38"/>
      <c r="K27" s="42"/>
      <c r="L27" s="42"/>
      <c r="M27" s="42"/>
      <c r="N27" s="42"/>
      <c r="O27" s="42"/>
      <c r="P27" s="42">
        <f>P25-P26</f>
        <v>0</v>
      </c>
      <c r="Q27" s="42">
        <f>Q25-Q26</f>
        <v>0</v>
      </c>
      <c r="R27" s="42"/>
      <c r="S27" s="201">
        <f>S25</f>
        <v>0</v>
      </c>
      <c r="T27" s="42"/>
      <c r="U27" s="201">
        <f>U25</f>
        <v>0</v>
      </c>
      <c r="V27" s="76" t="str">
        <f t="shared" si="3"/>
        <v/>
      </c>
      <c r="W27" s="193"/>
    </row>
    <row r="28" spans="1:24" ht="15.75" customHeight="1">
      <c r="A28" s="25" t="e">
        <f>#REF!&amp;"填表人："&amp;#REF!</f>
        <v>#REF!</v>
      </c>
      <c r="U28" s="25" t="e">
        <f>"评估人员："&amp;#REF!</f>
        <v>#REF!</v>
      </c>
      <c r="X28" s="25" t="s">
        <v>1653</v>
      </c>
    </row>
    <row r="29" spans="1:24" ht="15.75" customHeight="1">
      <c r="A29" s="25" t="e">
        <f>"填表日期："&amp;YEAR(#REF!)&amp;"年"&amp;MONTH(#REF!)&amp;"月"&amp;DAY(#REF!)&amp;"日"</f>
        <v>#REF!</v>
      </c>
    </row>
  </sheetData>
  <mergeCells count="26">
    <mergeCell ref="A2:W2"/>
    <mergeCell ref="A3:W3"/>
    <mergeCell ref="A5:M5"/>
    <mergeCell ref="P6:Q6"/>
    <mergeCell ref="S6:U6"/>
    <mergeCell ref="F6:F7"/>
    <mergeCell ref="G6:G7"/>
    <mergeCell ref="H6:H7"/>
    <mergeCell ref="I6:I7"/>
    <mergeCell ref="J6:J7"/>
    <mergeCell ref="K6:K7"/>
    <mergeCell ref="L6:L7"/>
    <mergeCell ref="M6:M7"/>
    <mergeCell ref="N6:N7"/>
    <mergeCell ref="O6:O7"/>
    <mergeCell ref="R6:R7"/>
    <mergeCell ref="V6:V7"/>
    <mergeCell ref="W6:W7"/>
    <mergeCell ref="A25:E25"/>
    <mergeCell ref="A26:E26"/>
    <mergeCell ref="A27:E27"/>
    <mergeCell ref="A6:A7"/>
    <mergeCell ref="B6:B7"/>
    <mergeCell ref="C6:C7"/>
    <mergeCell ref="D6:D7"/>
    <mergeCell ref="E6:E7"/>
  </mergeCells>
  <phoneticPr fontId="48" type="noConversion"/>
  <hyperlinks>
    <hyperlink ref="A1" location="索引目录!A1" display="返回索引目录" xr:uid="{00000000-0004-0000-3A00-000000000000}"/>
  </hyperlinks>
  <printOptions horizontalCentered="1"/>
  <pageMargins left="0.98402777777777795" right="0.98402777777777795" top="0.98402777777777795" bottom="0.98402777777777795" header="0.47152777777777799" footer="0.35416666666666702"/>
  <pageSetup paperSize="9" scale="5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D214"/>
  <sheetViews>
    <sheetView showGridLines="0" topLeftCell="B1" zoomScale="96" zoomScaleNormal="96" workbookViewId="0">
      <selection activeCell="L27" sqref="L27"/>
    </sheetView>
  </sheetViews>
  <sheetFormatPr defaultColWidth="9" defaultRowHeight="15.75"/>
  <cols>
    <col min="1" max="1" width="1.5" style="517" customWidth="1"/>
    <col min="2" max="2" width="214.125" style="517" customWidth="1"/>
    <col min="3" max="4" width="9" style="517" customWidth="1"/>
    <col min="5" max="16384" width="9" style="517"/>
  </cols>
  <sheetData>
    <row r="1" spans="1:4" ht="43.35" customHeight="1">
      <c r="A1" s="518"/>
      <c r="B1" s="519" t="s">
        <v>340</v>
      </c>
      <c r="C1" s="518"/>
      <c r="D1" s="518"/>
    </row>
    <row r="2" spans="1:4" ht="19.5" customHeight="1">
      <c r="A2" s="518"/>
      <c r="B2" s="520"/>
      <c r="C2" s="518"/>
      <c r="D2" s="518"/>
    </row>
    <row r="3" spans="1:4" s="510" customFormat="1" ht="18.75" customHeight="1">
      <c r="A3" s="521"/>
      <c r="B3" s="522" t="s">
        <v>341</v>
      </c>
      <c r="C3" s="521"/>
      <c r="D3" s="521"/>
    </row>
    <row r="4" spans="1:4" s="510" customFormat="1" ht="18.75" customHeight="1">
      <c r="A4" s="521"/>
      <c r="B4" s="523" t="s">
        <v>342</v>
      </c>
      <c r="C4" s="521"/>
      <c r="D4" s="521"/>
    </row>
    <row r="5" spans="1:4" s="510" customFormat="1" ht="51" customHeight="1">
      <c r="B5" s="524" t="s">
        <v>343</v>
      </c>
    </row>
    <row r="6" spans="1:4" s="510" customFormat="1" ht="88.5" customHeight="1">
      <c r="A6" s="521"/>
      <c r="B6" s="523" t="s">
        <v>344</v>
      </c>
      <c r="C6" s="521"/>
      <c r="D6" s="521"/>
    </row>
    <row r="7" spans="1:4" s="510" customFormat="1" ht="18.75" customHeight="1">
      <c r="A7" s="521"/>
      <c r="B7" s="525" t="s">
        <v>345</v>
      </c>
      <c r="C7" s="521"/>
      <c r="D7" s="521"/>
    </row>
    <row r="8" spans="1:4" s="510" customFormat="1" ht="83.25" customHeight="1">
      <c r="B8" s="524" t="s">
        <v>346</v>
      </c>
    </row>
    <row r="9" spans="1:4" s="510" customFormat="1" ht="19.5" customHeight="1">
      <c r="B9" s="526" t="s">
        <v>347</v>
      </c>
    </row>
    <row r="10" spans="1:4" s="510" customFormat="1" ht="52.5" customHeight="1">
      <c r="B10" s="526" t="s">
        <v>348</v>
      </c>
    </row>
    <row r="11" spans="1:4" s="510" customFormat="1" ht="41.1" customHeight="1">
      <c r="B11" s="526" t="s">
        <v>349</v>
      </c>
    </row>
    <row r="12" spans="1:4" s="510" customFormat="1" ht="56.1" customHeight="1">
      <c r="B12" s="526" t="s">
        <v>350</v>
      </c>
    </row>
    <row r="13" spans="1:4" s="510" customFormat="1" ht="50.25" customHeight="1">
      <c r="B13" s="526" t="s">
        <v>351</v>
      </c>
    </row>
    <row r="14" spans="1:4" s="510" customFormat="1" ht="52.5" customHeight="1">
      <c r="B14" s="526" t="s">
        <v>352</v>
      </c>
    </row>
    <row r="15" spans="1:4" s="510" customFormat="1" ht="50.25" customHeight="1">
      <c r="B15" s="526" t="s">
        <v>353</v>
      </c>
    </row>
    <row r="16" spans="1:4" s="510" customFormat="1" ht="18.75" customHeight="1">
      <c r="B16" s="527" t="s">
        <v>354</v>
      </c>
    </row>
    <row r="17" spans="2:2" s="510" customFormat="1" ht="24" customHeight="1">
      <c r="B17" s="527" t="s">
        <v>355</v>
      </c>
    </row>
    <row r="18" spans="2:2" s="510" customFormat="1" ht="24" customHeight="1">
      <c r="B18" s="528" t="s">
        <v>356</v>
      </c>
    </row>
    <row r="19" spans="2:2" s="510" customFormat="1" ht="45" customHeight="1">
      <c r="B19" s="526" t="s">
        <v>357</v>
      </c>
    </row>
    <row r="20" spans="2:2" s="510" customFormat="1" ht="45.6" customHeight="1">
      <c r="B20" s="526" t="s">
        <v>358</v>
      </c>
    </row>
    <row r="21" spans="2:2" s="510" customFormat="1" ht="24" customHeight="1">
      <c r="B21" s="528" t="s">
        <v>359</v>
      </c>
    </row>
    <row r="22" spans="2:2" s="510" customFormat="1" ht="48.75" customHeight="1">
      <c r="B22" s="526" t="s">
        <v>360</v>
      </c>
    </row>
    <row r="23" spans="2:2" s="510" customFormat="1" ht="24" customHeight="1">
      <c r="B23" s="528" t="s">
        <v>361</v>
      </c>
    </row>
    <row r="24" spans="2:2" s="510" customFormat="1" ht="45" customHeight="1">
      <c r="B24" s="526" t="s">
        <v>362</v>
      </c>
    </row>
    <row r="25" spans="2:2" s="510" customFormat="1" ht="45" customHeight="1">
      <c r="B25" s="526" t="s">
        <v>363</v>
      </c>
    </row>
    <row r="26" spans="2:2" s="510" customFormat="1" ht="24" customHeight="1">
      <c r="B26" s="528" t="s">
        <v>364</v>
      </c>
    </row>
    <row r="27" spans="2:2" s="510" customFormat="1" ht="24.6" customHeight="1">
      <c r="B27" s="526" t="s">
        <v>365</v>
      </c>
    </row>
    <row r="28" spans="2:2" s="510" customFormat="1" ht="24.6" customHeight="1">
      <c r="B28" s="526" t="s">
        <v>366</v>
      </c>
    </row>
    <row r="29" spans="2:2" s="510" customFormat="1" ht="24.6" customHeight="1">
      <c r="B29" s="526" t="s">
        <v>367</v>
      </c>
    </row>
    <row r="30" spans="2:2" s="510" customFormat="1" ht="24" customHeight="1">
      <c r="B30" s="526" t="s">
        <v>368</v>
      </c>
    </row>
    <row r="31" spans="2:2" s="510" customFormat="1" ht="24" customHeight="1">
      <c r="B31" s="526" t="s">
        <v>369</v>
      </c>
    </row>
    <row r="32" spans="2:2" s="510" customFormat="1" ht="24" customHeight="1">
      <c r="B32" s="528" t="s">
        <v>370</v>
      </c>
    </row>
    <row r="33" spans="2:2" s="510" customFormat="1" ht="45" customHeight="1">
      <c r="B33" s="526" t="s">
        <v>371</v>
      </c>
    </row>
    <row r="34" spans="2:2" s="510" customFormat="1" ht="24" customHeight="1">
      <c r="B34" s="529" t="s">
        <v>372</v>
      </c>
    </row>
    <row r="35" spans="2:2" s="510" customFormat="1" ht="24" customHeight="1">
      <c r="B35" s="516" t="s">
        <v>373</v>
      </c>
    </row>
    <row r="36" spans="2:2" s="510" customFormat="1" ht="24" customHeight="1">
      <c r="B36" s="529" t="s">
        <v>374</v>
      </c>
    </row>
    <row r="37" spans="2:2" s="510" customFormat="1" ht="24" customHeight="1">
      <c r="B37" s="530" t="s">
        <v>375</v>
      </c>
    </row>
    <row r="38" spans="2:2" s="510" customFormat="1" ht="23.1" customHeight="1">
      <c r="B38" s="528" t="s">
        <v>376</v>
      </c>
    </row>
    <row r="39" spans="2:2" s="510" customFormat="1" ht="23.1" customHeight="1">
      <c r="B39" s="526" t="s">
        <v>377</v>
      </c>
    </row>
    <row r="40" spans="2:2" s="510" customFormat="1" ht="24" customHeight="1">
      <c r="B40" s="528" t="s">
        <v>378</v>
      </c>
    </row>
    <row r="41" spans="2:2" s="510" customFormat="1" ht="75" customHeight="1">
      <c r="B41" s="526" t="s">
        <v>379</v>
      </c>
    </row>
    <row r="42" spans="2:2" s="510" customFormat="1" ht="24" customHeight="1">
      <c r="B42" s="528" t="s">
        <v>380</v>
      </c>
    </row>
    <row r="43" spans="2:2" s="510" customFormat="1" ht="121.35" customHeight="1">
      <c r="B43" s="526" t="s">
        <v>381</v>
      </c>
    </row>
    <row r="44" spans="2:2" s="510" customFormat="1" ht="26.85" customHeight="1">
      <c r="B44" s="528" t="s">
        <v>382</v>
      </c>
    </row>
    <row r="45" spans="2:2" s="510" customFormat="1" ht="27" customHeight="1">
      <c r="B45" s="531" t="s">
        <v>373</v>
      </c>
    </row>
    <row r="46" spans="2:2" s="510" customFormat="1" ht="27" customHeight="1">
      <c r="B46" s="529" t="s">
        <v>383</v>
      </c>
    </row>
    <row r="47" spans="2:2" s="510" customFormat="1" ht="49.35" customHeight="1">
      <c r="B47" s="531" t="s">
        <v>384</v>
      </c>
    </row>
    <row r="48" spans="2:2" s="510" customFormat="1" ht="24" customHeight="1">
      <c r="B48" s="528" t="s">
        <v>385</v>
      </c>
    </row>
    <row r="49" spans="2:2" s="510" customFormat="1" ht="24" customHeight="1">
      <c r="B49" s="531" t="s">
        <v>386</v>
      </c>
    </row>
    <row r="50" spans="2:2" s="510" customFormat="1" ht="27" customHeight="1">
      <c r="B50" s="528" t="s">
        <v>387</v>
      </c>
    </row>
    <row r="51" spans="2:2" s="510" customFormat="1" ht="27" customHeight="1">
      <c r="B51" s="531" t="s">
        <v>388</v>
      </c>
    </row>
    <row r="52" spans="2:2" s="510" customFormat="1" ht="27" customHeight="1">
      <c r="B52" s="531" t="s">
        <v>389</v>
      </c>
    </row>
    <row r="53" spans="2:2" s="510" customFormat="1" ht="27" customHeight="1">
      <c r="B53" s="531" t="s">
        <v>390</v>
      </c>
    </row>
    <row r="54" spans="2:2" s="510" customFormat="1" ht="27" customHeight="1">
      <c r="B54" s="531" t="s">
        <v>391</v>
      </c>
    </row>
    <row r="55" spans="2:2" s="510" customFormat="1" ht="42" customHeight="1">
      <c r="B55" s="531" t="s">
        <v>392</v>
      </c>
    </row>
    <row r="56" spans="2:2" s="510" customFormat="1" ht="27" customHeight="1">
      <c r="B56" s="529" t="s">
        <v>393</v>
      </c>
    </row>
    <row r="57" spans="2:2" s="510" customFormat="1" ht="27" customHeight="1">
      <c r="B57" s="516" t="s">
        <v>394</v>
      </c>
    </row>
    <row r="58" spans="2:2" s="510" customFormat="1" ht="27" customHeight="1">
      <c r="B58" s="529" t="s">
        <v>395</v>
      </c>
    </row>
    <row r="59" spans="2:2" s="510" customFormat="1" ht="27" customHeight="1">
      <c r="B59" s="531" t="s">
        <v>396</v>
      </c>
    </row>
    <row r="60" spans="2:2" s="510" customFormat="1" ht="27" customHeight="1">
      <c r="B60" s="528" t="s">
        <v>397</v>
      </c>
    </row>
    <row r="61" spans="2:2" s="510" customFormat="1" ht="27" customHeight="1">
      <c r="B61" s="516" t="s">
        <v>398</v>
      </c>
    </row>
    <row r="62" spans="2:2" s="510" customFormat="1" ht="27" customHeight="1">
      <c r="B62" s="528" t="s">
        <v>399</v>
      </c>
    </row>
    <row r="63" spans="2:2" s="510" customFormat="1" ht="27" customHeight="1">
      <c r="B63" s="531" t="s">
        <v>398</v>
      </c>
    </row>
    <row r="64" spans="2:2" s="510" customFormat="1" ht="27" customHeight="1">
      <c r="B64" s="532" t="s">
        <v>400</v>
      </c>
    </row>
    <row r="65" spans="2:2" s="510" customFormat="1" ht="27" customHeight="1">
      <c r="B65" s="528" t="s">
        <v>401</v>
      </c>
    </row>
    <row r="66" spans="2:2" s="510" customFormat="1" ht="27" customHeight="1">
      <c r="B66" s="533" t="s">
        <v>373</v>
      </c>
    </row>
    <row r="67" spans="2:2" s="510" customFormat="1" ht="27" customHeight="1">
      <c r="B67" s="528" t="s">
        <v>402</v>
      </c>
    </row>
    <row r="68" spans="2:2" s="510" customFormat="1" ht="27" customHeight="1">
      <c r="B68" s="533" t="s">
        <v>373</v>
      </c>
    </row>
    <row r="69" spans="2:2" s="510" customFormat="1" ht="27" customHeight="1">
      <c r="B69" s="528" t="s">
        <v>403</v>
      </c>
    </row>
    <row r="70" spans="2:2" s="510" customFormat="1" ht="27" customHeight="1">
      <c r="B70" s="534" t="s">
        <v>404</v>
      </c>
    </row>
    <row r="71" spans="2:2" s="510" customFormat="1" ht="27" customHeight="1">
      <c r="B71" s="528" t="s">
        <v>405</v>
      </c>
    </row>
    <row r="72" spans="2:2" s="510" customFormat="1" ht="27" customHeight="1">
      <c r="B72" s="531" t="s">
        <v>406</v>
      </c>
    </row>
    <row r="73" spans="2:2" s="510" customFormat="1" ht="27" customHeight="1">
      <c r="B73" s="529" t="s">
        <v>407</v>
      </c>
    </row>
    <row r="74" spans="2:2" s="510" customFormat="1" ht="27" customHeight="1">
      <c r="B74" s="516" t="s">
        <v>408</v>
      </c>
    </row>
    <row r="75" spans="2:2" s="510" customFormat="1" ht="27" customHeight="1">
      <c r="B75" s="529" t="s">
        <v>409</v>
      </c>
    </row>
    <row r="76" spans="2:2" s="510" customFormat="1" ht="27" customHeight="1">
      <c r="B76" s="516" t="s">
        <v>410</v>
      </c>
    </row>
    <row r="77" spans="2:2" s="510" customFormat="1" ht="26.85" customHeight="1">
      <c r="B77" s="528" t="s">
        <v>411</v>
      </c>
    </row>
    <row r="78" spans="2:2" s="510" customFormat="1" ht="45" customHeight="1">
      <c r="B78" s="531" t="s">
        <v>412</v>
      </c>
    </row>
    <row r="79" spans="2:2" s="510" customFormat="1" ht="27" customHeight="1">
      <c r="B79" s="528" t="s">
        <v>413</v>
      </c>
    </row>
    <row r="80" spans="2:2" s="510" customFormat="1" ht="26.85" customHeight="1">
      <c r="B80" s="528" t="s">
        <v>414</v>
      </c>
    </row>
    <row r="81" spans="2:2" s="510" customFormat="1" ht="18.75" customHeight="1">
      <c r="B81" s="534" t="s">
        <v>415</v>
      </c>
    </row>
    <row r="82" spans="2:2" s="510" customFormat="1" ht="18.75" customHeight="1">
      <c r="B82" s="534" t="s">
        <v>416</v>
      </c>
    </row>
    <row r="83" spans="2:2" s="510" customFormat="1" ht="18.75" customHeight="1">
      <c r="B83" s="534" t="s">
        <v>417</v>
      </c>
    </row>
    <row r="84" spans="2:2" s="510" customFormat="1" ht="18.75" customHeight="1">
      <c r="B84" s="534" t="s">
        <v>418</v>
      </c>
    </row>
    <row r="85" spans="2:2" s="510" customFormat="1" ht="18.75" customHeight="1">
      <c r="B85" s="534" t="s">
        <v>419</v>
      </c>
    </row>
    <row r="86" spans="2:2" s="510" customFormat="1" ht="18.75" customHeight="1">
      <c r="B86" s="534" t="s">
        <v>420</v>
      </c>
    </row>
    <row r="87" spans="2:2" s="510" customFormat="1" ht="18.75" customHeight="1">
      <c r="B87" s="535" t="s">
        <v>421</v>
      </c>
    </row>
    <row r="88" spans="2:2" s="510" customFormat="1" ht="18.75" customHeight="1">
      <c r="B88" s="535" t="s">
        <v>422</v>
      </c>
    </row>
    <row r="89" spans="2:2" s="510" customFormat="1" ht="18.75" customHeight="1">
      <c r="B89" s="535" t="s">
        <v>423</v>
      </c>
    </row>
    <row r="90" spans="2:2" s="510" customFormat="1" ht="18.75" customHeight="1">
      <c r="B90" s="535" t="s">
        <v>424</v>
      </c>
    </row>
    <row r="91" spans="2:2" s="510" customFormat="1" ht="18.75" customHeight="1">
      <c r="B91" s="535" t="s">
        <v>425</v>
      </c>
    </row>
    <row r="92" spans="2:2" s="510" customFormat="1" ht="18.75" customHeight="1">
      <c r="B92" s="535" t="s">
        <v>426</v>
      </c>
    </row>
    <row r="93" spans="2:2" s="510" customFormat="1" ht="18.75" customHeight="1">
      <c r="B93" s="535" t="s">
        <v>427</v>
      </c>
    </row>
    <row r="94" spans="2:2" s="510" customFormat="1" ht="18.75" customHeight="1">
      <c r="B94" s="535" t="s">
        <v>428</v>
      </c>
    </row>
    <row r="95" spans="2:2" s="510" customFormat="1" ht="18.75" customHeight="1">
      <c r="B95" s="535" t="s">
        <v>429</v>
      </c>
    </row>
    <row r="96" spans="2:2" s="510" customFormat="1" ht="40.35" customHeight="1">
      <c r="B96" s="535" t="s">
        <v>430</v>
      </c>
    </row>
    <row r="97" spans="2:2" s="510" customFormat="1" ht="18.75" customHeight="1">
      <c r="B97" s="535" t="s">
        <v>431</v>
      </c>
    </row>
    <row r="98" spans="2:2" s="510" customFormat="1" ht="37.5" customHeight="1">
      <c r="B98" s="535" t="s">
        <v>432</v>
      </c>
    </row>
    <row r="99" spans="2:2" s="510" customFormat="1" ht="27" customHeight="1">
      <c r="B99" s="528" t="s">
        <v>433</v>
      </c>
    </row>
    <row r="100" spans="2:2" s="510" customFormat="1" ht="18.75" customHeight="1">
      <c r="B100" s="535" t="s">
        <v>434</v>
      </c>
    </row>
    <row r="101" spans="2:2" s="510" customFormat="1" ht="18.75" customHeight="1">
      <c r="B101" s="535" t="s">
        <v>435</v>
      </c>
    </row>
    <row r="102" spans="2:2" s="510" customFormat="1" ht="19.5" customHeight="1">
      <c r="B102" s="535" t="s">
        <v>436</v>
      </c>
    </row>
    <row r="103" spans="2:2" s="510" customFormat="1" ht="18.75" customHeight="1">
      <c r="B103" s="535" t="s">
        <v>437</v>
      </c>
    </row>
    <row r="104" spans="2:2" s="510" customFormat="1" ht="18.75" customHeight="1">
      <c r="B104" s="535" t="s">
        <v>438</v>
      </c>
    </row>
    <row r="105" spans="2:2" s="510" customFormat="1" ht="18.75" customHeight="1">
      <c r="B105" s="535" t="s">
        <v>439</v>
      </c>
    </row>
    <row r="106" spans="2:2" s="510" customFormat="1" ht="19.5" customHeight="1">
      <c r="B106" s="535" t="s">
        <v>440</v>
      </c>
    </row>
    <row r="107" spans="2:2" s="510" customFormat="1" ht="18.75" customHeight="1">
      <c r="B107" s="535" t="s">
        <v>441</v>
      </c>
    </row>
    <row r="108" spans="2:2" s="510" customFormat="1" ht="19.5" customHeight="1">
      <c r="B108" s="535" t="s">
        <v>442</v>
      </c>
    </row>
    <row r="109" spans="2:2" s="510" customFormat="1" ht="18.75" customHeight="1">
      <c r="B109" s="535" t="s">
        <v>443</v>
      </c>
    </row>
    <row r="110" spans="2:2" s="510" customFormat="1" ht="27" customHeight="1">
      <c r="B110" s="536" t="s">
        <v>444</v>
      </c>
    </row>
    <row r="111" spans="2:2" s="510" customFormat="1" ht="27" customHeight="1">
      <c r="B111" s="510" t="s">
        <v>445</v>
      </c>
    </row>
    <row r="112" spans="2:2" s="510" customFormat="1" ht="27" customHeight="1">
      <c r="B112" s="536" t="s">
        <v>446</v>
      </c>
    </row>
    <row r="113" spans="2:2" s="511" customFormat="1" ht="27" customHeight="1">
      <c r="B113" s="537" t="s">
        <v>447</v>
      </c>
    </row>
    <row r="114" spans="2:2" s="510" customFormat="1" ht="45" customHeight="1">
      <c r="B114" s="538" t="s">
        <v>448</v>
      </c>
    </row>
    <row r="115" spans="2:2" s="510" customFormat="1" ht="40.35" customHeight="1">
      <c r="B115" s="534" t="s">
        <v>449</v>
      </c>
    </row>
    <row r="116" spans="2:2" s="510" customFormat="1" ht="31.35" customHeight="1">
      <c r="B116" s="534" t="s">
        <v>450</v>
      </c>
    </row>
    <row r="117" spans="2:2" s="510" customFormat="1" ht="26.1" customHeight="1">
      <c r="B117" s="534" t="s">
        <v>451</v>
      </c>
    </row>
    <row r="118" spans="2:2" s="510" customFormat="1" ht="26.1" customHeight="1">
      <c r="B118" s="534" t="s">
        <v>452</v>
      </c>
    </row>
    <row r="119" spans="2:2" s="510" customFormat="1" ht="26.1" customHeight="1">
      <c r="B119" s="534" t="s">
        <v>453</v>
      </c>
    </row>
    <row r="120" spans="2:2" s="510" customFormat="1" ht="26.1" customHeight="1">
      <c r="B120" s="528" t="s">
        <v>454</v>
      </c>
    </row>
    <row r="121" spans="2:2" s="510" customFormat="1" ht="30" customHeight="1">
      <c r="B121" s="534" t="s">
        <v>455</v>
      </c>
    </row>
    <row r="122" spans="2:2" s="510" customFormat="1" ht="27" customHeight="1">
      <c r="B122" s="528" t="s">
        <v>456</v>
      </c>
    </row>
    <row r="123" spans="2:2" s="510" customFormat="1" ht="30" customHeight="1">
      <c r="B123" s="534" t="s">
        <v>457</v>
      </c>
    </row>
    <row r="124" spans="2:2" s="510" customFormat="1" ht="30" customHeight="1">
      <c r="B124" s="534" t="s">
        <v>458</v>
      </c>
    </row>
    <row r="125" spans="2:2" s="510" customFormat="1" ht="27.6" customHeight="1">
      <c r="B125" s="534" t="s">
        <v>459</v>
      </c>
    </row>
    <row r="126" spans="2:2" s="510" customFormat="1" ht="27.6" customHeight="1">
      <c r="B126" s="529" t="s">
        <v>460</v>
      </c>
    </row>
    <row r="127" spans="2:2" s="510" customFormat="1" ht="27.6" customHeight="1">
      <c r="B127" s="516" t="s">
        <v>461</v>
      </c>
    </row>
    <row r="128" spans="2:2" s="510" customFormat="1" ht="27.6" customHeight="1">
      <c r="B128" s="529" t="s">
        <v>462</v>
      </c>
    </row>
    <row r="129" spans="2:2" s="512" customFormat="1" ht="26.1" customHeight="1">
      <c r="B129" s="528" t="s">
        <v>463</v>
      </c>
    </row>
    <row r="130" spans="2:2" s="510" customFormat="1" ht="27" customHeight="1">
      <c r="B130" s="534" t="s">
        <v>464</v>
      </c>
    </row>
    <row r="131" spans="2:2" s="512" customFormat="1" ht="27" customHeight="1">
      <c r="B131" s="534" t="s">
        <v>465</v>
      </c>
    </row>
    <row r="132" spans="2:2" s="513" customFormat="1" ht="27" customHeight="1">
      <c r="B132" s="534" t="s">
        <v>466</v>
      </c>
    </row>
    <row r="133" spans="2:2" s="513" customFormat="1" ht="27" customHeight="1">
      <c r="B133" s="528" t="s">
        <v>467</v>
      </c>
    </row>
    <row r="134" spans="2:2" s="513" customFormat="1" ht="27" customHeight="1">
      <c r="B134" s="534" t="s">
        <v>468</v>
      </c>
    </row>
    <row r="135" spans="2:2" s="513" customFormat="1" ht="27" customHeight="1">
      <c r="B135" s="534" t="s">
        <v>469</v>
      </c>
    </row>
    <row r="136" spans="2:2" s="514" customFormat="1" ht="27" customHeight="1">
      <c r="B136" s="534" t="s">
        <v>470</v>
      </c>
    </row>
    <row r="137" spans="2:2" s="513" customFormat="1" ht="27" customHeight="1">
      <c r="B137" s="534" t="s">
        <v>412</v>
      </c>
    </row>
    <row r="138" spans="2:2" s="513" customFormat="1" ht="27.75" customHeight="1">
      <c r="B138" s="529" t="s">
        <v>471</v>
      </c>
    </row>
    <row r="139" spans="2:2" s="513" customFormat="1" ht="27.75" customHeight="1">
      <c r="B139" s="531" t="s">
        <v>472</v>
      </c>
    </row>
    <row r="140" spans="2:2" s="513" customFormat="1" ht="30" customHeight="1">
      <c r="B140" s="539" t="s">
        <v>473</v>
      </c>
    </row>
    <row r="141" spans="2:2" s="513" customFormat="1" ht="30" customHeight="1">
      <c r="B141" s="534" t="s">
        <v>474</v>
      </c>
    </row>
    <row r="142" spans="2:2" s="513" customFormat="1" ht="27" customHeight="1">
      <c r="B142" s="539" t="s">
        <v>475</v>
      </c>
    </row>
    <row r="143" spans="2:2" s="513" customFormat="1" ht="27" customHeight="1">
      <c r="B143" s="540" t="s">
        <v>476</v>
      </c>
    </row>
    <row r="144" spans="2:2" s="513" customFormat="1" ht="27" customHeight="1">
      <c r="B144" s="529" t="s">
        <v>477</v>
      </c>
    </row>
    <row r="145" spans="2:2" s="513" customFormat="1" ht="27" customHeight="1">
      <c r="B145" s="516" t="s">
        <v>478</v>
      </c>
    </row>
    <row r="146" spans="2:2" s="513" customFormat="1" ht="27" customHeight="1">
      <c r="B146" s="529" t="s">
        <v>479</v>
      </c>
    </row>
    <row r="147" spans="2:2" s="513" customFormat="1" ht="27" customHeight="1">
      <c r="B147" s="516" t="s">
        <v>480</v>
      </c>
    </row>
    <row r="148" spans="2:2" s="514" customFormat="1" ht="27" customHeight="1">
      <c r="B148" s="528" t="s">
        <v>481</v>
      </c>
    </row>
    <row r="149" spans="2:2" s="514" customFormat="1" ht="27" customHeight="1">
      <c r="B149" s="516" t="s">
        <v>482</v>
      </c>
    </row>
    <row r="150" spans="2:2" s="510" customFormat="1" ht="27" customHeight="1">
      <c r="B150" s="529" t="s">
        <v>483</v>
      </c>
    </row>
    <row r="151" spans="2:2" s="510" customFormat="1" ht="27" customHeight="1">
      <c r="B151" s="516" t="s">
        <v>484</v>
      </c>
    </row>
    <row r="152" spans="2:2" s="510" customFormat="1" ht="27.75" customHeight="1">
      <c r="B152" s="528" t="s">
        <v>485</v>
      </c>
    </row>
    <row r="153" spans="2:2" s="510" customFormat="1" ht="30" customHeight="1">
      <c r="B153" s="541" t="s">
        <v>486</v>
      </c>
    </row>
    <row r="154" spans="2:2" s="510" customFormat="1" ht="27.75" customHeight="1">
      <c r="B154" s="528" t="s">
        <v>487</v>
      </c>
    </row>
    <row r="155" spans="2:2" s="510" customFormat="1" ht="27.75" customHeight="1">
      <c r="B155" s="541" t="s">
        <v>488</v>
      </c>
    </row>
    <row r="156" spans="2:2" s="510" customFormat="1" ht="27.75" customHeight="1">
      <c r="B156" s="528" t="s">
        <v>489</v>
      </c>
    </row>
    <row r="157" spans="2:2" s="510" customFormat="1" ht="27.75" customHeight="1">
      <c r="B157" s="541" t="s">
        <v>488</v>
      </c>
    </row>
    <row r="158" spans="2:2" s="510" customFormat="1" ht="27" customHeight="1">
      <c r="B158" s="528" t="s">
        <v>490</v>
      </c>
    </row>
    <row r="159" spans="2:2" s="512" customFormat="1" ht="26.1" customHeight="1">
      <c r="B159" s="541" t="s">
        <v>491</v>
      </c>
    </row>
    <row r="160" spans="2:2" s="513" customFormat="1" ht="27.6" customHeight="1">
      <c r="B160" s="528" t="s">
        <v>492</v>
      </c>
    </row>
    <row r="161" spans="2:2" s="515" customFormat="1" ht="27" customHeight="1">
      <c r="B161" s="541" t="s">
        <v>404</v>
      </c>
    </row>
    <row r="162" spans="2:2" s="513" customFormat="1" ht="27.6" customHeight="1">
      <c r="B162" s="528" t="s">
        <v>493</v>
      </c>
    </row>
    <row r="163" spans="2:2" s="512" customFormat="1" ht="26.1" customHeight="1">
      <c r="B163" s="541" t="s">
        <v>494</v>
      </c>
    </row>
    <row r="164" spans="2:2" s="510" customFormat="1" ht="30.75" customHeight="1">
      <c r="B164" s="528" t="s">
        <v>495</v>
      </c>
    </row>
    <row r="165" spans="2:2" s="510" customFormat="1" ht="30.75" customHeight="1">
      <c r="B165" s="528" t="s">
        <v>496</v>
      </c>
    </row>
    <row r="166" spans="2:2" s="510" customFormat="1" ht="30.75" customHeight="1">
      <c r="B166" s="542" t="s">
        <v>497</v>
      </c>
    </row>
    <row r="167" spans="2:2" s="510" customFormat="1" ht="30.75" customHeight="1">
      <c r="B167" s="528" t="s">
        <v>498</v>
      </c>
    </row>
    <row r="168" spans="2:2" s="510" customFormat="1" ht="30.75" customHeight="1">
      <c r="B168" s="535" t="s">
        <v>499</v>
      </c>
    </row>
    <row r="169" spans="2:2" s="510" customFormat="1" ht="30.75" customHeight="1">
      <c r="B169" s="535" t="s">
        <v>500</v>
      </c>
    </row>
    <row r="170" spans="2:2" s="510" customFormat="1" ht="30.75" customHeight="1">
      <c r="B170" s="543" t="s">
        <v>501</v>
      </c>
    </row>
    <row r="171" spans="2:2" s="510" customFormat="1" ht="30.75" customHeight="1">
      <c r="B171" s="544" t="s">
        <v>502</v>
      </c>
    </row>
    <row r="172" spans="2:2" s="510" customFormat="1" ht="28.35" customHeight="1">
      <c r="B172" s="543" t="s">
        <v>503</v>
      </c>
    </row>
    <row r="173" spans="2:2" s="510" customFormat="1" ht="30.75" customHeight="1">
      <c r="B173" s="545" t="s">
        <v>504</v>
      </c>
    </row>
    <row r="174" spans="2:2" s="510" customFormat="1" ht="27" customHeight="1">
      <c r="B174" s="543" t="s">
        <v>505</v>
      </c>
    </row>
    <row r="175" spans="2:2" s="510" customFormat="1" ht="27" customHeight="1">
      <c r="B175" s="544" t="s">
        <v>394</v>
      </c>
    </row>
    <row r="176" spans="2:2" s="510" customFormat="1" ht="30" customHeight="1">
      <c r="B176" s="545" t="s">
        <v>506</v>
      </c>
    </row>
    <row r="177" spans="2:2" s="510" customFormat="1" ht="27" customHeight="1">
      <c r="B177" s="546" t="s">
        <v>507</v>
      </c>
    </row>
    <row r="178" spans="2:2" s="510" customFormat="1" ht="30" customHeight="1">
      <c r="B178" s="545" t="s">
        <v>508</v>
      </c>
    </row>
    <row r="179" spans="2:2" s="510" customFormat="1" ht="27" customHeight="1">
      <c r="B179" s="546" t="s">
        <v>509</v>
      </c>
    </row>
    <row r="180" spans="2:2" s="510" customFormat="1" ht="30" customHeight="1">
      <c r="B180" s="545" t="s">
        <v>510</v>
      </c>
    </row>
    <row r="181" spans="2:2" s="516" customFormat="1" ht="30" customHeight="1">
      <c r="B181" s="543" t="s">
        <v>511</v>
      </c>
    </row>
    <row r="182" spans="2:2" s="516" customFormat="1" ht="30" customHeight="1">
      <c r="B182" s="547" t="s">
        <v>512</v>
      </c>
    </row>
    <row r="183" spans="2:2" s="516" customFormat="1" ht="30" customHeight="1">
      <c r="B183" s="545" t="s">
        <v>513</v>
      </c>
    </row>
    <row r="184" spans="2:2" s="510" customFormat="1" ht="27" customHeight="1">
      <c r="B184" s="546" t="s">
        <v>514</v>
      </c>
    </row>
    <row r="185" spans="2:2" s="510" customFormat="1" ht="30" customHeight="1">
      <c r="B185" s="543" t="s">
        <v>515</v>
      </c>
    </row>
    <row r="186" spans="2:2" s="510" customFormat="1" ht="30" customHeight="1">
      <c r="B186" s="545" t="s">
        <v>516</v>
      </c>
    </row>
    <row r="187" spans="2:2" s="510" customFormat="1" ht="27" customHeight="1">
      <c r="B187" s="546" t="s">
        <v>517</v>
      </c>
    </row>
    <row r="188" spans="2:2" s="510" customFormat="1" ht="30" customHeight="1">
      <c r="B188" s="543" t="s">
        <v>518</v>
      </c>
    </row>
    <row r="189" spans="2:2" s="510" customFormat="1" ht="30" customHeight="1">
      <c r="B189" s="543" t="s">
        <v>519</v>
      </c>
    </row>
    <row r="190" spans="2:2" s="510" customFormat="1" ht="30" customHeight="1">
      <c r="B190" s="543" t="s">
        <v>520</v>
      </c>
    </row>
    <row r="191" spans="2:2" s="510" customFormat="1" ht="30" customHeight="1">
      <c r="B191" s="543" t="s">
        <v>521</v>
      </c>
    </row>
    <row r="192" spans="2:2" s="510" customFormat="1" ht="30" customHeight="1">
      <c r="B192" s="544" t="s">
        <v>522</v>
      </c>
    </row>
    <row r="193" spans="2:2" s="510" customFormat="1" ht="30" customHeight="1">
      <c r="B193" s="545" t="s">
        <v>523</v>
      </c>
    </row>
    <row r="194" spans="2:2" s="510" customFormat="1" ht="27" customHeight="1">
      <c r="B194" s="538" t="s">
        <v>404</v>
      </c>
    </row>
    <row r="195" spans="2:2" s="510" customFormat="1" ht="30" customHeight="1">
      <c r="B195" s="545" t="s">
        <v>524</v>
      </c>
    </row>
    <row r="196" spans="2:2" s="510" customFormat="1" ht="27" customHeight="1">
      <c r="B196" s="538" t="s">
        <v>404</v>
      </c>
    </row>
    <row r="197" spans="2:2" s="510" customFormat="1" ht="27" customHeight="1">
      <c r="B197" s="548"/>
    </row>
    <row r="198" spans="2:2" s="510" customFormat="1" ht="27" customHeight="1">
      <c r="B198" s="548"/>
    </row>
    <row r="199" spans="2:2" s="510" customFormat="1" ht="27" customHeight="1">
      <c r="B199" s="548"/>
    </row>
    <row r="200" spans="2:2" s="510" customFormat="1"/>
    <row r="201" spans="2:2" s="510" customFormat="1"/>
    <row r="202" spans="2:2" s="510" customFormat="1"/>
    <row r="203" spans="2:2" s="510" customFormat="1"/>
    <row r="204" spans="2:2" s="510" customFormat="1"/>
    <row r="205" spans="2:2" s="510" customFormat="1"/>
    <row r="206" spans="2:2" s="510" customFormat="1"/>
    <row r="207" spans="2:2" s="510" customFormat="1"/>
    <row r="208" spans="2:2" s="510" customFormat="1"/>
    <row r="209" s="510" customFormat="1"/>
    <row r="210" s="510" customFormat="1"/>
    <row r="211" s="510" customFormat="1"/>
    <row r="212" s="510" customFormat="1"/>
    <row r="213" s="510" customFormat="1"/>
    <row r="214" s="510" customFormat="1"/>
  </sheetData>
  <phoneticPr fontId="48" type="noConversion"/>
  <hyperlinks>
    <hyperlink ref="B64" location="'长期投资汇总表'!A6" display="2.非流动资产填表说明(表4--1至4--17)" xr:uid="{00000000-0004-0000-0500-000000000000}"/>
  </hyperlinks>
  <pageMargins left="0.69930555555555596" right="0.69930555555555596" top="0.75" bottom="0.75" header="0.3" footer="0.3"/>
  <pageSetup paperSize="9" orientation="portrai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4">
    <tabColor rgb="FFFFFF00"/>
    <pageSetUpPr fitToPage="1"/>
  </sheetPr>
  <dimension ref="A1:AH293"/>
  <sheetViews>
    <sheetView showGridLines="0" zoomScale="96" zoomScaleNormal="96" workbookViewId="0">
      <selection activeCell="M8" sqref="M8:N283"/>
    </sheetView>
  </sheetViews>
  <sheetFormatPr defaultColWidth="9" defaultRowHeight="15.75" customHeight="1"/>
  <cols>
    <col min="1" max="1" width="6.125" style="25" customWidth="1"/>
    <col min="2" max="2" width="9.5" style="25" customWidth="1"/>
    <col min="3" max="3" width="10.5" style="25" customWidth="1"/>
    <col min="4" max="4" width="8.625" style="25" customWidth="1"/>
    <col min="5" max="5" width="10.125" style="25" customWidth="1"/>
    <col min="6" max="7" width="4.125" style="25" customWidth="1"/>
    <col min="8" max="8" width="28.625" style="25" customWidth="1"/>
    <col min="9" max="10" width="8" style="25" customWidth="1"/>
    <col min="11" max="12" width="4.125" style="25" customWidth="1"/>
    <col min="13" max="14" width="10.125" style="25" customWidth="1"/>
    <col min="15" max="15" width="8.125" style="25" customWidth="1"/>
    <col min="16" max="16" width="10.625" style="25" customWidth="1"/>
    <col min="17" max="17" width="7.625" style="25" customWidth="1"/>
    <col min="18" max="18" width="10.625" style="25" customWidth="1"/>
    <col min="19" max="19" width="7.625" style="25" customWidth="1"/>
    <col min="20" max="20" width="6" style="25" customWidth="1"/>
    <col min="21" max="21" width="8.625" style="25" customWidth="1"/>
    <col min="22" max="23" width="9" style="25" customWidth="1"/>
    <col min="24" max="16384" width="9" style="25"/>
  </cols>
  <sheetData>
    <row r="1" spans="1:34" ht="15.75" customHeight="1">
      <c r="A1" s="26" t="s">
        <v>0</v>
      </c>
    </row>
    <row r="2" spans="1:34" s="23" customFormat="1" ht="30" customHeight="1">
      <c r="A2" s="798" t="s">
        <v>111</v>
      </c>
      <c r="B2" s="799"/>
      <c r="C2" s="799"/>
      <c r="D2" s="799"/>
      <c r="E2" s="799"/>
      <c r="F2" s="799"/>
      <c r="G2" s="799"/>
      <c r="H2" s="799"/>
      <c r="I2" s="799"/>
      <c r="J2" s="799"/>
      <c r="K2" s="799"/>
      <c r="L2" s="799"/>
      <c r="M2" s="799"/>
      <c r="N2" s="799"/>
      <c r="O2" s="799"/>
      <c r="P2" s="799"/>
      <c r="Q2" s="799"/>
      <c r="R2" s="799"/>
      <c r="S2" s="799"/>
      <c r="T2" s="799"/>
    </row>
    <row r="3" spans="1:34" ht="15.75" customHeight="1">
      <c r="A3" s="800" t="e">
        <f>"评估基准日："&amp;TEXT(#REF!,"yyyy年mm月dd日")</f>
        <v>#REF!</v>
      </c>
      <c r="B3" s="801"/>
      <c r="C3" s="801"/>
      <c r="D3" s="801"/>
      <c r="E3" s="801"/>
      <c r="F3" s="801"/>
      <c r="G3" s="801"/>
      <c r="H3" s="801"/>
      <c r="I3" s="801"/>
      <c r="J3" s="801"/>
      <c r="K3" s="801"/>
      <c r="L3" s="801"/>
      <c r="M3" s="801"/>
      <c r="N3" s="801"/>
      <c r="O3" s="801"/>
      <c r="P3" s="801"/>
      <c r="Q3" s="801"/>
      <c r="R3" s="801"/>
      <c r="S3" s="801"/>
      <c r="T3" s="801"/>
    </row>
    <row r="4" spans="1:34" ht="12.6" customHeight="1">
      <c r="A4" s="24"/>
      <c r="B4" s="24"/>
      <c r="C4" s="24"/>
      <c r="D4" s="24"/>
      <c r="E4" s="24"/>
      <c r="F4" s="24"/>
      <c r="G4" s="24"/>
      <c r="H4" s="24"/>
      <c r="I4" s="24"/>
      <c r="J4" s="24"/>
      <c r="K4" s="24"/>
      <c r="L4" s="24"/>
      <c r="M4" s="24"/>
      <c r="N4" s="24"/>
      <c r="O4" s="24"/>
      <c r="P4" s="24"/>
      <c r="Q4" s="24"/>
      <c r="R4" s="24"/>
      <c r="S4" s="24"/>
      <c r="T4" s="24" t="s">
        <v>2791</v>
      </c>
    </row>
    <row r="5" spans="1:34" ht="12.6" customHeight="1">
      <c r="A5" s="885" t="e">
        <f>#REF!&amp;"："&amp;#REF!</f>
        <v>#REF!</v>
      </c>
      <c r="B5" s="839"/>
      <c r="C5" s="839"/>
      <c r="D5" s="839"/>
      <c r="E5" s="839"/>
      <c r="T5" s="28" t="s">
        <v>1614</v>
      </c>
      <c r="W5" s="65"/>
      <c r="X5" s="65"/>
      <c r="Y5" s="65"/>
      <c r="Z5" s="65"/>
      <c r="AA5" s="65"/>
      <c r="AB5" s="65"/>
      <c r="AC5" s="65"/>
      <c r="AD5" s="65"/>
      <c r="AE5" s="65"/>
      <c r="AF5" s="65"/>
      <c r="AG5" s="65"/>
      <c r="AH5" s="65"/>
    </row>
    <row r="6" spans="1:34" s="24" customFormat="1" ht="12.6" customHeight="1">
      <c r="A6" s="810" t="s">
        <v>4</v>
      </c>
      <c r="B6" s="844" t="s">
        <v>2100</v>
      </c>
      <c r="C6" s="844" t="s">
        <v>2224</v>
      </c>
      <c r="D6" s="844" t="s">
        <v>1425</v>
      </c>
      <c r="E6" s="844" t="s">
        <v>2225</v>
      </c>
      <c r="F6" s="844" t="s">
        <v>1084</v>
      </c>
      <c r="G6" s="844" t="s">
        <v>1085</v>
      </c>
      <c r="H6" s="837" t="s">
        <v>1097</v>
      </c>
      <c r="I6" s="844" t="s">
        <v>2228</v>
      </c>
      <c r="J6" s="844" t="s">
        <v>1520</v>
      </c>
      <c r="K6" s="844" t="s">
        <v>2112</v>
      </c>
      <c r="L6" s="837" t="s">
        <v>2166</v>
      </c>
      <c r="M6" s="810" t="s">
        <v>6</v>
      </c>
      <c r="N6" s="832"/>
      <c r="O6" s="837" t="s">
        <v>1066</v>
      </c>
      <c r="P6" s="810" t="s">
        <v>7</v>
      </c>
      <c r="Q6" s="838"/>
      <c r="R6" s="832"/>
      <c r="S6" s="844" t="s">
        <v>616</v>
      </c>
      <c r="T6" s="844" t="s">
        <v>176</v>
      </c>
      <c r="W6" s="65"/>
      <c r="X6" s="65"/>
      <c r="Y6" s="65"/>
      <c r="Z6" s="65"/>
      <c r="AA6" s="65"/>
      <c r="AB6" s="65"/>
      <c r="AC6" s="65"/>
      <c r="AD6" s="65"/>
      <c r="AE6" s="65"/>
      <c r="AF6" s="65"/>
      <c r="AG6" s="65"/>
      <c r="AH6" s="65"/>
    </row>
    <row r="7" spans="1:34" s="24" customFormat="1" ht="12.6" customHeight="1">
      <c r="A7" s="834"/>
      <c r="B7" s="834"/>
      <c r="C7" s="834"/>
      <c r="D7" s="834"/>
      <c r="E7" s="834"/>
      <c r="F7" s="834"/>
      <c r="G7" s="834"/>
      <c r="H7" s="831"/>
      <c r="I7" s="834"/>
      <c r="J7" s="834"/>
      <c r="K7" s="834"/>
      <c r="L7" s="831"/>
      <c r="M7" s="107" t="s">
        <v>10</v>
      </c>
      <c r="N7" s="108" t="s">
        <v>11</v>
      </c>
      <c r="O7" s="831"/>
      <c r="P7" s="108" t="s">
        <v>10</v>
      </c>
      <c r="Q7" s="109" t="s">
        <v>1524</v>
      </c>
      <c r="R7" s="108" t="s">
        <v>11</v>
      </c>
      <c r="S7" s="834"/>
      <c r="T7" s="834"/>
      <c r="U7" s="24" t="s">
        <v>1631</v>
      </c>
      <c r="W7" s="65"/>
      <c r="X7" s="65"/>
      <c r="Y7" s="65"/>
      <c r="Z7" s="65"/>
      <c r="AA7" s="65"/>
      <c r="AB7" s="65"/>
      <c r="AC7" s="65"/>
      <c r="AD7" s="65"/>
      <c r="AE7" s="65"/>
      <c r="AF7" s="65"/>
      <c r="AG7" s="65"/>
      <c r="AH7" s="65"/>
    </row>
    <row r="8" spans="1:34" ht="12.6" customHeight="1">
      <c r="A8" s="32">
        <f t="shared" ref="A8" si="0">IF(C8="","",ROW()-7)</f>
        <v>1</v>
      </c>
      <c r="B8" s="32" t="s">
        <v>2792</v>
      </c>
      <c r="C8" s="33" t="s">
        <v>2793</v>
      </c>
      <c r="D8" s="33" t="s">
        <v>2794</v>
      </c>
      <c r="E8" s="33" t="s">
        <v>2795</v>
      </c>
      <c r="F8" s="33" t="s">
        <v>1115</v>
      </c>
      <c r="G8" s="66">
        <v>1</v>
      </c>
      <c r="H8" s="33" t="s">
        <v>2796</v>
      </c>
      <c r="I8" s="34">
        <v>41274</v>
      </c>
      <c r="J8" s="34">
        <v>41274</v>
      </c>
      <c r="K8" s="66" t="s">
        <v>2797</v>
      </c>
      <c r="L8" s="33" t="s">
        <v>2798</v>
      </c>
      <c r="M8" s="35"/>
      <c r="N8" s="35"/>
      <c r="O8" s="35"/>
      <c r="P8" s="35"/>
      <c r="Q8" s="66"/>
      <c r="R8" s="35"/>
      <c r="S8" s="42" t="str">
        <f t="shared" ref="S8" si="1">IF(N8-O8=0,"",(R8-N8+O8)/(N8-O8)*100)</f>
        <v/>
      </c>
      <c r="T8" s="196"/>
      <c r="U8" s="24" t="s">
        <v>2799</v>
      </c>
      <c r="V8" s="25">
        <v>150</v>
      </c>
      <c r="W8" s="197">
        <v>132.74336283185801</v>
      </c>
      <c r="X8" s="198"/>
      <c r="Y8" s="197"/>
      <c r="Z8" s="198"/>
      <c r="AA8" s="200"/>
      <c r="AB8" s="198"/>
      <c r="AC8" s="24"/>
      <c r="AD8" s="199"/>
      <c r="AE8" s="24"/>
      <c r="AF8" s="199"/>
      <c r="AG8" s="24"/>
      <c r="AH8" s="199"/>
    </row>
    <row r="9" spans="1:34" ht="12.6" customHeight="1">
      <c r="A9" s="32">
        <f t="shared" ref="A9:A288" si="2">IF(C9="","",ROW()-7)</f>
        <v>2</v>
      </c>
      <c r="B9" s="32" t="s">
        <v>2800</v>
      </c>
      <c r="C9" s="33" t="s">
        <v>2801</v>
      </c>
      <c r="D9" s="33" t="s">
        <v>2802</v>
      </c>
      <c r="E9" s="33" t="s">
        <v>2803</v>
      </c>
      <c r="F9" s="33" t="s">
        <v>1115</v>
      </c>
      <c r="G9" s="66">
        <v>1</v>
      </c>
      <c r="H9" s="33" t="s">
        <v>2796</v>
      </c>
      <c r="I9" s="34">
        <v>41274</v>
      </c>
      <c r="J9" s="34">
        <v>41274</v>
      </c>
      <c r="K9" s="66" t="s">
        <v>2797</v>
      </c>
      <c r="L9" s="33" t="s">
        <v>2798</v>
      </c>
      <c r="M9" s="35"/>
      <c r="N9" s="35"/>
      <c r="O9" s="35"/>
      <c r="P9" s="35"/>
      <c r="Q9" s="66"/>
      <c r="R9" s="35"/>
      <c r="S9" s="42" t="str">
        <f t="shared" ref="S9:S291" si="3">IF(N9-O9=0,"",(R9-N9+O9)/(N9-O9)*100)</f>
        <v/>
      </c>
      <c r="T9" s="196"/>
      <c r="U9" s="24" t="s">
        <v>2804</v>
      </c>
      <c r="V9" s="25">
        <v>100</v>
      </c>
      <c r="W9" s="195">
        <v>88.495575221238994</v>
      </c>
      <c r="X9" s="199"/>
      <c r="Y9" s="24"/>
      <c r="Z9" s="199"/>
      <c r="AA9" s="24"/>
      <c r="AB9" s="199"/>
      <c r="AC9" s="24"/>
      <c r="AD9" s="199"/>
      <c r="AE9" s="24"/>
      <c r="AF9" s="199"/>
      <c r="AG9" s="24"/>
      <c r="AH9" s="199"/>
    </row>
    <row r="10" spans="1:34" ht="12.6" customHeight="1">
      <c r="A10" s="32">
        <f t="shared" si="2"/>
        <v>3</v>
      </c>
      <c r="B10" s="32" t="s">
        <v>2805</v>
      </c>
      <c r="C10" s="33" t="s">
        <v>2801</v>
      </c>
      <c r="D10" s="33" t="s">
        <v>2806</v>
      </c>
      <c r="E10" s="33" t="s">
        <v>2803</v>
      </c>
      <c r="F10" s="33" t="s">
        <v>1115</v>
      </c>
      <c r="G10" s="66">
        <v>1</v>
      </c>
      <c r="H10" s="33" t="s">
        <v>2796</v>
      </c>
      <c r="I10" s="34">
        <v>41274</v>
      </c>
      <c r="J10" s="34">
        <v>41274</v>
      </c>
      <c r="K10" s="66" t="s">
        <v>2797</v>
      </c>
      <c r="L10" s="33" t="s">
        <v>2798</v>
      </c>
      <c r="M10" s="35"/>
      <c r="N10" s="35"/>
      <c r="O10" s="35"/>
      <c r="P10" s="35"/>
      <c r="Q10" s="66"/>
      <c r="R10" s="35"/>
      <c r="S10" s="42" t="str">
        <f t="shared" si="3"/>
        <v/>
      </c>
      <c r="T10" s="196"/>
      <c r="U10" s="24" t="s">
        <v>2807</v>
      </c>
      <c r="V10" s="25">
        <v>100</v>
      </c>
      <c r="W10" s="24">
        <v>88.495575221238994</v>
      </c>
      <c r="X10" s="199"/>
      <c r="Y10" s="24"/>
      <c r="Z10" s="199"/>
      <c r="AA10" s="24"/>
      <c r="AB10" s="199"/>
      <c r="AC10" s="24"/>
      <c r="AD10" s="199"/>
      <c r="AE10" s="24"/>
      <c r="AF10" s="199"/>
      <c r="AG10" s="24"/>
      <c r="AH10" s="199"/>
    </row>
    <row r="11" spans="1:34" ht="12.6" customHeight="1">
      <c r="A11" s="32">
        <f t="shared" si="2"/>
        <v>4</v>
      </c>
      <c r="B11" s="32" t="s">
        <v>2808</v>
      </c>
      <c r="C11" s="33" t="s">
        <v>2809</v>
      </c>
      <c r="D11" s="33" t="s">
        <v>2810</v>
      </c>
      <c r="E11" s="33" t="s">
        <v>2811</v>
      </c>
      <c r="F11" s="33" t="s">
        <v>1115</v>
      </c>
      <c r="G11" s="66">
        <v>1</v>
      </c>
      <c r="H11" s="33" t="s">
        <v>2796</v>
      </c>
      <c r="I11" s="34">
        <v>42004</v>
      </c>
      <c r="J11" s="34">
        <v>42004</v>
      </c>
      <c r="K11" s="66" t="s">
        <v>2797</v>
      </c>
      <c r="L11" s="33" t="s">
        <v>2798</v>
      </c>
      <c r="M11" s="35"/>
      <c r="N11" s="35"/>
      <c r="O11" s="35"/>
      <c r="P11" s="35"/>
      <c r="Q11" s="66"/>
      <c r="R11" s="35"/>
      <c r="S11" s="42" t="str">
        <f t="shared" si="3"/>
        <v/>
      </c>
      <c r="T11" s="196"/>
      <c r="U11" s="24" t="s">
        <v>2812</v>
      </c>
      <c r="V11" s="25">
        <v>120</v>
      </c>
      <c r="W11" s="24">
        <v>106.194690265487</v>
      </c>
      <c r="X11" s="199"/>
      <c r="Y11" s="195"/>
      <c r="Z11" s="199"/>
      <c r="AA11" s="24"/>
      <c r="AB11" s="199"/>
      <c r="AC11" s="24"/>
      <c r="AD11" s="199"/>
      <c r="AE11" s="24"/>
      <c r="AF11" s="199"/>
      <c r="AG11" s="24"/>
      <c r="AH11" s="199"/>
    </row>
    <row r="12" spans="1:34" ht="12.6" customHeight="1">
      <c r="A12" s="32">
        <f t="shared" si="2"/>
        <v>5</v>
      </c>
      <c r="B12" s="32" t="s">
        <v>2813</v>
      </c>
      <c r="C12" s="33" t="s">
        <v>2814</v>
      </c>
      <c r="D12" s="33" t="s">
        <v>2815</v>
      </c>
      <c r="E12" s="33" t="s">
        <v>2816</v>
      </c>
      <c r="F12" s="33" t="s">
        <v>1115</v>
      </c>
      <c r="G12" s="66">
        <v>1</v>
      </c>
      <c r="H12" s="33" t="s">
        <v>2796</v>
      </c>
      <c r="I12" s="34">
        <v>40908</v>
      </c>
      <c r="J12" s="34">
        <v>40908</v>
      </c>
      <c r="K12" s="66" t="s">
        <v>2412</v>
      </c>
      <c r="L12" s="33" t="s">
        <v>2798</v>
      </c>
      <c r="M12" s="35"/>
      <c r="N12" s="35"/>
      <c r="O12" s="35"/>
      <c r="P12" s="35"/>
      <c r="Q12" s="66"/>
      <c r="R12" s="35"/>
      <c r="S12" s="42" t="str">
        <f t="shared" ref="S12:S75" si="4">IF(N12-O12=0,"",(R12-N12+O12)/(N12-O12)*100)</f>
        <v/>
      </c>
      <c r="T12" s="196"/>
      <c r="U12" s="24" t="s">
        <v>2817</v>
      </c>
      <c r="V12" s="25">
        <v>15</v>
      </c>
      <c r="W12" s="24">
        <v>13.2743362831858</v>
      </c>
      <c r="X12" s="199"/>
      <c r="Y12" s="195"/>
      <c r="Z12" s="199"/>
      <c r="AA12" s="24"/>
      <c r="AB12" s="199"/>
      <c r="AC12" s="24"/>
      <c r="AD12" s="199"/>
      <c r="AE12" s="24"/>
      <c r="AF12" s="199"/>
      <c r="AG12" s="24"/>
      <c r="AH12" s="199"/>
    </row>
    <row r="13" spans="1:34" ht="12.6" customHeight="1">
      <c r="A13" s="32">
        <f t="shared" si="2"/>
        <v>6</v>
      </c>
      <c r="B13" s="32" t="s">
        <v>2818</v>
      </c>
      <c r="C13" s="33" t="s">
        <v>2819</v>
      </c>
      <c r="D13" s="33" t="s">
        <v>2820</v>
      </c>
      <c r="E13" s="33" t="s">
        <v>2795</v>
      </c>
      <c r="F13" s="33" t="s">
        <v>1115</v>
      </c>
      <c r="G13" s="66">
        <v>1</v>
      </c>
      <c r="H13" s="33" t="s">
        <v>2796</v>
      </c>
      <c r="I13" s="34">
        <v>43396</v>
      </c>
      <c r="J13" s="34">
        <v>43396</v>
      </c>
      <c r="K13" s="66" t="s">
        <v>2797</v>
      </c>
      <c r="L13" s="33" t="s">
        <v>2798</v>
      </c>
      <c r="M13" s="35"/>
      <c r="N13" s="35"/>
      <c r="O13" s="35"/>
      <c r="P13" s="35"/>
      <c r="Q13" s="66"/>
      <c r="R13" s="35"/>
      <c r="S13" s="42" t="str">
        <f t="shared" si="4"/>
        <v/>
      </c>
      <c r="T13" s="196"/>
      <c r="U13" s="24" t="s">
        <v>2821</v>
      </c>
      <c r="V13" s="25">
        <v>80</v>
      </c>
      <c r="W13" s="24">
        <v>70.796460176991204</v>
      </c>
      <c r="X13" s="199"/>
      <c r="Y13" s="195"/>
      <c r="Z13" s="199"/>
      <c r="AA13" s="24"/>
      <c r="AB13" s="199"/>
      <c r="AC13" s="24"/>
      <c r="AD13" s="199"/>
      <c r="AE13" s="24"/>
      <c r="AF13" s="199"/>
      <c r="AG13" s="24"/>
      <c r="AH13" s="199"/>
    </row>
    <row r="14" spans="1:34" ht="12.6" customHeight="1">
      <c r="A14" s="32">
        <f t="shared" si="2"/>
        <v>7</v>
      </c>
      <c r="B14" s="32" t="s">
        <v>2822</v>
      </c>
      <c r="C14" s="33" t="s">
        <v>2819</v>
      </c>
      <c r="D14" s="33" t="s">
        <v>2820</v>
      </c>
      <c r="E14" s="33" t="s">
        <v>2795</v>
      </c>
      <c r="F14" s="33" t="s">
        <v>1115</v>
      </c>
      <c r="G14" s="66">
        <v>1</v>
      </c>
      <c r="H14" s="33" t="s">
        <v>2796</v>
      </c>
      <c r="I14" s="34">
        <v>43396</v>
      </c>
      <c r="J14" s="34">
        <v>43396</v>
      </c>
      <c r="K14" s="66" t="s">
        <v>2797</v>
      </c>
      <c r="L14" s="33" t="s">
        <v>2798</v>
      </c>
      <c r="M14" s="35"/>
      <c r="N14" s="35"/>
      <c r="O14" s="35"/>
      <c r="P14" s="35"/>
      <c r="Q14" s="66"/>
      <c r="R14" s="35"/>
      <c r="S14" s="42" t="str">
        <f t="shared" si="4"/>
        <v/>
      </c>
      <c r="T14" s="196"/>
      <c r="U14" s="24" t="s">
        <v>2823</v>
      </c>
      <c r="V14" s="25">
        <v>80</v>
      </c>
      <c r="W14" s="24">
        <v>70.796460176991204</v>
      </c>
      <c r="X14" s="199"/>
      <c r="Y14" s="195"/>
      <c r="Z14" s="199"/>
      <c r="AA14" s="24"/>
      <c r="AB14" s="199"/>
      <c r="AC14" s="24"/>
      <c r="AD14" s="199"/>
      <c r="AE14" s="24"/>
      <c r="AF14" s="199"/>
      <c r="AG14" s="24"/>
      <c r="AH14" s="199"/>
    </row>
    <row r="15" spans="1:34" ht="12.6" customHeight="1">
      <c r="A15" s="32">
        <f t="shared" si="2"/>
        <v>8</v>
      </c>
      <c r="B15" s="32" t="s">
        <v>2824</v>
      </c>
      <c r="C15" s="33" t="s">
        <v>2825</v>
      </c>
      <c r="D15" s="33" t="s">
        <v>2826</v>
      </c>
      <c r="E15" s="33" t="s">
        <v>2795</v>
      </c>
      <c r="F15" s="33" t="s">
        <v>1115</v>
      </c>
      <c r="G15" s="66">
        <v>1</v>
      </c>
      <c r="H15" s="33" t="s">
        <v>2796</v>
      </c>
      <c r="I15" s="34">
        <v>43396</v>
      </c>
      <c r="J15" s="34">
        <v>43396</v>
      </c>
      <c r="K15" s="66" t="s">
        <v>2797</v>
      </c>
      <c r="L15" s="33" t="s">
        <v>2798</v>
      </c>
      <c r="M15" s="35"/>
      <c r="N15" s="35"/>
      <c r="O15" s="35"/>
      <c r="P15" s="35"/>
      <c r="Q15" s="66"/>
      <c r="R15" s="35"/>
      <c r="S15" s="42" t="str">
        <f t="shared" si="4"/>
        <v/>
      </c>
      <c r="T15" s="196"/>
      <c r="U15" s="24" t="s">
        <v>2827</v>
      </c>
      <c r="V15" s="25">
        <v>60</v>
      </c>
      <c r="W15" s="24">
        <v>53.097345132743399</v>
      </c>
      <c r="X15" s="199"/>
      <c r="Y15" s="195"/>
      <c r="Z15" s="199"/>
      <c r="AA15" s="24"/>
      <c r="AB15" s="199"/>
      <c r="AC15" s="24"/>
      <c r="AD15" s="199"/>
      <c r="AE15" s="24"/>
      <c r="AF15" s="199"/>
      <c r="AG15" s="24"/>
      <c r="AH15" s="199"/>
    </row>
    <row r="16" spans="1:34" ht="12.6" customHeight="1">
      <c r="A16" s="32">
        <f t="shared" si="2"/>
        <v>9</v>
      </c>
      <c r="B16" s="32" t="s">
        <v>2828</v>
      </c>
      <c r="C16" s="33" t="s">
        <v>2819</v>
      </c>
      <c r="D16" s="33" t="s">
        <v>2829</v>
      </c>
      <c r="E16" s="33" t="s">
        <v>2795</v>
      </c>
      <c r="F16" s="33" t="s">
        <v>1115</v>
      </c>
      <c r="G16" s="66">
        <v>1</v>
      </c>
      <c r="H16" s="33" t="s">
        <v>2796</v>
      </c>
      <c r="I16" s="34">
        <v>43454</v>
      </c>
      <c r="J16" s="34">
        <v>43454</v>
      </c>
      <c r="K16" s="66" t="s">
        <v>2797</v>
      </c>
      <c r="L16" s="33" t="s">
        <v>2798</v>
      </c>
      <c r="M16" s="35"/>
      <c r="N16" s="35"/>
      <c r="O16" s="35"/>
      <c r="P16" s="35"/>
      <c r="Q16" s="66"/>
      <c r="R16" s="35"/>
      <c r="S16" s="42" t="str">
        <f t="shared" si="4"/>
        <v/>
      </c>
      <c r="T16" s="196"/>
      <c r="U16" s="24" t="s">
        <v>2830</v>
      </c>
      <c r="V16" s="25">
        <v>80</v>
      </c>
      <c r="W16" s="24">
        <v>70.796460176991204</v>
      </c>
      <c r="X16" s="199"/>
      <c r="Y16" s="195"/>
      <c r="Z16" s="199"/>
      <c r="AA16" s="24"/>
      <c r="AB16" s="199"/>
      <c r="AC16" s="24"/>
      <c r="AD16" s="199"/>
      <c r="AE16" s="24"/>
      <c r="AF16" s="199"/>
      <c r="AG16" s="24"/>
      <c r="AH16" s="199"/>
    </row>
    <row r="17" spans="1:34" ht="12.6" customHeight="1">
      <c r="A17" s="32">
        <f t="shared" si="2"/>
        <v>10</v>
      </c>
      <c r="B17" s="32" t="s">
        <v>2831</v>
      </c>
      <c r="C17" s="33" t="s">
        <v>2809</v>
      </c>
      <c r="D17" s="33" t="s">
        <v>2832</v>
      </c>
      <c r="E17" s="33" t="s">
        <v>2795</v>
      </c>
      <c r="F17" s="33" t="s">
        <v>1115</v>
      </c>
      <c r="G17" s="66">
        <v>1</v>
      </c>
      <c r="H17" s="33" t="s">
        <v>2796</v>
      </c>
      <c r="I17" s="34">
        <v>40908</v>
      </c>
      <c r="J17" s="34">
        <v>40908</v>
      </c>
      <c r="K17" s="66" t="s">
        <v>2370</v>
      </c>
      <c r="L17" s="33" t="s">
        <v>2798</v>
      </c>
      <c r="M17" s="35"/>
      <c r="N17" s="35"/>
      <c r="O17" s="35"/>
      <c r="P17" s="35"/>
      <c r="Q17" s="66"/>
      <c r="R17" s="35"/>
      <c r="S17" s="42" t="str">
        <f t="shared" si="4"/>
        <v/>
      </c>
      <c r="T17" s="196"/>
      <c r="U17" s="24" t="s">
        <v>2833</v>
      </c>
      <c r="V17" s="25">
        <v>150</v>
      </c>
      <c r="W17" s="24">
        <v>132.74336283185801</v>
      </c>
      <c r="X17" s="199"/>
      <c r="Y17" s="195"/>
      <c r="Z17" s="199"/>
      <c r="AA17" s="24"/>
      <c r="AB17" s="199"/>
      <c r="AC17" s="24"/>
      <c r="AD17" s="199"/>
      <c r="AE17" s="24"/>
      <c r="AF17" s="199"/>
      <c r="AG17" s="24"/>
      <c r="AH17" s="199"/>
    </row>
    <row r="18" spans="1:34" ht="12.6" customHeight="1">
      <c r="A18" s="32">
        <f t="shared" si="2"/>
        <v>11</v>
      </c>
      <c r="B18" s="32" t="s">
        <v>2834</v>
      </c>
      <c r="C18" s="33" t="s">
        <v>2809</v>
      </c>
      <c r="D18" s="33" t="s">
        <v>2832</v>
      </c>
      <c r="E18" s="33" t="s">
        <v>2795</v>
      </c>
      <c r="F18" s="33" t="s">
        <v>1115</v>
      </c>
      <c r="G18" s="66">
        <v>1</v>
      </c>
      <c r="H18" s="33" t="s">
        <v>2796</v>
      </c>
      <c r="I18" s="34">
        <v>40908</v>
      </c>
      <c r="J18" s="34">
        <v>40908</v>
      </c>
      <c r="K18" s="66" t="s">
        <v>2370</v>
      </c>
      <c r="L18" s="33" t="s">
        <v>2798</v>
      </c>
      <c r="M18" s="35"/>
      <c r="N18" s="35"/>
      <c r="O18" s="35"/>
      <c r="P18" s="35"/>
      <c r="Q18" s="66"/>
      <c r="R18" s="35"/>
      <c r="S18" s="42" t="str">
        <f t="shared" si="4"/>
        <v/>
      </c>
      <c r="T18" s="196"/>
      <c r="U18" s="24" t="s">
        <v>2835</v>
      </c>
      <c r="V18" s="25">
        <v>150</v>
      </c>
      <c r="W18" s="24">
        <v>132.74336283185801</v>
      </c>
      <c r="X18" s="199"/>
      <c r="Y18" s="195"/>
      <c r="Z18" s="199"/>
      <c r="AA18" s="24"/>
      <c r="AB18" s="199"/>
      <c r="AC18" s="24"/>
      <c r="AD18" s="199"/>
      <c r="AE18" s="24"/>
      <c r="AF18" s="199"/>
      <c r="AG18" s="24"/>
      <c r="AH18" s="199"/>
    </row>
    <row r="19" spans="1:34" ht="12.6" customHeight="1">
      <c r="A19" s="32">
        <f t="shared" si="2"/>
        <v>12</v>
      </c>
      <c r="B19" s="32" t="s">
        <v>2836</v>
      </c>
      <c r="C19" s="33" t="s">
        <v>2809</v>
      </c>
      <c r="D19" s="33" t="s">
        <v>2832</v>
      </c>
      <c r="E19" s="33" t="s">
        <v>2795</v>
      </c>
      <c r="F19" s="33" t="s">
        <v>1115</v>
      </c>
      <c r="G19" s="66">
        <v>1</v>
      </c>
      <c r="H19" s="33" t="s">
        <v>2796</v>
      </c>
      <c r="I19" s="34">
        <v>40908</v>
      </c>
      <c r="J19" s="34">
        <v>40908</v>
      </c>
      <c r="K19" s="66" t="s">
        <v>2370</v>
      </c>
      <c r="L19" s="33" t="s">
        <v>2798</v>
      </c>
      <c r="M19" s="35"/>
      <c r="N19" s="35"/>
      <c r="O19" s="35"/>
      <c r="P19" s="35"/>
      <c r="Q19" s="66"/>
      <c r="R19" s="35"/>
      <c r="S19" s="42" t="str">
        <f t="shared" si="4"/>
        <v/>
      </c>
      <c r="T19" s="196"/>
      <c r="U19" s="24" t="s">
        <v>2837</v>
      </c>
      <c r="V19" s="25">
        <v>150</v>
      </c>
      <c r="W19" s="24">
        <v>132.74336283185801</v>
      </c>
      <c r="X19" s="199"/>
      <c r="Y19" s="195"/>
      <c r="Z19" s="199"/>
      <c r="AA19" s="24"/>
      <c r="AB19" s="199"/>
      <c r="AC19" s="24"/>
      <c r="AD19" s="199"/>
      <c r="AE19" s="24"/>
      <c r="AF19" s="199"/>
      <c r="AG19" s="24"/>
      <c r="AH19" s="199"/>
    </row>
    <row r="20" spans="1:34" ht="12.6" customHeight="1">
      <c r="A20" s="32">
        <f t="shared" si="2"/>
        <v>13</v>
      </c>
      <c r="B20" s="32" t="s">
        <v>2838</v>
      </c>
      <c r="C20" s="33" t="s">
        <v>2839</v>
      </c>
      <c r="D20" s="33" t="s">
        <v>2840</v>
      </c>
      <c r="E20" s="33" t="s">
        <v>2841</v>
      </c>
      <c r="F20" s="33" t="s">
        <v>1115</v>
      </c>
      <c r="G20" s="66">
        <v>1</v>
      </c>
      <c r="H20" s="33" t="s">
        <v>2796</v>
      </c>
      <c r="I20" s="34">
        <v>40147</v>
      </c>
      <c r="J20" s="34">
        <v>40147</v>
      </c>
      <c r="K20" s="66" t="s">
        <v>2797</v>
      </c>
      <c r="L20" s="33" t="s">
        <v>2798</v>
      </c>
      <c r="M20" s="35"/>
      <c r="N20" s="35"/>
      <c r="O20" s="35"/>
      <c r="P20" s="35"/>
      <c r="Q20" s="66"/>
      <c r="R20" s="35"/>
      <c r="S20" s="42" t="str">
        <f t="shared" si="4"/>
        <v/>
      </c>
      <c r="T20" s="196"/>
      <c r="U20" s="24" t="s">
        <v>2842</v>
      </c>
      <c r="V20" s="25">
        <v>100</v>
      </c>
      <c r="W20" s="24">
        <v>88.495575221238994</v>
      </c>
      <c r="X20" s="199"/>
      <c r="Y20" s="195"/>
      <c r="Z20" s="199"/>
      <c r="AA20" s="24"/>
      <c r="AB20" s="199"/>
      <c r="AC20" s="24"/>
      <c r="AD20" s="199"/>
      <c r="AE20" s="24"/>
      <c r="AF20" s="199"/>
      <c r="AG20" s="24"/>
      <c r="AH20" s="199"/>
    </row>
    <row r="21" spans="1:34" ht="12.6" customHeight="1">
      <c r="A21" s="32">
        <f t="shared" si="2"/>
        <v>14</v>
      </c>
      <c r="B21" s="32" t="s">
        <v>2843</v>
      </c>
      <c r="C21" s="33" t="s">
        <v>2844</v>
      </c>
      <c r="D21" s="33"/>
      <c r="E21" s="33"/>
      <c r="F21" s="33" t="s">
        <v>1115</v>
      </c>
      <c r="G21" s="66">
        <v>1</v>
      </c>
      <c r="H21" s="33" t="s">
        <v>2796</v>
      </c>
      <c r="I21" s="34">
        <v>40908</v>
      </c>
      <c r="J21" s="34">
        <v>40908</v>
      </c>
      <c r="K21" s="66" t="s">
        <v>2370</v>
      </c>
      <c r="L21" s="33" t="s">
        <v>2798</v>
      </c>
      <c r="M21" s="35"/>
      <c r="N21" s="35"/>
      <c r="O21" s="35"/>
      <c r="P21" s="35"/>
      <c r="Q21" s="66"/>
      <c r="R21" s="35"/>
      <c r="S21" s="42" t="str">
        <f t="shared" si="4"/>
        <v/>
      </c>
      <c r="T21" s="196"/>
      <c r="U21" s="24" t="s">
        <v>2845</v>
      </c>
      <c r="V21" s="25">
        <v>2000</v>
      </c>
      <c r="W21" s="24">
        <v>1769.9115044247801</v>
      </c>
      <c r="X21" s="199"/>
      <c r="Y21" s="195"/>
      <c r="Z21" s="199"/>
      <c r="AA21" s="24"/>
      <c r="AB21" s="199"/>
      <c r="AC21" s="24"/>
      <c r="AD21" s="199"/>
      <c r="AE21" s="24"/>
      <c r="AF21" s="199"/>
      <c r="AG21" s="24"/>
      <c r="AH21" s="199"/>
    </row>
    <row r="22" spans="1:34" ht="12.6" customHeight="1">
      <c r="A22" s="32">
        <f t="shared" si="2"/>
        <v>15</v>
      </c>
      <c r="B22" s="32" t="s">
        <v>2846</v>
      </c>
      <c r="C22" s="33" t="s">
        <v>2847</v>
      </c>
      <c r="D22" s="33" t="s">
        <v>2848</v>
      </c>
      <c r="E22" s="33" t="s">
        <v>2795</v>
      </c>
      <c r="F22" s="33" t="s">
        <v>1115</v>
      </c>
      <c r="G22" s="66">
        <v>1</v>
      </c>
      <c r="H22" s="33" t="s">
        <v>2849</v>
      </c>
      <c r="I22" s="34">
        <v>40147</v>
      </c>
      <c r="J22" s="34">
        <v>40147</v>
      </c>
      <c r="K22" s="66" t="s">
        <v>2412</v>
      </c>
      <c r="L22" s="33" t="s">
        <v>2798</v>
      </c>
      <c r="M22" s="35"/>
      <c r="N22" s="35"/>
      <c r="O22" s="35"/>
      <c r="P22" s="35"/>
      <c r="Q22" s="66"/>
      <c r="R22" s="35"/>
      <c r="S22" s="42" t="str">
        <f t="shared" si="4"/>
        <v/>
      </c>
      <c r="T22" s="196"/>
      <c r="U22" s="24" t="s">
        <v>2850</v>
      </c>
      <c r="V22" s="25">
        <v>30</v>
      </c>
      <c r="W22" s="24">
        <v>26.5486725663717</v>
      </c>
      <c r="X22" s="199"/>
      <c r="Y22" s="195"/>
      <c r="Z22" s="199"/>
      <c r="AA22" s="24"/>
      <c r="AB22" s="199"/>
      <c r="AC22" s="24"/>
      <c r="AD22" s="199"/>
      <c r="AE22" s="24"/>
      <c r="AF22" s="199"/>
      <c r="AG22" s="24"/>
      <c r="AH22" s="199"/>
    </row>
    <row r="23" spans="1:34" ht="12.6" customHeight="1">
      <c r="A23" s="32">
        <f t="shared" si="2"/>
        <v>16</v>
      </c>
      <c r="B23" s="32" t="s">
        <v>2851</v>
      </c>
      <c r="C23" s="33" t="s">
        <v>2852</v>
      </c>
      <c r="D23" s="33" t="s">
        <v>2853</v>
      </c>
      <c r="E23" s="33" t="s">
        <v>2795</v>
      </c>
      <c r="F23" s="33" t="s">
        <v>1115</v>
      </c>
      <c r="G23" s="66">
        <v>1</v>
      </c>
      <c r="H23" s="33" t="s">
        <v>2849</v>
      </c>
      <c r="I23" s="34">
        <v>40908</v>
      </c>
      <c r="J23" s="34">
        <v>40908</v>
      </c>
      <c r="K23" s="66" t="s">
        <v>2412</v>
      </c>
      <c r="L23" s="33" t="s">
        <v>2798</v>
      </c>
      <c r="M23" s="35"/>
      <c r="N23" s="35"/>
      <c r="O23" s="35"/>
      <c r="P23" s="35"/>
      <c r="Q23" s="66"/>
      <c r="R23" s="35"/>
      <c r="S23" s="42" t="str">
        <f t="shared" si="4"/>
        <v/>
      </c>
      <c r="T23" s="196"/>
      <c r="U23" s="24" t="s">
        <v>2854</v>
      </c>
      <c r="V23" s="25">
        <v>30</v>
      </c>
      <c r="W23" s="24">
        <v>26.5486725663717</v>
      </c>
      <c r="X23" s="199"/>
      <c r="Y23" s="195"/>
      <c r="Z23" s="199"/>
      <c r="AA23" s="24"/>
      <c r="AB23" s="199"/>
      <c r="AC23" s="24"/>
      <c r="AD23" s="199"/>
      <c r="AE23" s="24"/>
      <c r="AF23" s="199"/>
      <c r="AG23" s="24"/>
      <c r="AH23" s="199"/>
    </row>
    <row r="24" spans="1:34" ht="12.6" customHeight="1">
      <c r="A24" s="32">
        <f t="shared" si="2"/>
        <v>17</v>
      </c>
      <c r="B24" s="32" t="s">
        <v>2855</v>
      </c>
      <c r="C24" s="33" t="s">
        <v>2856</v>
      </c>
      <c r="D24" s="33" t="s">
        <v>2857</v>
      </c>
      <c r="E24" s="33" t="s">
        <v>2858</v>
      </c>
      <c r="F24" s="33" t="s">
        <v>1115</v>
      </c>
      <c r="G24" s="66">
        <v>0</v>
      </c>
      <c r="H24" s="33" t="s">
        <v>2859</v>
      </c>
      <c r="I24" s="34">
        <v>41060</v>
      </c>
      <c r="J24" s="34">
        <v>41060</v>
      </c>
      <c r="K24" s="66" t="s">
        <v>2412</v>
      </c>
      <c r="L24" s="33" t="s">
        <v>2798</v>
      </c>
      <c r="M24" s="35"/>
      <c r="N24" s="35"/>
      <c r="O24" s="35"/>
      <c r="P24" s="35"/>
      <c r="Q24" s="66"/>
      <c r="R24" s="35"/>
      <c r="S24" s="42" t="str">
        <f t="shared" si="4"/>
        <v/>
      </c>
      <c r="T24" s="196"/>
      <c r="U24" s="24" t="s">
        <v>2860</v>
      </c>
      <c r="V24" s="25">
        <v>20</v>
      </c>
      <c r="W24" s="24">
        <v>17.699115044247801</v>
      </c>
      <c r="X24" s="199"/>
      <c r="Y24" s="195"/>
      <c r="Z24" s="199"/>
      <c r="AA24" s="24"/>
      <c r="AB24" s="199"/>
      <c r="AC24" s="24"/>
      <c r="AD24" s="199"/>
      <c r="AE24" s="24"/>
      <c r="AF24" s="199"/>
      <c r="AG24" s="24"/>
      <c r="AH24" s="199"/>
    </row>
    <row r="25" spans="1:34" ht="12.6" customHeight="1">
      <c r="A25" s="32">
        <f t="shared" si="2"/>
        <v>18</v>
      </c>
      <c r="B25" s="32" t="s">
        <v>2861</v>
      </c>
      <c r="C25" s="33" t="s">
        <v>2856</v>
      </c>
      <c r="D25" s="33" t="s">
        <v>2857</v>
      </c>
      <c r="E25" s="33" t="s">
        <v>2858</v>
      </c>
      <c r="F25" s="33" t="s">
        <v>1115</v>
      </c>
      <c r="G25" s="66">
        <v>0</v>
      </c>
      <c r="H25" s="33" t="s">
        <v>2859</v>
      </c>
      <c r="I25" s="34">
        <v>41060</v>
      </c>
      <c r="J25" s="34">
        <v>41060</v>
      </c>
      <c r="K25" s="66" t="s">
        <v>2412</v>
      </c>
      <c r="L25" s="33" t="s">
        <v>2798</v>
      </c>
      <c r="M25" s="35"/>
      <c r="N25" s="35"/>
      <c r="O25" s="35"/>
      <c r="P25" s="35"/>
      <c r="Q25" s="66"/>
      <c r="R25" s="35"/>
      <c r="S25" s="42" t="str">
        <f t="shared" si="4"/>
        <v/>
      </c>
      <c r="T25" s="196"/>
      <c r="U25" s="24" t="s">
        <v>2862</v>
      </c>
      <c r="V25" s="25">
        <v>20</v>
      </c>
      <c r="W25" s="24">
        <v>17.699115044247801</v>
      </c>
      <c r="X25" s="199"/>
      <c r="Y25" s="195"/>
      <c r="Z25" s="199"/>
      <c r="AA25" s="24"/>
      <c r="AB25" s="199"/>
      <c r="AC25" s="24"/>
      <c r="AD25" s="199"/>
      <c r="AE25" s="24"/>
      <c r="AF25" s="199"/>
      <c r="AG25" s="24"/>
      <c r="AH25" s="199"/>
    </row>
    <row r="26" spans="1:34" ht="12.6" customHeight="1">
      <c r="A26" s="32">
        <f t="shared" si="2"/>
        <v>19</v>
      </c>
      <c r="B26" s="32" t="s">
        <v>2863</v>
      </c>
      <c r="C26" s="33" t="s">
        <v>2856</v>
      </c>
      <c r="D26" s="33" t="s">
        <v>2857</v>
      </c>
      <c r="E26" s="33" t="s">
        <v>2858</v>
      </c>
      <c r="F26" s="33" t="s">
        <v>1115</v>
      </c>
      <c r="G26" s="66">
        <v>0</v>
      </c>
      <c r="H26" s="33" t="s">
        <v>2859</v>
      </c>
      <c r="I26" s="34">
        <v>41060</v>
      </c>
      <c r="J26" s="34">
        <v>41060</v>
      </c>
      <c r="K26" s="66" t="s">
        <v>2412</v>
      </c>
      <c r="L26" s="33" t="s">
        <v>2798</v>
      </c>
      <c r="M26" s="35"/>
      <c r="N26" s="35"/>
      <c r="O26" s="35"/>
      <c r="P26" s="35"/>
      <c r="Q26" s="66"/>
      <c r="R26" s="35"/>
      <c r="S26" s="42" t="str">
        <f t="shared" si="4"/>
        <v/>
      </c>
      <c r="T26" s="196"/>
      <c r="U26" s="24" t="s">
        <v>2864</v>
      </c>
      <c r="V26" s="25">
        <v>20</v>
      </c>
      <c r="W26" s="24">
        <v>17.699115044247801</v>
      </c>
      <c r="X26" s="199"/>
      <c r="Y26" s="195"/>
      <c r="Z26" s="199"/>
      <c r="AA26" s="24"/>
      <c r="AB26" s="199"/>
      <c r="AC26" s="24"/>
      <c r="AD26" s="199"/>
      <c r="AE26" s="24"/>
      <c r="AF26" s="199"/>
      <c r="AG26" s="24"/>
      <c r="AH26" s="199"/>
    </row>
    <row r="27" spans="1:34" ht="12.6" customHeight="1">
      <c r="A27" s="32">
        <f t="shared" si="2"/>
        <v>20</v>
      </c>
      <c r="B27" s="32" t="s">
        <v>2865</v>
      </c>
      <c r="C27" s="33" t="s">
        <v>2866</v>
      </c>
      <c r="D27" s="33" t="s">
        <v>2867</v>
      </c>
      <c r="E27" s="33" t="s">
        <v>2858</v>
      </c>
      <c r="F27" s="33" t="s">
        <v>1115</v>
      </c>
      <c r="G27" s="66">
        <v>0</v>
      </c>
      <c r="H27" s="33" t="s">
        <v>2859</v>
      </c>
      <c r="I27" s="34">
        <v>41060</v>
      </c>
      <c r="J27" s="34">
        <v>41060</v>
      </c>
      <c r="K27" s="66" t="s">
        <v>2412</v>
      </c>
      <c r="L27" s="33" t="s">
        <v>2798</v>
      </c>
      <c r="M27" s="35"/>
      <c r="N27" s="35"/>
      <c r="O27" s="35"/>
      <c r="P27" s="35"/>
      <c r="Q27" s="66"/>
      <c r="R27" s="35"/>
      <c r="S27" s="42" t="str">
        <f t="shared" si="4"/>
        <v/>
      </c>
      <c r="T27" s="196"/>
      <c r="U27" s="24" t="s">
        <v>2868</v>
      </c>
      <c r="V27" s="25">
        <v>20</v>
      </c>
      <c r="W27" s="24">
        <v>17.699115044247801</v>
      </c>
      <c r="X27" s="199"/>
      <c r="Y27" s="195"/>
      <c r="Z27" s="199"/>
      <c r="AA27" s="24"/>
      <c r="AB27" s="199"/>
      <c r="AC27" s="24"/>
      <c r="AD27" s="199"/>
      <c r="AE27" s="24"/>
      <c r="AF27" s="199"/>
      <c r="AG27" s="24"/>
      <c r="AH27" s="199"/>
    </row>
    <row r="28" spans="1:34" ht="12.6" customHeight="1">
      <c r="A28" s="32">
        <f t="shared" si="2"/>
        <v>21</v>
      </c>
      <c r="B28" s="32" t="s">
        <v>2869</v>
      </c>
      <c r="C28" s="33" t="s">
        <v>2866</v>
      </c>
      <c r="D28" s="33" t="s">
        <v>2867</v>
      </c>
      <c r="E28" s="33" t="s">
        <v>2858</v>
      </c>
      <c r="F28" s="33" t="s">
        <v>1115</v>
      </c>
      <c r="G28" s="66">
        <v>0</v>
      </c>
      <c r="H28" s="33" t="s">
        <v>2859</v>
      </c>
      <c r="I28" s="34">
        <v>41060</v>
      </c>
      <c r="J28" s="34">
        <v>41060</v>
      </c>
      <c r="K28" s="66" t="s">
        <v>2412</v>
      </c>
      <c r="L28" s="33" t="s">
        <v>2798</v>
      </c>
      <c r="M28" s="35"/>
      <c r="N28" s="35"/>
      <c r="O28" s="35"/>
      <c r="P28" s="35"/>
      <c r="Q28" s="66"/>
      <c r="R28" s="35"/>
      <c r="S28" s="42" t="str">
        <f t="shared" si="4"/>
        <v/>
      </c>
      <c r="T28" s="196"/>
      <c r="U28" s="24" t="s">
        <v>2870</v>
      </c>
      <c r="V28" s="25">
        <v>20</v>
      </c>
      <c r="W28" s="24">
        <v>17.699115044247801</v>
      </c>
      <c r="X28" s="199"/>
      <c r="Y28" s="195"/>
      <c r="Z28" s="199"/>
      <c r="AA28" s="24"/>
      <c r="AB28" s="199"/>
      <c r="AC28" s="24"/>
      <c r="AD28" s="199"/>
      <c r="AE28" s="24"/>
      <c r="AF28" s="199"/>
      <c r="AG28" s="24"/>
      <c r="AH28" s="199"/>
    </row>
    <row r="29" spans="1:34" ht="12.6" customHeight="1">
      <c r="A29" s="32">
        <f t="shared" si="2"/>
        <v>22</v>
      </c>
      <c r="B29" s="32" t="s">
        <v>2871</v>
      </c>
      <c r="C29" s="33" t="s">
        <v>2866</v>
      </c>
      <c r="D29" s="33" t="s">
        <v>2867</v>
      </c>
      <c r="E29" s="33" t="s">
        <v>2858</v>
      </c>
      <c r="F29" s="33" t="s">
        <v>1115</v>
      </c>
      <c r="G29" s="66">
        <v>0</v>
      </c>
      <c r="H29" s="33" t="s">
        <v>2859</v>
      </c>
      <c r="I29" s="34">
        <v>41060</v>
      </c>
      <c r="J29" s="34">
        <v>41060</v>
      </c>
      <c r="K29" s="66" t="s">
        <v>2412</v>
      </c>
      <c r="L29" s="33" t="s">
        <v>2798</v>
      </c>
      <c r="M29" s="35"/>
      <c r="N29" s="35"/>
      <c r="O29" s="35"/>
      <c r="P29" s="35"/>
      <c r="Q29" s="66"/>
      <c r="R29" s="35"/>
      <c r="S29" s="42" t="str">
        <f t="shared" si="4"/>
        <v/>
      </c>
      <c r="T29" s="196"/>
      <c r="U29" s="24" t="s">
        <v>2872</v>
      </c>
      <c r="V29" s="25">
        <v>20</v>
      </c>
      <c r="W29" s="24">
        <v>17.699115044247801</v>
      </c>
      <c r="X29" s="199"/>
      <c r="Y29" s="195"/>
      <c r="Z29" s="199"/>
      <c r="AA29" s="24"/>
      <c r="AB29" s="199"/>
      <c r="AC29" s="24"/>
      <c r="AD29" s="199"/>
      <c r="AE29" s="24"/>
      <c r="AF29" s="199"/>
      <c r="AG29" s="24"/>
      <c r="AH29" s="199"/>
    </row>
    <row r="30" spans="1:34" ht="12.6" customHeight="1">
      <c r="A30" s="32">
        <f t="shared" si="2"/>
        <v>23</v>
      </c>
      <c r="B30" s="32" t="s">
        <v>2873</v>
      </c>
      <c r="C30" s="33" t="s">
        <v>2874</v>
      </c>
      <c r="D30" s="33" t="s">
        <v>2875</v>
      </c>
      <c r="E30" s="33" t="s">
        <v>2876</v>
      </c>
      <c r="F30" s="33" t="s">
        <v>1115</v>
      </c>
      <c r="G30" s="66">
        <v>0</v>
      </c>
      <c r="H30" s="33" t="s">
        <v>2859</v>
      </c>
      <c r="I30" s="34">
        <v>41060</v>
      </c>
      <c r="J30" s="34">
        <v>41060</v>
      </c>
      <c r="K30" s="66" t="s">
        <v>2412</v>
      </c>
      <c r="L30" s="33" t="s">
        <v>2798</v>
      </c>
      <c r="M30" s="35"/>
      <c r="N30" s="35"/>
      <c r="O30" s="35"/>
      <c r="P30" s="35"/>
      <c r="Q30" s="66"/>
      <c r="R30" s="35"/>
      <c r="S30" s="42" t="str">
        <f t="shared" si="4"/>
        <v/>
      </c>
      <c r="T30" s="196"/>
      <c r="U30" s="24" t="s">
        <v>2877</v>
      </c>
      <c r="V30" s="25">
        <v>80</v>
      </c>
      <c r="W30" s="24">
        <v>70.796460176991204</v>
      </c>
      <c r="X30" s="199"/>
      <c r="Y30" s="195"/>
      <c r="Z30" s="199"/>
      <c r="AA30" s="24"/>
      <c r="AB30" s="199"/>
      <c r="AC30" s="24"/>
      <c r="AD30" s="199"/>
      <c r="AE30" s="24"/>
      <c r="AF30" s="199"/>
      <c r="AG30" s="24"/>
      <c r="AH30" s="199"/>
    </row>
    <row r="31" spans="1:34" ht="12.6" customHeight="1">
      <c r="A31" s="32">
        <f t="shared" si="2"/>
        <v>24</v>
      </c>
      <c r="B31" s="32" t="s">
        <v>2878</v>
      </c>
      <c r="C31" s="33" t="s">
        <v>2874</v>
      </c>
      <c r="D31" s="33" t="s">
        <v>2879</v>
      </c>
      <c r="E31" s="33" t="s">
        <v>2876</v>
      </c>
      <c r="F31" s="33" t="s">
        <v>1115</v>
      </c>
      <c r="G31" s="66">
        <v>0</v>
      </c>
      <c r="H31" s="33" t="s">
        <v>2859</v>
      </c>
      <c r="I31" s="34">
        <v>41060</v>
      </c>
      <c r="J31" s="34">
        <v>41060</v>
      </c>
      <c r="K31" s="66" t="s">
        <v>2412</v>
      </c>
      <c r="L31" s="33" t="s">
        <v>2798</v>
      </c>
      <c r="M31" s="35"/>
      <c r="N31" s="35"/>
      <c r="O31" s="35"/>
      <c r="P31" s="35"/>
      <c r="Q31" s="66"/>
      <c r="R31" s="35"/>
      <c r="S31" s="42" t="str">
        <f t="shared" si="4"/>
        <v/>
      </c>
      <c r="T31" s="196"/>
      <c r="U31" s="24" t="s">
        <v>2880</v>
      </c>
      <c r="V31" s="25">
        <v>80</v>
      </c>
      <c r="W31" s="24">
        <v>70.796460176991204</v>
      </c>
      <c r="X31" s="199"/>
      <c r="Y31" s="195"/>
      <c r="Z31" s="199"/>
      <c r="AA31" s="24"/>
      <c r="AB31" s="199"/>
      <c r="AC31" s="24"/>
      <c r="AD31" s="199"/>
      <c r="AE31" s="24"/>
      <c r="AF31" s="199"/>
      <c r="AG31" s="24"/>
      <c r="AH31" s="199"/>
    </row>
    <row r="32" spans="1:34" ht="12.6" customHeight="1">
      <c r="A32" s="32">
        <f t="shared" si="2"/>
        <v>25</v>
      </c>
      <c r="B32" s="32" t="s">
        <v>2881</v>
      </c>
      <c r="C32" s="33" t="s">
        <v>2874</v>
      </c>
      <c r="D32" s="33" t="s">
        <v>2882</v>
      </c>
      <c r="E32" s="33" t="s">
        <v>2876</v>
      </c>
      <c r="F32" s="33" t="s">
        <v>1115</v>
      </c>
      <c r="G32" s="66">
        <v>0</v>
      </c>
      <c r="H32" s="33" t="s">
        <v>2859</v>
      </c>
      <c r="I32" s="34">
        <v>41060</v>
      </c>
      <c r="J32" s="34">
        <v>41060</v>
      </c>
      <c r="K32" s="66" t="s">
        <v>2412</v>
      </c>
      <c r="L32" s="33" t="s">
        <v>2798</v>
      </c>
      <c r="M32" s="35"/>
      <c r="N32" s="35"/>
      <c r="O32" s="35"/>
      <c r="P32" s="35"/>
      <c r="Q32" s="66"/>
      <c r="R32" s="35"/>
      <c r="S32" s="42" t="str">
        <f t="shared" si="4"/>
        <v/>
      </c>
      <c r="T32" s="196"/>
      <c r="U32" s="24" t="s">
        <v>2883</v>
      </c>
      <c r="V32" s="25">
        <v>80</v>
      </c>
      <c r="W32" s="24">
        <v>70.796460176991204</v>
      </c>
      <c r="X32" s="199"/>
      <c r="Y32" s="195"/>
      <c r="Z32" s="199"/>
      <c r="AA32" s="24"/>
      <c r="AB32" s="199"/>
      <c r="AC32" s="24"/>
      <c r="AD32" s="199"/>
      <c r="AE32" s="24"/>
      <c r="AF32" s="199"/>
      <c r="AG32" s="24"/>
      <c r="AH32" s="199"/>
    </row>
    <row r="33" spans="1:34" ht="12.6" customHeight="1">
      <c r="A33" s="32">
        <f t="shared" si="2"/>
        <v>26</v>
      </c>
      <c r="B33" s="32" t="s">
        <v>2884</v>
      </c>
      <c r="C33" s="33" t="s">
        <v>2885</v>
      </c>
      <c r="D33" s="33" t="s">
        <v>2886</v>
      </c>
      <c r="E33" s="33" t="s">
        <v>2887</v>
      </c>
      <c r="F33" s="33" t="s">
        <v>1115</v>
      </c>
      <c r="G33" s="66">
        <v>0</v>
      </c>
      <c r="H33" s="33" t="s">
        <v>2859</v>
      </c>
      <c r="I33" s="34">
        <v>41060</v>
      </c>
      <c r="J33" s="34">
        <v>41060</v>
      </c>
      <c r="K33" s="66" t="s">
        <v>2412</v>
      </c>
      <c r="L33" s="33" t="s">
        <v>2798</v>
      </c>
      <c r="M33" s="35"/>
      <c r="N33" s="35"/>
      <c r="O33" s="35"/>
      <c r="P33" s="35"/>
      <c r="Q33" s="66"/>
      <c r="R33" s="35"/>
      <c r="S33" s="42" t="str">
        <f t="shared" si="4"/>
        <v/>
      </c>
      <c r="T33" s="196"/>
      <c r="U33" s="24" t="s">
        <v>2888</v>
      </c>
      <c r="V33" s="25">
        <v>500</v>
      </c>
      <c r="W33" s="24">
        <v>442.47787610619503</v>
      </c>
      <c r="X33" s="199"/>
      <c r="Y33" s="195"/>
      <c r="Z33" s="199"/>
      <c r="AA33" s="24"/>
      <c r="AB33" s="199"/>
      <c r="AC33" s="24"/>
      <c r="AD33" s="199"/>
      <c r="AE33" s="24"/>
      <c r="AF33" s="199"/>
      <c r="AG33" s="24"/>
      <c r="AH33" s="199"/>
    </row>
    <row r="34" spans="1:34" ht="12.6" customHeight="1">
      <c r="A34" s="32">
        <f t="shared" si="2"/>
        <v>27</v>
      </c>
      <c r="B34" s="32" t="s">
        <v>2889</v>
      </c>
      <c r="C34" s="33" t="s">
        <v>2885</v>
      </c>
      <c r="D34" s="33" t="s">
        <v>2890</v>
      </c>
      <c r="E34" s="33" t="s">
        <v>2887</v>
      </c>
      <c r="F34" s="33" t="s">
        <v>1115</v>
      </c>
      <c r="G34" s="66">
        <v>0</v>
      </c>
      <c r="H34" s="33" t="s">
        <v>2859</v>
      </c>
      <c r="I34" s="34">
        <v>41060</v>
      </c>
      <c r="J34" s="34">
        <v>41060</v>
      </c>
      <c r="K34" s="66" t="s">
        <v>2412</v>
      </c>
      <c r="L34" s="33" t="s">
        <v>2798</v>
      </c>
      <c r="M34" s="35"/>
      <c r="N34" s="35"/>
      <c r="O34" s="35"/>
      <c r="P34" s="35"/>
      <c r="Q34" s="66"/>
      <c r="R34" s="35"/>
      <c r="S34" s="42" t="str">
        <f t="shared" si="4"/>
        <v/>
      </c>
      <c r="T34" s="196"/>
      <c r="U34" s="24" t="s">
        <v>2891</v>
      </c>
      <c r="V34" s="25">
        <v>500</v>
      </c>
      <c r="W34" s="24">
        <v>442.47787610619503</v>
      </c>
      <c r="X34" s="199"/>
      <c r="Y34" s="195"/>
      <c r="Z34" s="199"/>
      <c r="AA34" s="24"/>
      <c r="AB34" s="199"/>
      <c r="AC34" s="24"/>
      <c r="AD34" s="199"/>
      <c r="AE34" s="24"/>
      <c r="AF34" s="199"/>
      <c r="AG34" s="24"/>
      <c r="AH34" s="199"/>
    </row>
    <row r="35" spans="1:34" ht="12.6" customHeight="1">
      <c r="A35" s="32">
        <f t="shared" si="2"/>
        <v>28</v>
      </c>
      <c r="B35" s="32" t="s">
        <v>2892</v>
      </c>
      <c r="C35" s="33" t="s">
        <v>2893</v>
      </c>
      <c r="D35" s="33" t="s">
        <v>2894</v>
      </c>
      <c r="E35" s="33" t="s">
        <v>2887</v>
      </c>
      <c r="F35" s="33" t="s">
        <v>1115</v>
      </c>
      <c r="G35" s="66">
        <v>0</v>
      </c>
      <c r="H35" s="33" t="s">
        <v>2859</v>
      </c>
      <c r="I35" s="34">
        <v>41060</v>
      </c>
      <c r="J35" s="34">
        <v>41060</v>
      </c>
      <c r="K35" s="66" t="s">
        <v>2412</v>
      </c>
      <c r="L35" s="33" t="s">
        <v>2798</v>
      </c>
      <c r="M35" s="35"/>
      <c r="N35" s="35"/>
      <c r="O35" s="35"/>
      <c r="P35" s="35"/>
      <c r="Q35" s="66"/>
      <c r="R35" s="35"/>
      <c r="S35" s="42" t="str">
        <f t="shared" si="4"/>
        <v/>
      </c>
      <c r="T35" s="196"/>
      <c r="U35" s="24" t="s">
        <v>2895</v>
      </c>
      <c r="V35" s="25">
        <v>180</v>
      </c>
      <c r="W35" s="24">
        <v>159.29203539823001</v>
      </c>
      <c r="X35" s="199"/>
      <c r="Y35" s="195"/>
      <c r="Z35" s="199"/>
      <c r="AA35" s="24"/>
      <c r="AB35" s="199"/>
      <c r="AC35" s="24"/>
      <c r="AD35" s="199"/>
      <c r="AE35" s="24"/>
      <c r="AF35" s="199"/>
      <c r="AG35" s="24"/>
      <c r="AH35" s="199"/>
    </row>
    <row r="36" spans="1:34" ht="12.6" customHeight="1">
      <c r="A36" s="32">
        <f t="shared" si="2"/>
        <v>29</v>
      </c>
      <c r="B36" s="32" t="s">
        <v>2896</v>
      </c>
      <c r="C36" s="33" t="s">
        <v>2893</v>
      </c>
      <c r="D36" s="33" t="s">
        <v>2894</v>
      </c>
      <c r="E36" s="33" t="s">
        <v>2887</v>
      </c>
      <c r="F36" s="33" t="s">
        <v>1115</v>
      </c>
      <c r="G36" s="66">
        <v>0</v>
      </c>
      <c r="H36" s="33" t="s">
        <v>2859</v>
      </c>
      <c r="I36" s="34">
        <v>41060</v>
      </c>
      <c r="J36" s="34">
        <v>41060</v>
      </c>
      <c r="K36" s="66" t="s">
        <v>2412</v>
      </c>
      <c r="L36" s="33" t="s">
        <v>2798</v>
      </c>
      <c r="M36" s="35"/>
      <c r="N36" s="35"/>
      <c r="O36" s="35"/>
      <c r="P36" s="35"/>
      <c r="Q36" s="66"/>
      <c r="R36" s="35"/>
      <c r="S36" s="42" t="str">
        <f t="shared" si="4"/>
        <v/>
      </c>
      <c r="T36" s="196"/>
      <c r="U36" s="24" t="s">
        <v>2897</v>
      </c>
      <c r="V36" s="25">
        <v>180</v>
      </c>
      <c r="W36" s="24">
        <v>159.29203539823001</v>
      </c>
      <c r="X36" s="199"/>
      <c r="Y36" s="195"/>
      <c r="Z36" s="199"/>
      <c r="AA36" s="24"/>
      <c r="AB36" s="199"/>
      <c r="AC36" s="24"/>
      <c r="AD36" s="199"/>
      <c r="AE36" s="24"/>
      <c r="AF36" s="199"/>
      <c r="AG36" s="24"/>
      <c r="AH36" s="199"/>
    </row>
    <row r="37" spans="1:34" ht="12.6" customHeight="1">
      <c r="A37" s="32">
        <f t="shared" si="2"/>
        <v>30</v>
      </c>
      <c r="B37" s="32" t="s">
        <v>2898</v>
      </c>
      <c r="C37" s="33" t="s">
        <v>2893</v>
      </c>
      <c r="D37" s="33" t="s">
        <v>2894</v>
      </c>
      <c r="E37" s="33" t="s">
        <v>2887</v>
      </c>
      <c r="F37" s="33" t="s">
        <v>1115</v>
      </c>
      <c r="G37" s="66">
        <v>0</v>
      </c>
      <c r="H37" s="33" t="s">
        <v>2859</v>
      </c>
      <c r="I37" s="34">
        <v>41060</v>
      </c>
      <c r="J37" s="34">
        <v>41060</v>
      </c>
      <c r="K37" s="66" t="s">
        <v>2412</v>
      </c>
      <c r="L37" s="33" t="s">
        <v>2798</v>
      </c>
      <c r="M37" s="35"/>
      <c r="N37" s="35"/>
      <c r="O37" s="35"/>
      <c r="P37" s="35"/>
      <c r="Q37" s="66"/>
      <c r="R37" s="35"/>
      <c r="S37" s="42" t="str">
        <f t="shared" si="4"/>
        <v/>
      </c>
      <c r="T37" s="196"/>
      <c r="U37" s="24" t="s">
        <v>2899</v>
      </c>
      <c r="V37" s="25">
        <v>180</v>
      </c>
      <c r="W37" s="24">
        <v>159.29203539823001</v>
      </c>
      <c r="X37" s="199"/>
      <c r="Y37" s="195"/>
      <c r="Z37" s="199"/>
      <c r="AA37" s="24"/>
      <c r="AB37" s="199"/>
      <c r="AC37" s="24"/>
      <c r="AD37" s="199"/>
      <c r="AE37" s="24"/>
      <c r="AF37" s="199"/>
      <c r="AG37" s="24"/>
      <c r="AH37" s="199"/>
    </row>
    <row r="38" spans="1:34" ht="12.6" customHeight="1">
      <c r="A38" s="32">
        <f t="shared" si="2"/>
        <v>31</v>
      </c>
      <c r="B38" s="32" t="s">
        <v>2900</v>
      </c>
      <c r="C38" s="33" t="s">
        <v>2893</v>
      </c>
      <c r="D38" s="33" t="s">
        <v>2894</v>
      </c>
      <c r="E38" s="33" t="s">
        <v>2887</v>
      </c>
      <c r="F38" s="33" t="s">
        <v>1115</v>
      </c>
      <c r="G38" s="66">
        <v>0</v>
      </c>
      <c r="H38" s="33" t="s">
        <v>2859</v>
      </c>
      <c r="I38" s="34">
        <v>41060</v>
      </c>
      <c r="J38" s="34">
        <v>41060</v>
      </c>
      <c r="K38" s="66" t="s">
        <v>2412</v>
      </c>
      <c r="L38" s="33" t="s">
        <v>2798</v>
      </c>
      <c r="M38" s="35"/>
      <c r="N38" s="35"/>
      <c r="O38" s="35"/>
      <c r="P38" s="35"/>
      <c r="Q38" s="66"/>
      <c r="R38" s="35"/>
      <c r="S38" s="42" t="str">
        <f t="shared" si="4"/>
        <v/>
      </c>
      <c r="T38" s="196"/>
      <c r="U38" s="24" t="s">
        <v>2901</v>
      </c>
      <c r="V38" s="25">
        <v>180</v>
      </c>
      <c r="W38" s="24">
        <v>159.29203539823001</v>
      </c>
      <c r="X38" s="199"/>
      <c r="Y38" s="195"/>
      <c r="Z38" s="199"/>
      <c r="AA38" s="24"/>
      <c r="AB38" s="199"/>
      <c r="AC38" s="24"/>
      <c r="AD38" s="199"/>
      <c r="AE38" s="24"/>
      <c r="AF38" s="199"/>
      <c r="AG38" s="24"/>
      <c r="AH38" s="199"/>
    </row>
    <row r="39" spans="1:34" ht="12.6" customHeight="1">
      <c r="A39" s="32">
        <f t="shared" si="2"/>
        <v>32</v>
      </c>
      <c r="B39" s="32" t="s">
        <v>2902</v>
      </c>
      <c r="C39" s="33" t="s">
        <v>2893</v>
      </c>
      <c r="D39" s="33" t="s">
        <v>2903</v>
      </c>
      <c r="E39" s="33" t="s">
        <v>2887</v>
      </c>
      <c r="F39" s="33" t="s">
        <v>1115</v>
      </c>
      <c r="G39" s="66">
        <v>0</v>
      </c>
      <c r="H39" s="33" t="s">
        <v>2859</v>
      </c>
      <c r="I39" s="34">
        <v>41060</v>
      </c>
      <c r="J39" s="34">
        <v>41060</v>
      </c>
      <c r="K39" s="66" t="s">
        <v>2412</v>
      </c>
      <c r="L39" s="33" t="s">
        <v>2798</v>
      </c>
      <c r="M39" s="35"/>
      <c r="N39" s="35"/>
      <c r="O39" s="35"/>
      <c r="P39" s="35"/>
      <c r="Q39" s="66"/>
      <c r="R39" s="35"/>
      <c r="S39" s="42" t="str">
        <f t="shared" si="4"/>
        <v/>
      </c>
      <c r="T39" s="196"/>
      <c r="U39" s="24" t="s">
        <v>2904</v>
      </c>
      <c r="V39" s="25">
        <v>180</v>
      </c>
      <c r="W39" s="24">
        <v>159.29203539823001</v>
      </c>
      <c r="X39" s="199"/>
      <c r="Y39" s="195"/>
      <c r="Z39" s="199"/>
      <c r="AA39" s="24"/>
      <c r="AB39" s="199"/>
      <c r="AC39" s="24"/>
      <c r="AD39" s="199"/>
      <c r="AE39" s="24"/>
      <c r="AF39" s="199"/>
      <c r="AG39" s="24"/>
      <c r="AH39" s="199"/>
    </row>
    <row r="40" spans="1:34" ht="12.6" customHeight="1">
      <c r="A40" s="32">
        <f t="shared" si="2"/>
        <v>33</v>
      </c>
      <c r="B40" s="32" t="s">
        <v>2905</v>
      </c>
      <c r="C40" s="33" t="s">
        <v>2893</v>
      </c>
      <c r="D40" s="33" t="s">
        <v>2906</v>
      </c>
      <c r="E40" s="33" t="s">
        <v>2887</v>
      </c>
      <c r="F40" s="33" t="s">
        <v>1115</v>
      </c>
      <c r="G40" s="66">
        <v>0</v>
      </c>
      <c r="H40" s="33" t="s">
        <v>2859</v>
      </c>
      <c r="I40" s="34">
        <v>41060</v>
      </c>
      <c r="J40" s="34">
        <v>41060</v>
      </c>
      <c r="K40" s="66" t="s">
        <v>2412</v>
      </c>
      <c r="L40" s="33" t="s">
        <v>2798</v>
      </c>
      <c r="M40" s="35"/>
      <c r="N40" s="35"/>
      <c r="O40" s="35"/>
      <c r="P40" s="35"/>
      <c r="Q40" s="66"/>
      <c r="R40" s="35"/>
      <c r="S40" s="42" t="str">
        <f t="shared" si="4"/>
        <v/>
      </c>
      <c r="T40" s="196"/>
      <c r="U40" s="24" t="s">
        <v>2907</v>
      </c>
      <c r="V40" s="25">
        <v>180</v>
      </c>
      <c r="W40" s="24">
        <v>159.29203539823001</v>
      </c>
      <c r="X40" s="199"/>
      <c r="Y40" s="195"/>
      <c r="Z40" s="199"/>
      <c r="AA40" s="24"/>
      <c r="AB40" s="199"/>
      <c r="AC40" s="24"/>
      <c r="AD40" s="199"/>
      <c r="AE40" s="24"/>
      <c r="AF40" s="199"/>
      <c r="AG40" s="24"/>
      <c r="AH40" s="199"/>
    </row>
    <row r="41" spans="1:34" ht="12.6" customHeight="1">
      <c r="A41" s="32">
        <f t="shared" si="2"/>
        <v>34</v>
      </c>
      <c r="B41" s="32" t="s">
        <v>2908</v>
      </c>
      <c r="C41" s="33" t="s">
        <v>2909</v>
      </c>
      <c r="D41" s="33" t="s">
        <v>2910</v>
      </c>
      <c r="E41" s="33" t="s">
        <v>2910</v>
      </c>
      <c r="F41" s="33" t="s">
        <v>1115</v>
      </c>
      <c r="G41" s="66">
        <v>0</v>
      </c>
      <c r="H41" s="33" t="s">
        <v>2859</v>
      </c>
      <c r="I41" s="34">
        <v>42247</v>
      </c>
      <c r="J41" s="34">
        <v>42247</v>
      </c>
      <c r="K41" s="66" t="s">
        <v>2412</v>
      </c>
      <c r="L41" s="33" t="s">
        <v>2798</v>
      </c>
      <c r="M41" s="35"/>
      <c r="N41" s="35"/>
      <c r="O41" s="35"/>
      <c r="P41" s="35"/>
      <c r="Q41" s="66"/>
      <c r="R41" s="35"/>
      <c r="S41" s="42" t="str">
        <f t="shared" si="4"/>
        <v/>
      </c>
      <c r="T41" s="196"/>
      <c r="U41" s="24" t="s">
        <v>2911</v>
      </c>
      <c r="V41" s="25">
        <v>180</v>
      </c>
      <c r="W41" s="24">
        <v>159.29203539823001</v>
      </c>
      <c r="X41" s="199"/>
      <c r="Y41" s="195"/>
      <c r="Z41" s="199"/>
      <c r="AA41" s="24"/>
      <c r="AB41" s="199"/>
      <c r="AC41" s="24"/>
      <c r="AD41" s="199"/>
      <c r="AE41" s="24"/>
      <c r="AF41" s="199"/>
      <c r="AG41" s="24"/>
      <c r="AH41" s="199"/>
    </row>
    <row r="42" spans="1:34" ht="12.6" customHeight="1">
      <c r="A42" s="32">
        <f t="shared" si="2"/>
        <v>35</v>
      </c>
      <c r="B42" s="32" t="s">
        <v>2912</v>
      </c>
      <c r="C42" s="33" t="s">
        <v>2909</v>
      </c>
      <c r="D42" s="33" t="s">
        <v>2910</v>
      </c>
      <c r="E42" s="33" t="s">
        <v>2910</v>
      </c>
      <c r="F42" s="33" t="s">
        <v>1115</v>
      </c>
      <c r="G42" s="66">
        <v>0</v>
      </c>
      <c r="H42" s="33" t="s">
        <v>2859</v>
      </c>
      <c r="I42" s="34">
        <v>42247</v>
      </c>
      <c r="J42" s="34">
        <v>42247</v>
      </c>
      <c r="K42" s="66" t="s">
        <v>2412</v>
      </c>
      <c r="L42" s="33" t="s">
        <v>2798</v>
      </c>
      <c r="M42" s="35"/>
      <c r="N42" s="35"/>
      <c r="O42" s="35"/>
      <c r="P42" s="35"/>
      <c r="Q42" s="66"/>
      <c r="R42" s="35"/>
      <c r="S42" s="42" t="str">
        <f t="shared" si="4"/>
        <v/>
      </c>
      <c r="T42" s="196"/>
      <c r="U42" s="24" t="s">
        <v>2913</v>
      </c>
      <c r="V42" s="25">
        <v>180</v>
      </c>
      <c r="W42" s="24">
        <v>159.29203539823001</v>
      </c>
      <c r="X42" s="199"/>
      <c r="Y42" s="195"/>
      <c r="Z42" s="199"/>
      <c r="AA42" s="24"/>
      <c r="AB42" s="199"/>
      <c r="AC42" s="24"/>
      <c r="AD42" s="199"/>
      <c r="AE42" s="24"/>
      <c r="AF42" s="199"/>
      <c r="AG42" s="24"/>
      <c r="AH42" s="199"/>
    </row>
    <row r="43" spans="1:34" ht="12.6" customHeight="1">
      <c r="A43" s="32">
        <f t="shared" si="2"/>
        <v>36</v>
      </c>
      <c r="B43" s="32" t="s">
        <v>2914</v>
      </c>
      <c r="C43" s="33" t="s">
        <v>2909</v>
      </c>
      <c r="D43" s="33" t="s">
        <v>2910</v>
      </c>
      <c r="E43" s="33" t="s">
        <v>2910</v>
      </c>
      <c r="F43" s="33" t="s">
        <v>1115</v>
      </c>
      <c r="G43" s="66">
        <v>0</v>
      </c>
      <c r="H43" s="33" t="s">
        <v>2859</v>
      </c>
      <c r="I43" s="34">
        <v>42277</v>
      </c>
      <c r="J43" s="34">
        <v>42277</v>
      </c>
      <c r="K43" s="66" t="s">
        <v>2412</v>
      </c>
      <c r="L43" s="33" t="s">
        <v>2798</v>
      </c>
      <c r="M43" s="35"/>
      <c r="N43" s="35"/>
      <c r="O43" s="35"/>
      <c r="P43" s="35"/>
      <c r="Q43" s="66"/>
      <c r="R43" s="35"/>
      <c r="S43" s="42" t="str">
        <f t="shared" si="4"/>
        <v/>
      </c>
      <c r="T43" s="196"/>
      <c r="U43" s="24" t="s">
        <v>2915</v>
      </c>
      <c r="V43" s="25">
        <v>180</v>
      </c>
      <c r="W43" s="24">
        <v>159.29203539823001</v>
      </c>
      <c r="X43" s="199"/>
      <c r="Y43" s="195"/>
      <c r="Z43" s="199"/>
      <c r="AA43" s="24"/>
      <c r="AB43" s="199"/>
      <c r="AC43" s="24"/>
      <c r="AD43" s="199"/>
      <c r="AE43" s="24"/>
      <c r="AF43" s="199"/>
      <c r="AG43" s="24"/>
      <c r="AH43" s="199"/>
    </row>
    <row r="44" spans="1:34" ht="12.6" customHeight="1">
      <c r="A44" s="32">
        <f t="shared" si="2"/>
        <v>37</v>
      </c>
      <c r="B44" s="32" t="s">
        <v>2916</v>
      </c>
      <c r="C44" s="33" t="s">
        <v>2909</v>
      </c>
      <c r="D44" s="33" t="s">
        <v>2910</v>
      </c>
      <c r="E44" s="33" t="s">
        <v>2910</v>
      </c>
      <c r="F44" s="33" t="s">
        <v>1115</v>
      </c>
      <c r="G44" s="66">
        <v>0</v>
      </c>
      <c r="H44" s="33" t="s">
        <v>2859</v>
      </c>
      <c r="I44" s="34">
        <v>42277</v>
      </c>
      <c r="J44" s="34">
        <v>42277</v>
      </c>
      <c r="K44" s="66" t="s">
        <v>2412</v>
      </c>
      <c r="L44" s="33" t="s">
        <v>2798</v>
      </c>
      <c r="M44" s="35"/>
      <c r="N44" s="35"/>
      <c r="O44" s="35"/>
      <c r="P44" s="35"/>
      <c r="Q44" s="66"/>
      <c r="R44" s="35"/>
      <c r="S44" s="42" t="str">
        <f t="shared" si="4"/>
        <v/>
      </c>
      <c r="T44" s="196"/>
      <c r="U44" s="24" t="s">
        <v>2917</v>
      </c>
      <c r="V44" s="25">
        <v>180</v>
      </c>
      <c r="W44" s="24">
        <v>159.29203539823001</v>
      </c>
      <c r="X44" s="199"/>
      <c r="Y44" s="195"/>
      <c r="Z44" s="199"/>
      <c r="AA44" s="24"/>
      <c r="AB44" s="199"/>
      <c r="AC44" s="24"/>
      <c r="AD44" s="199"/>
      <c r="AE44" s="24"/>
      <c r="AF44" s="199"/>
      <c r="AG44" s="24"/>
      <c r="AH44" s="199"/>
    </row>
    <row r="45" spans="1:34" ht="12.6" customHeight="1">
      <c r="A45" s="32">
        <f t="shared" si="2"/>
        <v>38</v>
      </c>
      <c r="B45" s="32" t="s">
        <v>2918</v>
      </c>
      <c r="C45" s="33" t="s">
        <v>2919</v>
      </c>
      <c r="D45" s="33" t="s">
        <v>2920</v>
      </c>
      <c r="E45" s="33" t="s">
        <v>2921</v>
      </c>
      <c r="F45" s="33" t="s">
        <v>1115</v>
      </c>
      <c r="G45" s="66">
        <v>0</v>
      </c>
      <c r="H45" s="33" t="s">
        <v>2859</v>
      </c>
      <c r="I45" s="34">
        <v>41639</v>
      </c>
      <c r="J45" s="34">
        <v>41639</v>
      </c>
      <c r="K45" s="66" t="s">
        <v>2412</v>
      </c>
      <c r="L45" s="33" t="s">
        <v>2798</v>
      </c>
      <c r="M45" s="35"/>
      <c r="N45" s="35"/>
      <c r="O45" s="35"/>
      <c r="P45" s="35"/>
      <c r="Q45" s="66"/>
      <c r="R45" s="35"/>
      <c r="S45" s="42" t="str">
        <f t="shared" si="4"/>
        <v/>
      </c>
      <c r="T45" s="196"/>
      <c r="U45" s="24" t="s">
        <v>2922</v>
      </c>
      <c r="V45" s="25">
        <v>500</v>
      </c>
      <c r="W45" s="24">
        <v>442.47787610619503</v>
      </c>
      <c r="X45" s="199"/>
      <c r="Y45" s="195"/>
      <c r="Z45" s="199"/>
      <c r="AA45" s="24"/>
      <c r="AB45" s="199"/>
      <c r="AC45" s="24"/>
      <c r="AD45" s="199"/>
      <c r="AE45" s="24"/>
      <c r="AF45" s="199"/>
      <c r="AG45" s="24"/>
      <c r="AH45" s="199"/>
    </row>
    <row r="46" spans="1:34" ht="12.6" customHeight="1">
      <c r="A46" s="32">
        <f t="shared" si="2"/>
        <v>39</v>
      </c>
      <c r="B46" s="32" t="s">
        <v>2923</v>
      </c>
      <c r="C46" s="33" t="s">
        <v>2919</v>
      </c>
      <c r="D46" s="33" t="s">
        <v>2924</v>
      </c>
      <c r="E46" s="33" t="s">
        <v>2921</v>
      </c>
      <c r="F46" s="33" t="s">
        <v>1115</v>
      </c>
      <c r="G46" s="66">
        <v>0</v>
      </c>
      <c r="H46" s="33" t="s">
        <v>2859</v>
      </c>
      <c r="I46" s="34">
        <v>41639</v>
      </c>
      <c r="J46" s="34">
        <v>41639</v>
      </c>
      <c r="K46" s="66" t="s">
        <v>2412</v>
      </c>
      <c r="L46" s="33" t="s">
        <v>2798</v>
      </c>
      <c r="M46" s="35"/>
      <c r="N46" s="35"/>
      <c r="O46" s="35"/>
      <c r="P46" s="35"/>
      <c r="Q46" s="66"/>
      <c r="R46" s="35"/>
      <c r="S46" s="42" t="str">
        <f t="shared" si="4"/>
        <v/>
      </c>
      <c r="T46" s="196"/>
      <c r="U46" s="24" t="s">
        <v>2925</v>
      </c>
      <c r="V46" s="25">
        <v>300</v>
      </c>
      <c r="W46" s="24">
        <v>265.48672566371698</v>
      </c>
      <c r="X46" s="199"/>
      <c r="Y46" s="195"/>
      <c r="Z46" s="199"/>
      <c r="AA46" s="24"/>
      <c r="AB46" s="199"/>
      <c r="AC46" s="24"/>
      <c r="AD46" s="199"/>
      <c r="AE46" s="24"/>
      <c r="AF46" s="199"/>
      <c r="AG46" s="24"/>
      <c r="AH46" s="199"/>
    </row>
    <row r="47" spans="1:34" ht="12.6" customHeight="1">
      <c r="A47" s="32">
        <f t="shared" si="2"/>
        <v>40</v>
      </c>
      <c r="B47" s="32" t="s">
        <v>2926</v>
      </c>
      <c r="C47" s="33" t="s">
        <v>2919</v>
      </c>
      <c r="D47" s="33" t="s">
        <v>2924</v>
      </c>
      <c r="E47" s="33" t="s">
        <v>2921</v>
      </c>
      <c r="F47" s="33" t="s">
        <v>1115</v>
      </c>
      <c r="G47" s="66">
        <v>0</v>
      </c>
      <c r="H47" s="33" t="s">
        <v>2859</v>
      </c>
      <c r="I47" s="34">
        <v>41639</v>
      </c>
      <c r="J47" s="34">
        <v>41639</v>
      </c>
      <c r="K47" s="66" t="s">
        <v>2412</v>
      </c>
      <c r="L47" s="33" t="s">
        <v>2798</v>
      </c>
      <c r="M47" s="35"/>
      <c r="N47" s="35"/>
      <c r="O47" s="35"/>
      <c r="P47" s="35"/>
      <c r="Q47" s="66"/>
      <c r="R47" s="35"/>
      <c r="S47" s="42" t="str">
        <f t="shared" si="4"/>
        <v/>
      </c>
      <c r="T47" s="196"/>
      <c r="U47" s="24" t="s">
        <v>2927</v>
      </c>
      <c r="V47" s="25">
        <v>300</v>
      </c>
      <c r="W47" s="24">
        <v>265.48672566371698</v>
      </c>
      <c r="X47" s="199"/>
      <c r="Y47" s="195"/>
      <c r="Z47" s="199"/>
      <c r="AA47" s="24"/>
      <c r="AB47" s="199"/>
      <c r="AC47" s="24"/>
      <c r="AD47" s="199"/>
      <c r="AE47" s="24"/>
      <c r="AF47" s="199"/>
      <c r="AG47" s="24"/>
      <c r="AH47" s="199"/>
    </row>
    <row r="48" spans="1:34" ht="12.6" customHeight="1">
      <c r="A48" s="32">
        <f t="shared" si="2"/>
        <v>41</v>
      </c>
      <c r="B48" s="32" t="s">
        <v>2928</v>
      </c>
      <c r="C48" s="33" t="s">
        <v>2919</v>
      </c>
      <c r="D48" s="33" t="s">
        <v>2924</v>
      </c>
      <c r="E48" s="33" t="s">
        <v>2921</v>
      </c>
      <c r="F48" s="33" t="s">
        <v>1115</v>
      </c>
      <c r="G48" s="66">
        <v>0</v>
      </c>
      <c r="H48" s="33" t="s">
        <v>2859</v>
      </c>
      <c r="I48" s="34">
        <v>41639</v>
      </c>
      <c r="J48" s="34">
        <v>41639</v>
      </c>
      <c r="K48" s="66" t="s">
        <v>2412</v>
      </c>
      <c r="L48" s="33" t="s">
        <v>2798</v>
      </c>
      <c r="M48" s="35"/>
      <c r="N48" s="35"/>
      <c r="O48" s="35"/>
      <c r="P48" s="35"/>
      <c r="Q48" s="66"/>
      <c r="R48" s="35"/>
      <c r="S48" s="42" t="str">
        <f t="shared" si="4"/>
        <v/>
      </c>
      <c r="T48" s="196"/>
      <c r="U48" s="24" t="s">
        <v>2929</v>
      </c>
      <c r="V48" s="25">
        <v>300</v>
      </c>
      <c r="W48" s="24">
        <v>265.48672566371698</v>
      </c>
      <c r="X48" s="199"/>
      <c r="Y48" s="195"/>
      <c r="Z48" s="199"/>
      <c r="AA48" s="24"/>
      <c r="AB48" s="199"/>
      <c r="AC48" s="24"/>
      <c r="AD48" s="199"/>
      <c r="AE48" s="24"/>
      <c r="AF48" s="199"/>
      <c r="AG48" s="24"/>
      <c r="AH48" s="199"/>
    </row>
    <row r="49" spans="1:34" ht="12.6" customHeight="1">
      <c r="A49" s="32">
        <f t="shared" si="2"/>
        <v>42</v>
      </c>
      <c r="B49" s="32" t="s">
        <v>2930</v>
      </c>
      <c r="C49" s="33" t="s">
        <v>2919</v>
      </c>
      <c r="D49" s="33" t="s">
        <v>2924</v>
      </c>
      <c r="E49" s="33" t="s">
        <v>2921</v>
      </c>
      <c r="F49" s="33" t="s">
        <v>1115</v>
      </c>
      <c r="G49" s="66">
        <v>0</v>
      </c>
      <c r="H49" s="33" t="s">
        <v>2859</v>
      </c>
      <c r="I49" s="34">
        <v>41639</v>
      </c>
      <c r="J49" s="34">
        <v>41639</v>
      </c>
      <c r="K49" s="66" t="s">
        <v>2412</v>
      </c>
      <c r="L49" s="33" t="s">
        <v>2798</v>
      </c>
      <c r="M49" s="35"/>
      <c r="N49" s="35"/>
      <c r="O49" s="35"/>
      <c r="P49" s="35"/>
      <c r="Q49" s="66"/>
      <c r="R49" s="35"/>
      <c r="S49" s="42" t="str">
        <f t="shared" si="4"/>
        <v/>
      </c>
      <c r="T49" s="196"/>
      <c r="U49" s="24" t="s">
        <v>2931</v>
      </c>
      <c r="V49" s="25">
        <v>300</v>
      </c>
      <c r="W49" s="24">
        <v>265.48672566371698</v>
      </c>
      <c r="X49" s="199"/>
      <c r="Y49" s="195"/>
      <c r="Z49" s="199"/>
      <c r="AA49" s="24"/>
      <c r="AB49" s="199"/>
      <c r="AC49" s="24"/>
      <c r="AD49" s="199"/>
      <c r="AE49" s="24"/>
      <c r="AF49" s="199"/>
      <c r="AG49" s="24"/>
      <c r="AH49" s="199"/>
    </row>
    <row r="50" spans="1:34" ht="12.6" customHeight="1">
      <c r="A50" s="32">
        <f t="shared" si="2"/>
        <v>43</v>
      </c>
      <c r="B50" s="32" t="s">
        <v>2932</v>
      </c>
      <c r="C50" s="33" t="s">
        <v>2919</v>
      </c>
      <c r="D50" s="33" t="s">
        <v>2924</v>
      </c>
      <c r="E50" s="33" t="s">
        <v>2921</v>
      </c>
      <c r="F50" s="33" t="s">
        <v>1115</v>
      </c>
      <c r="G50" s="66">
        <v>0</v>
      </c>
      <c r="H50" s="33" t="s">
        <v>2859</v>
      </c>
      <c r="I50" s="34">
        <v>41639</v>
      </c>
      <c r="J50" s="34">
        <v>41639</v>
      </c>
      <c r="K50" s="66" t="s">
        <v>2412</v>
      </c>
      <c r="L50" s="33" t="s">
        <v>2798</v>
      </c>
      <c r="M50" s="35"/>
      <c r="N50" s="35"/>
      <c r="O50" s="35"/>
      <c r="P50" s="35"/>
      <c r="Q50" s="66"/>
      <c r="R50" s="35"/>
      <c r="S50" s="42" t="str">
        <f t="shared" si="4"/>
        <v/>
      </c>
      <c r="T50" s="196"/>
      <c r="U50" s="24" t="s">
        <v>2933</v>
      </c>
      <c r="V50" s="25">
        <v>300</v>
      </c>
      <c r="W50" s="24">
        <v>265.48672566371698</v>
      </c>
      <c r="X50" s="199"/>
      <c r="Y50" s="195"/>
      <c r="Z50" s="199"/>
      <c r="AA50" s="24"/>
      <c r="AB50" s="199"/>
      <c r="AC50" s="24"/>
      <c r="AD50" s="199"/>
      <c r="AE50" s="24"/>
      <c r="AF50" s="199"/>
      <c r="AG50" s="24"/>
      <c r="AH50" s="199"/>
    </row>
    <row r="51" spans="1:34" ht="12.6" customHeight="1">
      <c r="A51" s="32">
        <f t="shared" si="2"/>
        <v>44</v>
      </c>
      <c r="B51" s="32" t="s">
        <v>2934</v>
      </c>
      <c r="C51" s="33" t="s">
        <v>2919</v>
      </c>
      <c r="D51" s="33" t="s">
        <v>2924</v>
      </c>
      <c r="E51" s="33" t="s">
        <v>2921</v>
      </c>
      <c r="F51" s="33" t="s">
        <v>1115</v>
      </c>
      <c r="G51" s="66">
        <v>0</v>
      </c>
      <c r="H51" s="33" t="s">
        <v>2859</v>
      </c>
      <c r="I51" s="34">
        <v>41639</v>
      </c>
      <c r="J51" s="34">
        <v>41639</v>
      </c>
      <c r="K51" s="66" t="s">
        <v>2412</v>
      </c>
      <c r="L51" s="33" t="s">
        <v>2798</v>
      </c>
      <c r="M51" s="35"/>
      <c r="N51" s="35"/>
      <c r="O51" s="35"/>
      <c r="P51" s="35"/>
      <c r="Q51" s="66"/>
      <c r="R51" s="35"/>
      <c r="S51" s="42" t="str">
        <f t="shared" si="4"/>
        <v/>
      </c>
      <c r="T51" s="196"/>
      <c r="U51" s="24" t="s">
        <v>2935</v>
      </c>
      <c r="V51" s="25">
        <v>300</v>
      </c>
      <c r="W51" s="24">
        <v>265.48672566371698</v>
      </c>
      <c r="X51" s="199"/>
      <c r="Y51" s="195"/>
      <c r="Z51" s="199"/>
      <c r="AA51" s="24"/>
      <c r="AB51" s="199"/>
      <c r="AC51" s="24"/>
      <c r="AD51" s="199"/>
      <c r="AE51" s="24"/>
      <c r="AF51" s="199"/>
      <c r="AG51" s="24"/>
      <c r="AH51" s="199"/>
    </row>
    <row r="52" spans="1:34" ht="12.6" customHeight="1">
      <c r="A52" s="32">
        <f t="shared" si="2"/>
        <v>45</v>
      </c>
      <c r="B52" s="32" t="s">
        <v>2936</v>
      </c>
      <c r="C52" s="33" t="s">
        <v>2919</v>
      </c>
      <c r="D52" s="33" t="s">
        <v>2924</v>
      </c>
      <c r="E52" s="33" t="s">
        <v>2921</v>
      </c>
      <c r="F52" s="33" t="s">
        <v>1115</v>
      </c>
      <c r="G52" s="66">
        <v>0</v>
      </c>
      <c r="H52" s="33" t="s">
        <v>2859</v>
      </c>
      <c r="I52" s="34">
        <v>41639</v>
      </c>
      <c r="J52" s="34">
        <v>41639</v>
      </c>
      <c r="K52" s="66" t="s">
        <v>2412</v>
      </c>
      <c r="L52" s="33" t="s">
        <v>2798</v>
      </c>
      <c r="M52" s="35"/>
      <c r="N52" s="35"/>
      <c r="O52" s="35"/>
      <c r="P52" s="35"/>
      <c r="Q52" s="66"/>
      <c r="R52" s="35"/>
      <c r="S52" s="42" t="str">
        <f t="shared" si="4"/>
        <v/>
      </c>
      <c r="T52" s="196"/>
      <c r="U52" s="24" t="s">
        <v>2937</v>
      </c>
      <c r="V52" s="25">
        <v>300</v>
      </c>
      <c r="W52" s="24">
        <v>265.48672566371698</v>
      </c>
      <c r="X52" s="199"/>
      <c r="Y52" s="195"/>
      <c r="Z52" s="199"/>
      <c r="AA52" s="24"/>
      <c r="AB52" s="199"/>
      <c r="AC52" s="24"/>
      <c r="AD52" s="199"/>
      <c r="AE52" s="24"/>
      <c r="AF52" s="199"/>
      <c r="AG52" s="24"/>
      <c r="AH52" s="199"/>
    </row>
    <row r="53" spans="1:34" ht="12.6" customHeight="1">
      <c r="A53" s="32">
        <f t="shared" si="2"/>
        <v>46</v>
      </c>
      <c r="B53" s="32" t="s">
        <v>2938</v>
      </c>
      <c r="C53" s="33" t="s">
        <v>2939</v>
      </c>
      <c r="D53" s="33" t="s">
        <v>2940</v>
      </c>
      <c r="E53" s="33" t="s">
        <v>2795</v>
      </c>
      <c r="F53" s="33" t="s">
        <v>1115</v>
      </c>
      <c r="G53" s="66">
        <v>0</v>
      </c>
      <c r="H53" s="33" t="s">
        <v>2859</v>
      </c>
      <c r="I53" s="34">
        <v>43089</v>
      </c>
      <c r="J53" s="34">
        <v>43089</v>
      </c>
      <c r="K53" s="66" t="s">
        <v>2797</v>
      </c>
      <c r="L53" s="33" t="s">
        <v>2798</v>
      </c>
      <c r="M53" s="35"/>
      <c r="N53" s="35"/>
      <c r="O53" s="35"/>
      <c r="P53" s="35"/>
      <c r="Q53" s="66"/>
      <c r="R53" s="35"/>
      <c r="S53" s="42" t="str">
        <f t="shared" si="4"/>
        <v/>
      </c>
      <c r="T53" s="196"/>
      <c r="U53" s="24" t="s">
        <v>2941</v>
      </c>
      <c r="V53" s="25">
        <v>80</v>
      </c>
      <c r="W53" s="24">
        <v>70.796460176991204</v>
      </c>
      <c r="X53" s="199"/>
      <c r="Y53" s="195"/>
      <c r="Z53" s="199"/>
      <c r="AA53" s="24"/>
      <c r="AB53" s="199"/>
      <c r="AC53" s="24"/>
      <c r="AD53" s="199"/>
      <c r="AE53" s="24"/>
      <c r="AF53" s="199"/>
      <c r="AG53" s="24"/>
      <c r="AH53" s="199"/>
    </row>
    <row r="54" spans="1:34" ht="12.6" customHeight="1">
      <c r="A54" s="32">
        <f t="shared" si="2"/>
        <v>47</v>
      </c>
      <c r="B54" s="32" t="s">
        <v>2942</v>
      </c>
      <c r="C54" s="33" t="s">
        <v>2939</v>
      </c>
      <c r="D54" s="33" t="s">
        <v>2940</v>
      </c>
      <c r="E54" s="33" t="s">
        <v>2795</v>
      </c>
      <c r="F54" s="33" t="s">
        <v>1115</v>
      </c>
      <c r="G54" s="66">
        <v>1</v>
      </c>
      <c r="H54" s="33" t="s">
        <v>2849</v>
      </c>
      <c r="I54" s="34">
        <v>43089</v>
      </c>
      <c r="J54" s="34">
        <v>43089</v>
      </c>
      <c r="K54" s="66" t="s">
        <v>2797</v>
      </c>
      <c r="L54" s="33" t="s">
        <v>2798</v>
      </c>
      <c r="M54" s="35"/>
      <c r="N54" s="35"/>
      <c r="O54" s="35"/>
      <c r="P54" s="35"/>
      <c r="Q54" s="66"/>
      <c r="R54" s="35"/>
      <c r="S54" s="42" t="str">
        <f t="shared" si="4"/>
        <v/>
      </c>
      <c r="T54" s="196"/>
      <c r="U54" s="24" t="s">
        <v>2943</v>
      </c>
      <c r="V54" s="25">
        <v>80</v>
      </c>
      <c r="W54" s="24">
        <v>70.796460176991204</v>
      </c>
      <c r="X54" s="199"/>
      <c r="Y54" s="195"/>
      <c r="Z54" s="199"/>
      <c r="AA54" s="24"/>
      <c r="AB54" s="199"/>
      <c r="AC54" s="24"/>
      <c r="AD54" s="199"/>
      <c r="AE54" s="24"/>
      <c r="AF54" s="199"/>
      <c r="AG54" s="24"/>
      <c r="AH54" s="199"/>
    </row>
    <row r="55" spans="1:34" ht="12.6" customHeight="1">
      <c r="A55" s="32">
        <f t="shared" si="2"/>
        <v>48</v>
      </c>
      <c r="B55" s="32" t="s">
        <v>2944</v>
      </c>
      <c r="C55" s="33" t="s">
        <v>2945</v>
      </c>
      <c r="D55" s="33" t="s">
        <v>2946</v>
      </c>
      <c r="E55" s="33" t="s">
        <v>2947</v>
      </c>
      <c r="F55" s="33" t="s">
        <v>1115</v>
      </c>
      <c r="G55" s="66">
        <v>0</v>
      </c>
      <c r="H55" s="33" t="s">
        <v>2859</v>
      </c>
      <c r="I55" s="34">
        <v>43089</v>
      </c>
      <c r="J55" s="34">
        <v>43089</v>
      </c>
      <c r="K55" s="66" t="s">
        <v>2412</v>
      </c>
      <c r="L55" s="33" t="s">
        <v>2798</v>
      </c>
      <c r="M55" s="35"/>
      <c r="N55" s="35"/>
      <c r="O55" s="35"/>
      <c r="P55" s="35"/>
      <c r="Q55" s="66"/>
      <c r="R55" s="35"/>
      <c r="S55" s="42" t="str">
        <f t="shared" si="4"/>
        <v/>
      </c>
      <c r="T55" s="196"/>
      <c r="U55" s="24" t="s">
        <v>2948</v>
      </c>
      <c r="V55" s="25">
        <v>100</v>
      </c>
      <c r="W55" s="24">
        <v>88.495575221238994</v>
      </c>
      <c r="X55" s="199"/>
      <c r="Y55" s="195"/>
      <c r="Z55" s="199"/>
      <c r="AA55" s="24"/>
      <c r="AB55" s="199"/>
      <c r="AC55" s="24"/>
      <c r="AD55" s="199"/>
      <c r="AE55" s="24"/>
      <c r="AF55" s="199"/>
      <c r="AG55" s="24"/>
      <c r="AH55" s="199"/>
    </row>
    <row r="56" spans="1:34" ht="12.6" customHeight="1">
      <c r="A56" s="32">
        <f t="shared" si="2"/>
        <v>49</v>
      </c>
      <c r="B56" s="32" t="s">
        <v>2949</v>
      </c>
      <c r="C56" s="33" t="s">
        <v>2950</v>
      </c>
      <c r="D56" s="33" t="s">
        <v>2951</v>
      </c>
      <c r="E56" s="33" t="s">
        <v>2952</v>
      </c>
      <c r="F56" s="33" t="s">
        <v>1115</v>
      </c>
      <c r="G56" s="66">
        <v>1</v>
      </c>
      <c r="H56" s="33" t="s">
        <v>2859</v>
      </c>
      <c r="I56" s="34">
        <v>43769</v>
      </c>
      <c r="J56" s="34">
        <v>43769</v>
      </c>
      <c r="K56" s="66" t="s">
        <v>2412</v>
      </c>
      <c r="L56" s="33" t="s">
        <v>2798</v>
      </c>
      <c r="M56" s="35"/>
      <c r="N56" s="35"/>
      <c r="O56" s="35"/>
      <c r="P56" s="35"/>
      <c r="Q56" s="66"/>
      <c r="R56" s="35"/>
      <c r="S56" s="42" t="str">
        <f t="shared" si="4"/>
        <v/>
      </c>
      <c r="T56" s="196"/>
      <c r="U56" s="24" t="s">
        <v>2953</v>
      </c>
      <c r="V56" s="25">
        <v>50</v>
      </c>
      <c r="W56" s="24">
        <v>44.247787610619497</v>
      </c>
      <c r="X56" s="199"/>
      <c r="Y56" s="195"/>
      <c r="Z56" s="199"/>
      <c r="AA56" s="24"/>
      <c r="AB56" s="199"/>
      <c r="AC56" s="24"/>
      <c r="AD56" s="199"/>
      <c r="AE56" s="24"/>
      <c r="AF56" s="199"/>
      <c r="AG56" s="24"/>
      <c r="AH56" s="199"/>
    </row>
    <row r="57" spans="1:34" ht="12.6" customHeight="1">
      <c r="A57" s="32">
        <f t="shared" si="2"/>
        <v>50</v>
      </c>
      <c r="B57" s="32" t="s">
        <v>2954</v>
      </c>
      <c r="C57" s="33" t="s">
        <v>2950</v>
      </c>
      <c r="D57" s="33" t="s">
        <v>2951</v>
      </c>
      <c r="E57" s="33" t="s">
        <v>2952</v>
      </c>
      <c r="F57" s="33" t="s">
        <v>1115</v>
      </c>
      <c r="G57" s="66">
        <v>1</v>
      </c>
      <c r="H57" s="33" t="s">
        <v>2859</v>
      </c>
      <c r="I57" s="34">
        <v>43769</v>
      </c>
      <c r="J57" s="34">
        <v>43769</v>
      </c>
      <c r="K57" s="66" t="s">
        <v>2412</v>
      </c>
      <c r="L57" s="33" t="s">
        <v>2798</v>
      </c>
      <c r="M57" s="35"/>
      <c r="N57" s="35"/>
      <c r="O57" s="35"/>
      <c r="P57" s="35"/>
      <c r="Q57" s="66"/>
      <c r="R57" s="35"/>
      <c r="S57" s="42" t="str">
        <f t="shared" si="4"/>
        <v/>
      </c>
      <c r="T57" s="196"/>
      <c r="U57" s="24" t="s">
        <v>2955</v>
      </c>
      <c r="V57" s="25">
        <v>50</v>
      </c>
      <c r="W57" s="24">
        <v>44.247787610619497</v>
      </c>
      <c r="X57" s="199"/>
      <c r="Y57" s="195"/>
      <c r="Z57" s="199"/>
      <c r="AA57" s="24"/>
      <c r="AB57" s="199"/>
      <c r="AC57" s="24"/>
      <c r="AD57" s="199"/>
      <c r="AE57" s="24"/>
      <c r="AF57" s="199"/>
      <c r="AG57" s="24"/>
      <c r="AH57" s="199"/>
    </row>
    <row r="58" spans="1:34" ht="12.6" customHeight="1">
      <c r="A58" s="32">
        <f t="shared" si="2"/>
        <v>51</v>
      </c>
      <c r="B58" s="32" t="s">
        <v>2956</v>
      </c>
      <c r="C58" s="33" t="s">
        <v>2950</v>
      </c>
      <c r="D58" s="33" t="s">
        <v>2951</v>
      </c>
      <c r="E58" s="33" t="s">
        <v>2952</v>
      </c>
      <c r="F58" s="33" t="s">
        <v>1115</v>
      </c>
      <c r="G58" s="66">
        <v>1</v>
      </c>
      <c r="H58" s="33" t="s">
        <v>2859</v>
      </c>
      <c r="I58" s="34">
        <v>43769</v>
      </c>
      <c r="J58" s="34">
        <v>43769</v>
      </c>
      <c r="K58" s="66" t="s">
        <v>2412</v>
      </c>
      <c r="L58" s="33" t="s">
        <v>2798</v>
      </c>
      <c r="M58" s="35"/>
      <c r="N58" s="35"/>
      <c r="O58" s="35"/>
      <c r="P58" s="35"/>
      <c r="Q58" s="66"/>
      <c r="R58" s="35"/>
      <c r="S58" s="42" t="str">
        <f t="shared" si="4"/>
        <v/>
      </c>
      <c r="T58" s="196"/>
      <c r="U58" s="24" t="s">
        <v>2957</v>
      </c>
      <c r="V58" s="25">
        <v>50</v>
      </c>
      <c r="W58" s="24">
        <v>44.247787610619497</v>
      </c>
      <c r="X58" s="199"/>
      <c r="Y58" s="195"/>
      <c r="Z58" s="199"/>
      <c r="AA58" s="24"/>
      <c r="AB58" s="199"/>
      <c r="AC58" s="24"/>
      <c r="AD58" s="199"/>
      <c r="AE58" s="24"/>
      <c r="AF58" s="199"/>
      <c r="AG58" s="24"/>
      <c r="AH58" s="199"/>
    </row>
    <row r="59" spans="1:34" ht="12.6" customHeight="1">
      <c r="A59" s="32">
        <f t="shared" si="2"/>
        <v>52</v>
      </c>
      <c r="B59" s="32" t="s">
        <v>2958</v>
      </c>
      <c r="C59" s="33" t="s">
        <v>2950</v>
      </c>
      <c r="D59" s="33" t="s">
        <v>2951</v>
      </c>
      <c r="E59" s="33" t="s">
        <v>2952</v>
      </c>
      <c r="F59" s="33" t="s">
        <v>1115</v>
      </c>
      <c r="G59" s="66">
        <v>1</v>
      </c>
      <c r="H59" s="33" t="s">
        <v>2859</v>
      </c>
      <c r="I59" s="34">
        <v>43769</v>
      </c>
      <c r="J59" s="34">
        <v>43769</v>
      </c>
      <c r="K59" s="66" t="s">
        <v>2412</v>
      </c>
      <c r="L59" s="33" t="s">
        <v>2798</v>
      </c>
      <c r="M59" s="35"/>
      <c r="N59" s="35"/>
      <c r="O59" s="35"/>
      <c r="P59" s="35"/>
      <c r="Q59" s="66"/>
      <c r="R59" s="35"/>
      <c r="S59" s="42" t="str">
        <f t="shared" si="4"/>
        <v/>
      </c>
      <c r="T59" s="196"/>
      <c r="U59" s="24" t="s">
        <v>2959</v>
      </c>
      <c r="V59" s="25">
        <v>50</v>
      </c>
      <c r="W59" s="24">
        <v>44.247787610619497</v>
      </c>
      <c r="X59" s="199"/>
      <c r="Y59" s="195"/>
      <c r="Z59" s="199"/>
      <c r="AA59" s="24"/>
      <c r="AB59" s="199"/>
      <c r="AC59" s="24"/>
      <c r="AD59" s="199"/>
      <c r="AE59" s="24"/>
      <c r="AF59" s="199"/>
      <c r="AG59" s="24"/>
      <c r="AH59" s="199"/>
    </row>
    <row r="60" spans="1:34" ht="12.6" customHeight="1">
      <c r="A60" s="32">
        <f t="shared" si="2"/>
        <v>53</v>
      </c>
      <c r="B60" s="32" t="s">
        <v>2960</v>
      </c>
      <c r="C60" s="33" t="s">
        <v>2961</v>
      </c>
      <c r="D60" s="33" t="s">
        <v>2962</v>
      </c>
      <c r="E60" s="33" t="s">
        <v>2963</v>
      </c>
      <c r="F60" s="33" t="s">
        <v>1115</v>
      </c>
      <c r="G60" s="66">
        <v>1</v>
      </c>
      <c r="H60" s="33" t="s">
        <v>2859</v>
      </c>
      <c r="I60" s="34">
        <v>43769</v>
      </c>
      <c r="J60" s="34">
        <v>43769</v>
      </c>
      <c r="K60" s="66" t="s">
        <v>2412</v>
      </c>
      <c r="L60" s="33" t="s">
        <v>2798</v>
      </c>
      <c r="M60" s="35"/>
      <c r="N60" s="35"/>
      <c r="O60" s="35"/>
      <c r="P60" s="35"/>
      <c r="Q60" s="66"/>
      <c r="R60" s="35"/>
      <c r="S60" s="42" t="str">
        <f t="shared" si="4"/>
        <v/>
      </c>
      <c r="T60" s="196"/>
      <c r="U60" s="24" t="s">
        <v>2964</v>
      </c>
      <c r="V60" s="25">
        <v>50</v>
      </c>
      <c r="W60" s="24">
        <v>44.247787610619497</v>
      </c>
      <c r="X60" s="199"/>
      <c r="Y60" s="195"/>
      <c r="Z60" s="199"/>
      <c r="AA60" s="24"/>
      <c r="AB60" s="199"/>
      <c r="AC60" s="24"/>
      <c r="AD60" s="199"/>
      <c r="AE60" s="24"/>
      <c r="AF60" s="199"/>
      <c r="AG60" s="24"/>
      <c r="AH60" s="199"/>
    </row>
    <row r="61" spans="1:34" ht="12.6" customHeight="1">
      <c r="A61" s="32">
        <f t="shared" si="2"/>
        <v>54</v>
      </c>
      <c r="B61" s="32" t="s">
        <v>2965</v>
      </c>
      <c r="C61" s="33" t="s">
        <v>2961</v>
      </c>
      <c r="D61" s="33" t="s">
        <v>2966</v>
      </c>
      <c r="E61" s="33" t="s">
        <v>2963</v>
      </c>
      <c r="F61" s="33" t="s">
        <v>1115</v>
      </c>
      <c r="G61" s="66">
        <v>1</v>
      </c>
      <c r="H61" s="33" t="s">
        <v>2859</v>
      </c>
      <c r="I61" s="34">
        <v>43769</v>
      </c>
      <c r="J61" s="34">
        <v>43769</v>
      </c>
      <c r="K61" s="66" t="s">
        <v>2412</v>
      </c>
      <c r="L61" s="33" t="s">
        <v>2798</v>
      </c>
      <c r="M61" s="35"/>
      <c r="N61" s="35"/>
      <c r="O61" s="35"/>
      <c r="P61" s="35"/>
      <c r="Q61" s="66"/>
      <c r="R61" s="35"/>
      <c r="S61" s="42" t="str">
        <f t="shared" si="4"/>
        <v/>
      </c>
      <c r="T61" s="196"/>
      <c r="U61" s="24" t="s">
        <v>2967</v>
      </c>
      <c r="V61" s="25">
        <v>50</v>
      </c>
      <c r="W61" s="24">
        <v>44.247787610619497</v>
      </c>
      <c r="X61" s="199"/>
      <c r="Y61" s="195"/>
      <c r="Z61" s="199"/>
      <c r="AA61" s="24"/>
      <c r="AB61" s="199"/>
      <c r="AC61" s="24"/>
      <c r="AD61" s="199"/>
      <c r="AE61" s="24"/>
      <c r="AF61" s="199"/>
      <c r="AG61" s="24"/>
      <c r="AH61" s="199"/>
    </row>
    <row r="62" spans="1:34" ht="12.6" customHeight="1">
      <c r="A62" s="32">
        <f t="shared" si="2"/>
        <v>55</v>
      </c>
      <c r="B62" s="32" t="s">
        <v>2968</v>
      </c>
      <c r="C62" s="33" t="s">
        <v>2969</v>
      </c>
      <c r="D62" s="33" t="s">
        <v>2970</v>
      </c>
      <c r="E62" s="33"/>
      <c r="F62" s="33" t="s">
        <v>1115</v>
      </c>
      <c r="G62" s="66">
        <v>1</v>
      </c>
      <c r="H62" s="33" t="s">
        <v>2859</v>
      </c>
      <c r="I62" s="34">
        <v>43769</v>
      </c>
      <c r="J62" s="34">
        <v>43769</v>
      </c>
      <c r="K62" s="66">
        <v>5</v>
      </c>
      <c r="L62" s="33" t="s">
        <v>2798</v>
      </c>
      <c r="M62" s="35"/>
      <c r="N62" s="35"/>
      <c r="O62" s="35"/>
      <c r="P62" s="35"/>
      <c r="Q62" s="66"/>
      <c r="R62" s="35"/>
      <c r="S62" s="42" t="str">
        <f t="shared" si="4"/>
        <v/>
      </c>
      <c r="T62" s="196"/>
      <c r="U62" s="24" t="s">
        <v>2971</v>
      </c>
      <c r="V62" s="25">
        <v>30</v>
      </c>
      <c r="W62" s="24">
        <v>26.5486725663717</v>
      </c>
      <c r="X62" s="199"/>
      <c r="Y62" s="195"/>
      <c r="Z62" s="199"/>
      <c r="AA62" s="24"/>
      <c r="AB62" s="199"/>
      <c r="AC62" s="24"/>
      <c r="AD62" s="199"/>
      <c r="AE62" s="24"/>
      <c r="AF62" s="199"/>
      <c r="AG62" s="24"/>
      <c r="AH62" s="199"/>
    </row>
    <row r="63" spans="1:34" ht="12.6" customHeight="1">
      <c r="A63" s="32">
        <f t="shared" si="2"/>
        <v>56</v>
      </c>
      <c r="B63" s="32" t="s">
        <v>2972</v>
      </c>
      <c r="C63" s="33" t="s">
        <v>2969</v>
      </c>
      <c r="D63" s="33" t="s">
        <v>2970</v>
      </c>
      <c r="E63" s="33"/>
      <c r="F63" s="33" t="s">
        <v>1115</v>
      </c>
      <c r="G63" s="66">
        <v>1</v>
      </c>
      <c r="H63" s="33" t="s">
        <v>2859</v>
      </c>
      <c r="I63" s="34">
        <v>43769</v>
      </c>
      <c r="J63" s="34">
        <v>43769</v>
      </c>
      <c r="K63" s="66">
        <v>5</v>
      </c>
      <c r="L63" s="33" t="s">
        <v>2798</v>
      </c>
      <c r="M63" s="35"/>
      <c r="N63" s="35"/>
      <c r="O63" s="35"/>
      <c r="P63" s="35"/>
      <c r="Q63" s="66"/>
      <c r="R63" s="35"/>
      <c r="S63" s="42" t="str">
        <f t="shared" si="4"/>
        <v/>
      </c>
      <c r="T63" s="196"/>
      <c r="U63" s="24" t="s">
        <v>2973</v>
      </c>
      <c r="V63" s="25">
        <v>30</v>
      </c>
      <c r="W63" s="24">
        <v>26.5486725663717</v>
      </c>
      <c r="X63" s="199"/>
      <c r="Y63" s="195"/>
      <c r="Z63" s="199"/>
      <c r="AA63" s="24"/>
      <c r="AB63" s="199"/>
      <c r="AC63" s="24"/>
      <c r="AD63" s="199"/>
      <c r="AE63" s="24"/>
      <c r="AF63" s="199"/>
      <c r="AG63" s="24"/>
      <c r="AH63" s="199"/>
    </row>
    <row r="64" spans="1:34" ht="12.6" customHeight="1">
      <c r="A64" s="32">
        <f t="shared" si="2"/>
        <v>57</v>
      </c>
      <c r="B64" s="32" t="s">
        <v>2974</v>
      </c>
      <c r="C64" s="33" t="s">
        <v>2969</v>
      </c>
      <c r="D64" s="33" t="s">
        <v>2970</v>
      </c>
      <c r="E64" s="33"/>
      <c r="F64" s="33" t="s">
        <v>1115</v>
      </c>
      <c r="G64" s="66">
        <v>1</v>
      </c>
      <c r="H64" s="33" t="s">
        <v>2859</v>
      </c>
      <c r="I64" s="34">
        <v>43769</v>
      </c>
      <c r="J64" s="34">
        <v>43769</v>
      </c>
      <c r="K64" s="66">
        <v>5</v>
      </c>
      <c r="L64" s="33" t="s">
        <v>2798</v>
      </c>
      <c r="M64" s="35"/>
      <c r="N64" s="35"/>
      <c r="O64" s="35"/>
      <c r="P64" s="35"/>
      <c r="Q64" s="66"/>
      <c r="R64" s="35"/>
      <c r="S64" s="42" t="str">
        <f t="shared" si="4"/>
        <v/>
      </c>
      <c r="T64" s="196"/>
      <c r="U64" s="24" t="s">
        <v>2975</v>
      </c>
      <c r="V64" s="25">
        <v>30</v>
      </c>
      <c r="W64" s="24">
        <v>26.5486725663717</v>
      </c>
      <c r="X64" s="199"/>
      <c r="Y64" s="195"/>
      <c r="Z64" s="199"/>
      <c r="AA64" s="24"/>
      <c r="AB64" s="199"/>
      <c r="AC64" s="24"/>
      <c r="AD64" s="199"/>
      <c r="AE64" s="24"/>
      <c r="AF64" s="199"/>
      <c r="AG64" s="24"/>
      <c r="AH64" s="199"/>
    </row>
    <row r="65" spans="1:34" ht="12.6" customHeight="1">
      <c r="A65" s="32">
        <f t="shared" si="2"/>
        <v>58</v>
      </c>
      <c r="B65" s="32" t="s">
        <v>2976</v>
      </c>
      <c r="C65" s="33" t="s">
        <v>2969</v>
      </c>
      <c r="D65" s="33" t="s">
        <v>2970</v>
      </c>
      <c r="E65" s="33"/>
      <c r="F65" s="33" t="s">
        <v>1115</v>
      </c>
      <c r="G65" s="66">
        <v>1</v>
      </c>
      <c r="H65" s="33" t="s">
        <v>2859</v>
      </c>
      <c r="I65" s="34">
        <v>43769</v>
      </c>
      <c r="J65" s="34">
        <v>43769</v>
      </c>
      <c r="K65" s="66">
        <v>5</v>
      </c>
      <c r="L65" s="33" t="s">
        <v>2798</v>
      </c>
      <c r="M65" s="35"/>
      <c r="N65" s="35"/>
      <c r="O65" s="35"/>
      <c r="P65" s="35"/>
      <c r="Q65" s="66"/>
      <c r="R65" s="35"/>
      <c r="S65" s="42" t="str">
        <f t="shared" si="4"/>
        <v/>
      </c>
      <c r="T65" s="196"/>
      <c r="U65" s="24" t="s">
        <v>2977</v>
      </c>
      <c r="V65" s="25">
        <v>30</v>
      </c>
      <c r="W65" s="24">
        <v>26.5486725663717</v>
      </c>
      <c r="X65" s="199"/>
      <c r="Y65" s="195"/>
      <c r="Z65" s="199"/>
      <c r="AA65" s="24"/>
      <c r="AB65" s="199"/>
      <c r="AC65" s="24"/>
      <c r="AD65" s="199"/>
      <c r="AE65" s="24"/>
      <c r="AF65" s="199"/>
      <c r="AG65" s="24"/>
      <c r="AH65" s="199"/>
    </row>
    <row r="66" spans="1:34" ht="12.6" customHeight="1">
      <c r="A66" s="32">
        <f t="shared" si="2"/>
        <v>59</v>
      </c>
      <c r="B66" s="32" t="s">
        <v>2978</v>
      </c>
      <c r="C66" s="33" t="s">
        <v>2979</v>
      </c>
      <c r="D66" s="33" t="s">
        <v>2980</v>
      </c>
      <c r="E66" s="33"/>
      <c r="F66" s="33" t="s">
        <v>1115</v>
      </c>
      <c r="G66" s="66">
        <v>1</v>
      </c>
      <c r="H66" s="33" t="s">
        <v>2859</v>
      </c>
      <c r="I66" s="34">
        <v>43769</v>
      </c>
      <c r="J66" s="34">
        <v>43769</v>
      </c>
      <c r="K66" s="66">
        <v>5</v>
      </c>
      <c r="L66" s="33" t="s">
        <v>2798</v>
      </c>
      <c r="M66" s="35"/>
      <c r="N66" s="35"/>
      <c r="O66" s="35"/>
      <c r="P66" s="35"/>
      <c r="Q66" s="66"/>
      <c r="R66" s="35"/>
      <c r="S66" s="42" t="str">
        <f t="shared" si="4"/>
        <v/>
      </c>
      <c r="T66" s="196"/>
      <c r="U66" s="24" t="s">
        <v>2981</v>
      </c>
      <c r="V66" s="25">
        <v>30</v>
      </c>
      <c r="W66" s="24">
        <v>26.5486725663717</v>
      </c>
      <c r="X66" s="199"/>
      <c r="Y66" s="195"/>
      <c r="Z66" s="199"/>
      <c r="AA66" s="24"/>
      <c r="AB66" s="199"/>
      <c r="AC66" s="24"/>
      <c r="AD66" s="199"/>
      <c r="AE66" s="24"/>
      <c r="AF66" s="199"/>
      <c r="AG66" s="24"/>
      <c r="AH66" s="199"/>
    </row>
    <row r="67" spans="1:34" ht="12.6" customHeight="1">
      <c r="A67" s="32">
        <f t="shared" si="2"/>
        <v>60</v>
      </c>
      <c r="B67" s="32" t="s">
        <v>2982</v>
      </c>
      <c r="C67" s="33" t="s">
        <v>2979</v>
      </c>
      <c r="D67" s="33" t="s">
        <v>2980</v>
      </c>
      <c r="E67" s="33"/>
      <c r="F67" s="33" t="s">
        <v>1115</v>
      </c>
      <c r="G67" s="66">
        <v>1</v>
      </c>
      <c r="H67" s="33" t="s">
        <v>2859</v>
      </c>
      <c r="I67" s="34">
        <v>43769</v>
      </c>
      <c r="J67" s="34">
        <v>43769</v>
      </c>
      <c r="K67" s="66">
        <v>5</v>
      </c>
      <c r="L67" s="33" t="s">
        <v>2798</v>
      </c>
      <c r="M67" s="35"/>
      <c r="N67" s="35"/>
      <c r="O67" s="35"/>
      <c r="P67" s="35"/>
      <c r="Q67" s="66"/>
      <c r="R67" s="35"/>
      <c r="S67" s="42" t="str">
        <f t="shared" si="4"/>
        <v/>
      </c>
      <c r="T67" s="196"/>
      <c r="U67" s="24" t="s">
        <v>2983</v>
      </c>
      <c r="V67" s="25">
        <v>30</v>
      </c>
      <c r="W67" s="24">
        <v>26.5486725663717</v>
      </c>
      <c r="X67" s="199"/>
      <c r="Y67" s="195"/>
      <c r="Z67" s="199"/>
      <c r="AA67" s="24"/>
      <c r="AB67" s="199"/>
      <c r="AC67" s="24"/>
      <c r="AD67" s="199"/>
      <c r="AE67" s="24"/>
      <c r="AF67" s="199"/>
      <c r="AG67" s="24"/>
      <c r="AH67" s="199"/>
    </row>
    <row r="68" spans="1:34" ht="12.6" customHeight="1">
      <c r="A68" s="32">
        <f t="shared" si="2"/>
        <v>61</v>
      </c>
      <c r="B68" s="32" t="s">
        <v>2984</v>
      </c>
      <c r="C68" s="33" t="s">
        <v>2979</v>
      </c>
      <c r="D68" s="33" t="s">
        <v>2980</v>
      </c>
      <c r="E68" s="33"/>
      <c r="F68" s="33" t="s">
        <v>1115</v>
      </c>
      <c r="G68" s="66">
        <v>1</v>
      </c>
      <c r="H68" s="33" t="s">
        <v>2859</v>
      </c>
      <c r="I68" s="34">
        <v>43769</v>
      </c>
      <c r="J68" s="34">
        <v>43769</v>
      </c>
      <c r="K68" s="66">
        <v>5</v>
      </c>
      <c r="L68" s="33" t="s">
        <v>2798</v>
      </c>
      <c r="M68" s="35"/>
      <c r="N68" s="35"/>
      <c r="O68" s="35"/>
      <c r="P68" s="35"/>
      <c r="Q68" s="66"/>
      <c r="R68" s="35"/>
      <c r="S68" s="42" t="str">
        <f t="shared" si="4"/>
        <v/>
      </c>
      <c r="T68" s="196"/>
      <c r="U68" s="24" t="s">
        <v>2985</v>
      </c>
      <c r="V68" s="25">
        <v>30</v>
      </c>
      <c r="W68" s="24">
        <v>26.5486725663717</v>
      </c>
      <c r="X68" s="199"/>
      <c r="Y68" s="195"/>
      <c r="Z68" s="199"/>
      <c r="AA68" s="24"/>
      <c r="AB68" s="199"/>
      <c r="AC68" s="24"/>
      <c r="AD68" s="199"/>
      <c r="AE68" s="24"/>
      <c r="AF68" s="199"/>
      <c r="AG68" s="24"/>
      <c r="AH68" s="199"/>
    </row>
    <row r="69" spans="1:34" ht="12.6" customHeight="1">
      <c r="A69" s="32">
        <f t="shared" si="2"/>
        <v>62</v>
      </c>
      <c r="B69" s="32" t="s">
        <v>2986</v>
      </c>
      <c r="C69" s="33" t="s">
        <v>2979</v>
      </c>
      <c r="D69" s="33" t="s">
        <v>2980</v>
      </c>
      <c r="E69" s="33"/>
      <c r="F69" s="33" t="s">
        <v>1115</v>
      </c>
      <c r="G69" s="66">
        <v>1</v>
      </c>
      <c r="H69" s="33" t="s">
        <v>2859</v>
      </c>
      <c r="I69" s="34">
        <v>43769</v>
      </c>
      <c r="J69" s="34">
        <v>43769</v>
      </c>
      <c r="K69" s="66">
        <v>5</v>
      </c>
      <c r="L69" s="33" t="s">
        <v>2798</v>
      </c>
      <c r="M69" s="35"/>
      <c r="N69" s="35"/>
      <c r="O69" s="35"/>
      <c r="P69" s="35"/>
      <c r="Q69" s="66"/>
      <c r="R69" s="35"/>
      <c r="S69" s="42" t="str">
        <f t="shared" si="4"/>
        <v/>
      </c>
      <c r="T69" s="196"/>
      <c r="U69" s="24" t="s">
        <v>2987</v>
      </c>
      <c r="V69" s="25">
        <v>30</v>
      </c>
      <c r="W69" s="24">
        <v>26.5486725663717</v>
      </c>
      <c r="X69" s="199"/>
      <c r="Y69" s="195"/>
      <c r="Z69" s="199"/>
      <c r="AA69" s="24"/>
      <c r="AB69" s="199"/>
      <c r="AC69" s="24"/>
      <c r="AD69" s="199"/>
      <c r="AE69" s="24"/>
      <c r="AF69" s="199"/>
      <c r="AG69" s="24"/>
      <c r="AH69" s="199"/>
    </row>
    <row r="70" spans="1:34" ht="12.6" customHeight="1">
      <c r="A70" s="32">
        <f t="shared" si="2"/>
        <v>63</v>
      </c>
      <c r="B70" s="32" t="s">
        <v>2988</v>
      </c>
      <c r="C70" s="33" t="s">
        <v>2989</v>
      </c>
      <c r="D70" s="33"/>
      <c r="E70" s="33"/>
      <c r="F70" s="33" t="s">
        <v>1115</v>
      </c>
      <c r="G70" s="66">
        <v>1</v>
      </c>
      <c r="H70" s="33" t="s">
        <v>2849</v>
      </c>
      <c r="I70" s="34">
        <v>37986</v>
      </c>
      <c r="J70" s="34">
        <v>37986</v>
      </c>
      <c r="K70" s="66" t="s">
        <v>2370</v>
      </c>
      <c r="L70" s="33" t="s">
        <v>2798</v>
      </c>
      <c r="M70" s="35"/>
      <c r="N70" s="35"/>
      <c r="O70" s="35"/>
      <c r="P70" s="35"/>
      <c r="Q70" s="66"/>
      <c r="R70" s="35"/>
      <c r="S70" s="42" t="str">
        <f t="shared" si="4"/>
        <v/>
      </c>
      <c r="T70" s="196"/>
      <c r="U70" s="24" t="s">
        <v>2990</v>
      </c>
      <c r="V70" s="25">
        <v>1000</v>
      </c>
      <c r="W70" s="24">
        <v>884.95575221238903</v>
      </c>
      <c r="X70" s="199"/>
      <c r="Y70" s="195"/>
      <c r="Z70" s="199"/>
      <c r="AA70" s="24"/>
      <c r="AB70" s="199"/>
      <c r="AC70" s="24"/>
      <c r="AD70" s="199"/>
      <c r="AE70" s="24"/>
      <c r="AF70" s="199"/>
      <c r="AG70" s="24"/>
      <c r="AH70" s="199"/>
    </row>
    <row r="71" spans="1:34" ht="12.6" customHeight="1">
      <c r="A71" s="32">
        <f t="shared" si="2"/>
        <v>64</v>
      </c>
      <c r="B71" s="32" t="s">
        <v>2991</v>
      </c>
      <c r="C71" s="33" t="s">
        <v>2992</v>
      </c>
      <c r="D71" s="33" t="s">
        <v>2993</v>
      </c>
      <c r="E71" s="33"/>
      <c r="F71" s="33" t="s">
        <v>1115</v>
      </c>
      <c r="G71" s="66">
        <v>1</v>
      </c>
      <c r="H71" s="33" t="s">
        <v>2859</v>
      </c>
      <c r="I71" s="34">
        <v>41624</v>
      </c>
      <c r="J71" s="34">
        <v>41624</v>
      </c>
      <c r="K71" s="66" t="s">
        <v>2370</v>
      </c>
      <c r="L71" s="33" t="s">
        <v>2798</v>
      </c>
      <c r="M71" s="35"/>
      <c r="N71" s="35"/>
      <c r="O71" s="35"/>
      <c r="P71" s="35"/>
      <c r="Q71" s="66"/>
      <c r="R71" s="35"/>
      <c r="S71" s="42" t="str">
        <f t="shared" si="4"/>
        <v/>
      </c>
      <c r="T71" s="196"/>
      <c r="U71" s="24" t="s">
        <v>2994</v>
      </c>
      <c r="V71" s="25">
        <v>500</v>
      </c>
      <c r="W71" s="24">
        <v>442.47787610619503</v>
      </c>
      <c r="X71" s="199"/>
      <c r="Y71" s="195"/>
      <c r="Z71" s="199"/>
      <c r="AA71" s="24"/>
      <c r="AB71" s="199"/>
      <c r="AC71" s="24"/>
      <c r="AD71" s="199"/>
      <c r="AE71" s="24"/>
      <c r="AF71" s="199"/>
      <c r="AG71" s="24"/>
      <c r="AH71" s="199"/>
    </row>
    <row r="72" spans="1:34" ht="12.6" customHeight="1">
      <c r="A72" s="32">
        <f t="shared" si="2"/>
        <v>65</v>
      </c>
      <c r="B72" s="32" t="s">
        <v>2995</v>
      </c>
      <c r="C72" s="33" t="s">
        <v>2996</v>
      </c>
      <c r="D72" s="33" t="s">
        <v>2997</v>
      </c>
      <c r="E72" s="33" t="s">
        <v>2998</v>
      </c>
      <c r="F72" s="33" t="s">
        <v>1115</v>
      </c>
      <c r="G72" s="66">
        <v>1</v>
      </c>
      <c r="H72" s="33" t="s">
        <v>2849</v>
      </c>
      <c r="I72" s="34">
        <v>40543</v>
      </c>
      <c r="J72" s="34">
        <v>40543</v>
      </c>
      <c r="K72" s="66" t="s">
        <v>2412</v>
      </c>
      <c r="L72" s="33" t="s">
        <v>2798</v>
      </c>
      <c r="M72" s="35"/>
      <c r="N72" s="35"/>
      <c r="O72" s="35"/>
      <c r="P72" s="35"/>
      <c r="Q72" s="66"/>
      <c r="R72" s="35"/>
      <c r="S72" s="42" t="str">
        <f t="shared" si="4"/>
        <v/>
      </c>
      <c r="T72" s="196"/>
      <c r="U72" s="24" t="s">
        <v>2999</v>
      </c>
      <c r="V72" s="25">
        <v>30</v>
      </c>
      <c r="W72" s="24">
        <v>26.5486725663717</v>
      </c>
      <c r="X72" s="199"/>
      <c r="Y72" s="195"/>
      <c r="Z72" s="199"/>
      <c r="AA72" s="24"/>
      <c r="AB72" s="199"/>
      <c r="AC72" s="24"/>
      <c r="AD72" s="199"/>
      <c r="AE72" s="24"/>
      <c r="AF72" s="199"/>
      <c r="AG72" s="24"/>
      <c r="AH72" s="199"/>
    </row>
    <row r="73" spans="1:34" ht="12.6" customHeight="1">
      <c r="A73" s="32">
        <f t="shared" si="2"/>
        <v>66</v>
      </c>
      <c r="B73" s="32" t="s">
        <v>3000</v>
      </c>
      <c r="C73" s="33" t="s">
        <v>3001</v>
      </c>
      <c r="D73" s="33" t="s">
        <v>3002</v>
      </c>
      <c r="E73" s="33" t="s">
        <v>2795</v>
      </c>
      <c r="F73" s="33" t="s">
        <v>1115</v>
      </c>
      <c r="G73" s="66">
        <v>1</v>
      </c>
      <c r="H73" s="33" t="s">
        <v>3003</v>
      </c>
      <c r="I73" s="34">
        <v>42369</v>
      </c>
      <c r="J73" s="34">
        <v>42369</v>
      </c>
      <c r="K73" s="66" t="s">
        <v>2412</v>
      </c>
      <c r="L73" s="33" t="s">
        <v>2798</v>
      </c>
      <c r="M73" s="35"/>
      <c r="N73" s="35"/>
      <c r="O73" s="35"/>
      <c r="P73" s="35"/>
      <c r="Q73" s="66"/>
      <c r="R73" s="35"/>
      <c r="S73" s="42" t="str">
        <f t="shared" si="4"/>
        <v/>
      </c>
      <c r="T73" s="196"/>
      <c r="U73" s="24" t="s">
        <v>3004</v>
      </c>
      <c r="V73" s="25">
        <v>30</v>
      </c>
      <c r="W73" s="24">
        <v>26.5486725663717</v>
      </c>
      <c r="X73" s="199"/>
      <c r="Y73" s="195"/>
      <c r="Z73" s="199"/>
      <c r="AA73" s="24"/>
      <c r="AB73" s="199"/>
      <c r="AC73" s="24"/>
      <c r="AD73" s="199"/>
      <c r="AE73" s="24"/>
      <c r="AF73" s="199"/>
      <c r="AG73" s="24"/>
      <c r="AH73" s="199"/>
    </row>
    <row r="74" spans="1:34" ht="12.6" customHeight="1">
      <c r="A74" s="32">
        <f t="shared" si="2"/>
        <v>67</v>
      </c>
      <c r="B74" s="32" t="s">
        <v>3005</v>
      </c>
      <c r="C74" s="33" t="s">
        <v>3001</v>
      </c>
      <c r="D74" s="33" t="s">
        <v>3002</v>
      </c>
      <c r="E74" s="33" t="s">
        <v>2795</v>
      </c>
      <c r="F74" s="33" t="s">
        <v>1115</v>
      </c>
      <c r="G74" s="66">
        <v>1</v>
      </c>
      <c r="H74" s="33" t="s">
        <v>3003</v>
      </c>
      <c r="I74" s="34">
        <v>42369</v>
      </c>
      <c r="J74" s="34">
        <v>42369</v>
      </c>
      <c r="K74" s="66" t="s">
        <v>2412</v>
      </c>
      <c r="L74" s="33" t="s">
        <v>2798</v>
      </c>
      <c r="M74" s="35"/>
      <c r="N74" s="35"/>
      <c r="O74" s="35"/>
      <c r="P74" s="35"/>
      <c r="Q74" s="66"/>
      <c r="R74" s="35"/>
      <c r="S74" s="42" t="str">
        <f t="shared" si="4"/>
        <v/>
      </c>
      <c r="T74" s="196"/>
      <c r="U74" s="24" t="s">
        <v>3006</v>
      </c>
      <c r="V74" s="25">
        <v>30</v>
      </c>
      <c r="W74" s="24">
        <v>26.5486725663717</v>
      </c>
      <c r="X74" s="199"/>
      <c r="Y74" s="195"/>
      <c r="Z74" s="199"/>
      <c r="AA74" s="24"/>
      <c r="AB74" s="199"/>
      <c r="AC74" s="24"/>
      <c r="AD74" s="199"/>
      <c r="AE74" s="24"/>
      <c r="AF74" s="199"/>
      <c r="AG74" s="24"/>
      <c r="AH74" s="199"/>
    </row>
    <row r="75" spans="1:34" ht="12.6" customHeight="1">
      <c r="A75" s="32">
        <f t="shared" si="2"/>
        <v>68</v>
      </c>
      <c r="B75" s="32" t="s">
        <v>3007</v>
      </c>
      <c r="C75" s="33" t="s">
        <v>3001</v>
      </c>
      <c r="D75" s="33" t="s">
        <v>3002</v>
      </c>
      <c r="E75" s="33" t="s">
        <v>2795</v>
      </c>
      <c r="F75" s="33" t="s">
        <v>1115</v>
      </c>
      <c r="G75" s="66">
        <v>1</v>
      </c>
      <c r="H75" s="33" t="s">
        <v>3003</v>
      </c>
      <c r="I75" s="34">
        <v>42369</v>
      </c>
      <c r="J75" s="34">
        <v>42369</v>
      </c>
      <c r="K75" s="66" t="s">
        <v>2412</v>
      </c>
      <c r="L75" s="33" t="s">
        <v>2798</v>
      </c>
      <c r="M75" s="35"/>
      <c r="N75" s="35"/>
      <c r="O75" s="35"/>
      <c r="P75" s="35"/>
      <c r="Q75" s="66"/>
      <c r="R75" s="35"/>
      <c r="S75" s="42" t="str">
        <f t="shared" si="4"/>
        <v/>
      </c>
      <c r="T75" s="196"/>
      <c r="U75" s="24" t="s">
        <v>3008</v>
      </c>
      <c r="V75" s="25">
        <v>30</v>
      </c>
      <c r="W75" s="24">
        <v>26.5486725663717</v>
      </c>
      <c r="X75" s="199"/>
      <c r="Y75" s="195"/>
      <c r="Z75" s="199"/>
      <c r="AA75" s="24"/>
      <c r="AB75" s="199"/>
      <c r="AC75" s="24"/>
      <c r="AD75" s="199"/>
      <c r="AE75" s="24"/>
      <c r="AF75" s="199"/>
      <c r="AG75" s="24"/>
      <c r="AH75" s="199"/>
    </row>
    <row r="76" spans="1:34" ht="12.6" customHeight="1">
      <c r="A76" s="32">
        <f t="shared" si="2"/>
        <v>69</v>
      </c>
      <c r="B76" s="32" t="s">
        <v>3009</v>
      </c>
      <c r="C76" s="33" t="s">
        <v>3001</v>
      </c>
      <c r="D76" s="33" t="s">
        <v>3002</v>
      </c>
      <c r="E76" s="33" t="s">
        <v>2795</v>
      </c>
      <c r="F76" s="33" t="s">
        <v>1115</v>
      </c>
      <c r="G76" s="66">
        <v>1</v>
      </c>
      <c r="H76" s="33" t="s">
        <v>3003</v>
      </c>
      <c r="I76" s="34">
        <v>42369</v>
      </c>
      <c r="J76" s="34">
        <v>42369</v>
      </c>
      <c r="K76" s="66" t="s">
        <v>2412</v>
      </c>
      <c r="L76" s="33" t="s">
        <v>2798</v>
      </c>
      <c r="M76" s="35"/>
      <c r="N76" s="35"/>
      <c r="O76" s="35"/>
      <c r="P76" s="35"/>
      <c r="Q76" s="66"/>
      <c r="R76" s="35"/>
      <c r="S76" s="42" t="str">
        <f t="shared" ref="S76:S139" si="5">IF(N76-O76=0,"",(R76-N76+O76)/(N76-O76)*100)</f>
        <v/>
      </c>
      <c r="T76" s="196"/>
      <c r="U76" s="24" t="s">
        <v>3010</v>
      </c>
      <c r="V76" s="25">
        <v>30</v>
      </c>
      <c r="W76" s="24">
        <v>26.5486725663717</v>
      </c>
      <c r="X76" s="199"/>
      <c r="Y76" s="195"/>
      <c r="Z76" s="199"/>
      <c r="AA76" s="24"/>
      <c r="AB76" s="199"/>
      <c r="AC76" s="24"/>
      <c r="AD76" s="199"/>
      <c r="AE76" s="24"/>
      <c r="AF76" s="199"/>
      <c r="AG76" s="24"/>
      <c r="AH76" s="199"/>
    </row>
    <row r="77" spans="1:34" ht="12.6" customHeight="1">
      <c r="A77" s="32">
        <f t="shared" si="2"/>
        <v>70</v>
      </c>
      <c r="B77" s="32" t="s">
        <v>3011</v>
      </c>
      <c r="C77" s="33" t="s">
        <v>3012</v>
      </c>
      <c r="D77" s="33" t="s">
        <v>3013</v>
      </c>
      <c r="E77" s="33" t="s">
        <v>3014</v>
      </c>
      <c r="F77" s="33" t="s">
        <v>1115</v>
      </c>
      <c r="G77" s="66">
        <v>1</v>
      </c>
      <c r="H77" s="33" t="s">
        <v>3003</v>
      </c>
      <c r="I77" s="34">
        <v>42369</v>
      </c>
      <c r="J77" s="34">
        <v>42369</v>
      </c>
      <c r="K77" s="66" t="s">
        <v>2412</v>
      </c>
      <c r="L77" s="33" t="s">
        <v>2798</v>
      </c>
      <c r="M77" s="35"/>
      <c r="N77" s="35"/>
      <c r="O77" s="35"/>
      <c r="P77" s="35"/>
      <c r="Q77" s="66"/>
      <c r="R77" s="35"/>
      <c r="S77" s="42" t="str">
        <f t="shared" si="5"/>
        <v/>
      </c>
      <c r="T77" s="196"/>
      <c r="U77" s="24" t="s">
        <v>3015</v>
      </c>
      <c r="V77" s="25">
        <v>100</v>
      </c>
      <c r="W77" s="24">
        <v>88.495575221238994</v>
      </c>
      <c r="X77" s="199"/>
      <c r="Y77" s="195"/>
      <c r="Z77" s="199"/>
      <c r="AA77" s="24"/>
      <c r="AB77" s="199"/>
      <c r="AC77" s="24"/>
      <c r="AD77" s="199"/>
      <c r="AE77" s="24"/>
      <c r="AF77" s="199"/>
      <c r="AG77" s="24"/>
      <c r="AH77" s="199"/>
    </row>
    <row r="78" spans="1:34" ht="12.6" customHeight="1">
      <c r="A78" s="32">
        <f t="shared" si="2"/>
        <v>71</v>
      </c>
      <c r="B78" s="32" t="s">
        <v>3016</v>
      </c>
      <c r="C78" s="33" t="s">
        <v>3012</v>
      </c>
      <c r="D78" s="33" t="s">
        <v>3013</v>
      </c>
      <c r="E78" s="33" t="s">
        <v>3014</v>
      </c>
      <c r="F78" s="33" t="s">
        <v>1115</v>
      </c>
      <c r="G78" s="66">
        <v>1</v>
      </c>
      <c r="H78" s="33" t="s">
        <v>3003</v>
      </c>
      <c r="I78" s="34">
        <v>42369</v>
      </c>
      <c r="J78" s="34">
        <v>42369</v>
      </c>
      <c r="K78" s="66" t="s">
        <v>2412</v>
      </c>
      <c r="L78" s="33" t="s">
        <v>2798</v>
      </c>
      <c r="M78" s="35"/>
      <c r="N78" s="35"/>
      <c r="O78" s="35"/>
      <c r="P78" s="35"/>
      <c r="Q78" s="66"/>
      <c r="R78" s="35"/>
      <c r="S78" s="42" t="str">
        <f t="shared" si="5"/>
        <v/>
      </c>
      <c r="T78" s="196"/>
      <c r="U78" s="24" t="s">
        <v>3017</v>
      </c>
      <c r="V78" s="25">
        <v>100</v>
      </c>
      <c r="W78" s="24">
        <v>88.495575221238994</v>
      </c>
      <c r="X78" s="199"/>
      <c r="Y78" s="195"/>
      <c r="Z78" s="199"/>
      <c r="AA78" s="24"/>
      <c r="AB78" s="199"/>
      <c r="AC78" s="24"/>
      <c r="AD78" s="199"/>
      <c r="AE78" s="24"/>
      <c r="AF78" s="199"/>
      <c r="AG78" s="24"/>
      <c r="AH78" s="199"/>
    </row>
    <row r="79" spans="1:34" ht="12.6" customHeight="1">
      <c r="A79" s="32">
        <f t="shared" si="2"/>
        <v>72</v>
      </c>
      <c r="B79" s="32" t="s">
        <v>3018</v>
      </c>
      <c r="C79" s="33" t="s">
        <v>3012</v>
      </c>
      <c r="D79" s="33" t="s">
        <v>3013</v>
      </c>
      <c r="E79" s="33" t="s">
        <v>3014</v>
      </c>
      <c r="F79" s="33" t="s">
        <v>1115</v>
      </c>
      <c r="G79" s="66">
        <v>1</v>
      </c>
      <c r="H79" s="33" t="s">
        <v>3003</v>
      </c>
      <c r="I79" s="34">
        <v>42369</v>
      </c>
      <c r="J79" s="34">
        <v>42369</v>
      </c>
      <c r="K79" s="66" t="s">
        <v>2412</v>
      </c>
      <c r="L79" s="33" t="s">
        <v>2798</v>
      </c>
      <c r="M79" s="35"/>
      <c r="N79" s="35"/>
      <c r="O79" s="35"/>
      <c r="P79" s="35"/>
      <c r="Q79" s="66"/>
      <c r="R79" s="35"/>
      <c r="S79" s="42" t="str">
        <f t="shared" si="5"/>
        <v/>
      </c>
      <c r="T79" s="196"/>
      <c r="U79" s="24" t="s">
        <v>3019</v>
      </c>
      <c r="V79" s="25">
        <v>100</v>
      </c>
      <c r="W79" s="24">
        <v>88.495575221238994</v>
      </c>
      <c r="X79" s="199"/>
      <c r="Y79" s="195"/>
      <c r="Z79" s="199"/>
      <c r="AA79" s="24"/>
      <c r="AB79" s="199"/>
      <c r="AC79" s="24"/>
      <c r="AD79" s="199"/>
      <c r="AE79" s="24"/>
      <c r="AF79" s="199"/>
      <c r="AG79" s="24"/>
      <c r="AH79" s="199"/>
    </row>
    <row r="80" spans="1:34" ht="12.6" customHeight="1">
      <c r="A80" s="32">
        <f t="shared" si="2"/>
        <v>73</v>
      </c>
      <c r="B80" s="32" t="s">
        <v>3020</v>
      </c>
      <c r="C80" s="33" t="s">
        <v>3012</v>
      </c>
      <c r="D80" s="33" t="s">
        <v>3013</v>
      </c>
      <c r="E80" s="33" t="s">
        <v>3014</v>
      </c>
      <c r="F80" s="33" t="s">
        <v>1115</v>
      </c>
      <c r="G80" s="66">
        <v>1</v>
      </c>
      <c r="H80" s="33" t="s">
        <v>3003</v>
      </c>
      <c r="I80" s="34">
        <v>42369</v>
      </c>
      <c r="J80" s="34">
        <v>42369</v>
      </c>
      <c r="K80" s="66" t="s">
        <v>2412</v>
      </c>
      <c r="L80" s="33" t="s">
        <v>2798</v>
      </c>
      <c r="M80" s="35"/>
      <c r="N80" s="35"/>
      <c r="O80" s="35"/>
      <c r="P80" s="35"/>
      <c r="Q80" s="66"/>
      <c r="R80" s="35"/>
      <c r="S80" s="42" t="str">
        <f t="shared" si="5"/>
        <v/>
      </c>
      <c r="T80" s="196"/>
      <c r="U80" s="24" t="s">
        <v>3021</v>
      </c>
      <c r="V80" s="25">
        <v>100</v>
      </c>
      <c r="W80" s="24">
        <v>88.495575221238994</v>
      </c>
      <c r="X80" s="199"/>
      <c r="Y80" s="195"/>
      <c r="Z80" s="199"/>
      <c r="AA80" s="24"/>
      <c r="AB80" s="199"/>
      <c r="AC80" s="24"/>
      <c r="AD80" s="199"/>
      <c r="AE80" s="24"/>
      <c r="AF80" s="199"/>
      <c r="AG80" s="24"/>
      <c r="AH80" s="199"/>
    </row>
    <row r="81" spans="1:34" ht="12.6" customHeight="1">
      <c r="A81" s="32">
        <f t="shared" si="2"/>
        <v>74</v>
      </c>
      <c r="B81" s="32" t="s">
        <v>3022</v>
      </c>
      <c r="C81" s="33" t="s">
        <v>2939</v>
      </c>
      <c r="D81" s="33" t="s">
        <v>2940</v>
      </c>
      <c r="E81" s="33" t="s">
        <v>2795</v>
      </c>
      <c r="F81" s="33" t="s">
        <v>1115</v>
      </c>
      <c r="G81" s="66">
        <v>1</v>
      </c>
      <c r="H81" s="33" t="s">
        <v>3003</v>
      </c>
      <c r="I81" s="34">
        <v>43089</v>
      </c>
      <c r="J81" s="34">
        <v>43089</v>
      </c>
      <c r="K81" s="66" t="s">
        <v>2797</v>
      </c>
      <c r="L81" s="33" t="s">
        <v>2798</v>
      </c>
      <c r="M81" s="35"/>
      <c r="N81" s="35"/>
      <c r="O81" s="35"/>
      <c r="P81" s="35"/>
      <c r="Q81" s="66"/>
      <c r="R81" s="35"/>
      <c r="S81" s="42" t="str">
        <f t="shared" si="5"/>
        <v/>
      </c>
      <c r="T81" s="196"/>
      <c r="U81" s="24" t="s">
        <v>3023</v>
      </c>
      <c r="V81" s="25">
        <v>80</v>
      </c>
      <c r="W81" s="24">
        <v>70.796460176991204</v>
      </c>
      <c r="X81" s="199"/>
      <c r="Y81" s="195"/>
      <c r="Z81" s="199"/>
      <c r="AA81" s="24"/>
      <c r="AB81" s="199"/>
      <c r="AC81" s="24"/>
      <c r="AD81" s="199"/>
      <c r="AE81" s="24"/>
      <c r="AF81" s="199"/>
      <c r="AG81" s="24"/>
      <c r="AH81" s="199"/>
    </row>
    <row r="82" spans="1:34" ht="12.6" customHeight="1">
      <c r="A82" s="32">
        <f t="shared" si="2"/>
        <v>75</v>
      </c>
      <c r="B82" s="32" t="s">
        <v>3024</v>
      </c>
      <c r="C82" s="33" t="s">
        <v>2939</v>
      </c>
      <c r="D82" s="33" t="s">
        <v>2940</v>
      </c>
      <c r="E82" s="33" t="s">
        <v>2795</v>
      </c>
      <c r="F82" s="33" t="s">
        <v>1115</v>
      </c>
      <c r="G82" s="66">
        <v>1</v>
      </c>
      <c r="H82" s="33" t="s">
        <v>3003</v>
      </c>
      <c r="I82" s="34">
        <v>43089</v>
      </c>
      <c r="J82" s="34">
        <v>43089</v>
      </c>
      <c r="K82" s="66" t="s">
        <v>2797</v>
      </c>
      <c r="L82" s="33" t="s">
        <v>2798</v>
      </c>
      <c r="M82" s="35"/>
      <c r="N82" s="35"/>
      <c r="O82" s="35"/>
      <c r="P82" s="35"/>
      <c r="Q82" s="66"/>
      <c r="R82" s="35"/>
      <c r="S82" s="42" t="str">
        <f t="shared" si="5"/>
        <v/>
      </c>
      <c r="T82" s="196"/>
      <c r="U82" s="24" t="s">
        <v>3025</v>
      </c>
      <c r="V82" s="25">
        <v>80</v>
      </c>
      <c r="W82" s="24">
        <v>70.796460176991204</v>
      </c>
      <c r="X82" s="199"/>
      <c r="Y82" s="195"/>
      <c r="Z82" s="199"/>
      <c r="AA82" s="24"/>
      <c r="AB82" s="199"/>
      <c r="AC82" s="24"/>
      <c r="AD82" s="199"/>
      <c r="AE82" s="24"/>
      <c r="AF82" s="199"/>
      <c r="AG82" s="24"/>
      <c r="AH82" s="199"/>
    </row>
    <row r="83" spans="1:34" ht="12.6" customHeight="1">
      <c r="A83" s="32">
        <f t="shared" si="2"/>
        <v>76</v>
      </c>
      <c r="B83" s="32" t="s">
        <v>3026</v>
      </c>
      <c r="C83" s="33" t="s">
        <v>2939</v>
      </c>
      <c r="D83" s="33" t="s">
        <v>2940</v>
      </c>
      <c r="E83" s="33" t="s">
        <v>2795</v>
      </c>
      <c r="F83" s="33" t="s">
        <v>1115</v>
      </c>
      <c r="G83" s="66">
        <v>1</v>
      </c>
      <c r="H83" s="33" t="s">
        <v>3003</v>
      </c>
      <c r="I83" s="34">
        <v>43089</v>
      </c>
      <c r="J83" s="34">
        <v>43089</v>
      </c>
      <c r="K83" s="66" t="s">
        <v>2797</v>
      </c>
      <c r="L83" s="33" t="s">
        <v>2798</v>
      </c>
      <c r="M83" s="35"/>
      <c r="N83" s="35"/>
      <c r="O83" s="35"/>
      <c r="P83" s="35"/>
      <c r="Q83" s="66"/>
      <c r="R83" s="35"/>
      <c r="S83" s="42" t="str">
        <f t="shared" si="5"/>
        <v/>
      </c>
      <c r="T83" s="196"/>
      <c r="U83" s="24" t="s">
        <v>3027</v>
      </c>
      <c r="V83" s="25">
        <v>80</v>
      </c>
      <c r="W83" s="24">
        <v>70.796460176991204</v>
      </c>
      <c r="X83" s="199"/>
      <c r="Y83" s="195"/>
      <c r="Z83" s="199"/>
      <c r="AA83" s="24"/>
      <c r="AB83" s="199"/>
      <c r="AC83" s="24"/>
      <c r="AD83" s="199"/>
      <c r="AE83" s="24"/>
      <c r="AF83" s="199"/>
      <c r="AG83" s="24"/>
      <c r="AH83" s="199"/>
    </row>
    <row r="84" spans="1:34" ht="12.6" customHeight="1">
      <c r="A84" s="32">
        <f t="shared" si="2"/>
        <v>77</v>
      </c>
      <c r="B84" s="32" t="s">
        <v>3028</v>
      </c>
      <c r="C84" s="33" t="s">
        <v>2939</v>
      </c>
      <c r="D84" s="33" t="s">
        <v>2940</v>
      </c>
      <c r="E84" s="33" t="s">
        <v>2795</v>
      </c>
      <c r="F84" s="33" t="s">
        <v>1115</v>
      </c>
      <c r="G84" s="66">
        <v>1</v>
      </c>
      <c r="H84" s="33" t="s">
        <v>3003</v>
      </c>
      <c r="I84" s="34">
        <v>43089</v>
      </c>
      <c r="J84" s="34">
        <v>43089</v>
      </c>
      <c r="K84" s="66" t="s">
        <v>2797</v>
      </c>
      <c r="L84" s="33" t="s">
        <v>2798</v>
      </c>
      <c r="M84" s="35"/>
      <c r="N84" s="35"/>
      <c r="O84" s="35"/>
      <c r="P84" s="35"/>
      <c r="Q84" s="66"/>
      <c r="R84" s="35"/>
      <c r="S84" s="42" t="str">
        <f t="shared" si="5"/>
        <v/>
      </c>
      <c r="T84" s="196"/>
      <c r="U84" s="24" t="s">
        <v>3029</v>
      </c>
      <c r="V84" s="25">
        <v>80</v>
      </c>
      <c r="W84" s="24">
        <v>70.796460176991204</v>
      </c>
      <c r="X84" s="199"/>
      <c r="Y84" s="195"/>
      <c r="Z84" s="199"/>
      <c r="AA84" s="24"/>
      <c r="AB84" s="199"/>
      <c r="AC84" s="24"/>
      <c r="AD84" s="199"/>
      <c r="AE84" s="24"/>
      <c r="AF84" s="199"/>
      <c r="AG84" s="24"/>
      <c r="AH84" s="199"/>
    </row>
    <row r="85" spans="1:34" ht="12.6" customHeight="1">
      <c r="A85" s="32">
        <f t="shared" si="2"/>
        <v>78</v>
      </c>
      <c r="B85" s="32" t="s">
        <v>3030</v>
      </c>
      <c r="C85" s="33" t="s">
        <v>2939</v>
      </c>
      <c r="D85" s="33" t="s">
        <v>2940</v>
      </c>
      <c r="E85" s="33" t="s">
        <v>2795</v>
      </c>
      <c r="F85" s="33" t="s">
        <v>1115</v>
      </c>
      <c r="G85" s="66">
        <v>1</v>
      </c>
      <c r="H85" s="33" t="s">
        <v>3003</v>
      </c>
      <c r="I85" s="34">
        <v>43089</v>
      </c>
      <c r="J85" s="34">
        <v>43089</v>
      </c>
      <c r="K85" s="66" t="s">
        <v>2797</v>
      </c>
      <c r="L85" s="33" t="s">
        <v>2798</v>
      </c>
      <c r="M85" s="35"/>
      <c r="N85" s="35"/>
      <c r="O85" s="35"/>
      <c r="P85" s="35"/>
      <c r="Q85" s="66"/>
      <c r="R85" s="35"/>
      <c r="S85" s="42" t="str">
        <f t="shared" si="5"/>
        <v/>
      </c>
      <c r="T85" s="196"/>
      <c r="U85" s="24" t="s">
        <v>3031</v>
      </c>
      <c r="V85" s="25">
        <v>80</v>
      </c>
      <c r="W85" s="24">
        <v>70.796460176991204</v>
      </c>
      <c r="X85" s="199"/>
      <c r="Y85" s="195"/>
      <c r="Z85" s="199"/>
      <c r="AA85" s="24"/>
      <c r="AB85" s="199"/>
      <c r="AC85" s="24"/>
      <c r="AD85" s="199"/>
      <c r="AE85" s="24"/>
      <c r="AF85" s="199"/>
      <c r="AG85" s="24"/>
      <c r="AH85" s="199"/>
    </row>
    <row r="86" spans="1:34" ht="12.6" customHeight="1">
      <c r="A86" s="32">
        <f t="shared" si="2"/>
        <v>79</v>
      </c>
      <c r="B86" s="32" t="s">
        <v>3032</v>
      </c>
      <c r="C86" s="33" t="s">
        <v>2939</v>
      </c>
      <c r="D86" s="33" t="s">
        <v>2940</v>
      </c>
      <c r="E86" s="33" t="s">
        <v>2795</v>
      </c>
      <c r="F86" s="33" t="s">
        <v>1115</v>
      </c>
      <c r="G86" s="66">
        <v>1</v>
      </c>
      <c r="H86" s="33" t="s">
        <v>3003</v>
      </c>
      <c r="I86" s="34">
        <v>43089</v>
      </c>
      <c r="J86" s="34">
        <v>43089</v>
      </c>
      <c r="K86" s="66" t="s">
        <v>2797</v>
      </c>
      <c r="L86" s="33" t="s">
        <v>2798</v>
      </c>
      <c r="M86" s="35"/>
      <c r="N86" s="35"/>
      <c r="O86" s="35"/>
      <c r="P86" s="35"/>
      <c r="Q86" s="66"/>
      <c r="R86" s="35"/>
      <c r="S86" s="42" t="str">
        <f t="shared" si="5"/>
        <v/>
      </c>
      <c r="T86" s="196"/>
      <c r="U86" s="24" t="s">
        <v>3033</v>
      </c>
      <c r="V86" s="25">
        <v>80</v>
      </c>
      <c r="W86" s="24">
        <v>70.796460176991204</v>
      </c>
      <c r="X86" s="199"/>
      <c r="Y86" s="195"/>
      <c r="Z86" s="199"/>
      <c r="AA86" s="24"/>
      <c r="AB86" s="199"/>
      <c r="AC86" s="24"/>
      <c r="AD86" s="199"/>
      <c r="AE86" s="24"/>
      <c r="AF86" s="199"/>
      <c r="AG86" s="24"/>
      <c r="AH86" s="199"/>
    </row>
    <row r="87" spans="1:34" ht="12.6" customHeight="1">
      <c r="A87" s="32">
        <f t="shared" si="2"/>
        <v>80</v>
      </c>
      <c r="B87" s="32" t="s">
        <v>3034</v>
      </c>
      <c r="C87" s="33" t="s">
        <v>2939</v>
      </c>
      <c r="D87" s="33" t="s">
        <v>2940</v>
      </c>
      <c r="E87" s="33" t="s">
        <v>2795</v>
      </c>
      <c r="F87" s="33" t="s">
        <v>1115</v>
      </c>
      <c r="G87" s="66">
        <v>1</v>
      </c>
      <c r="H87" s="33" t="s">
        <v>3003</v>
      </c>
      <c r="I87" s="34">
        <v>43089</v>
      </c>
      <c r="J87" s="34">
        <v>43089</v>
      </c>
      <c r="K87" s="66" t="s">
        <v>2797</v>
      </c>
      <c r="L87" s="33" t="s">
        <v>2798</v>
      </c>
      <c r="M87" s="35"/>
      <c r="N87" s="35"/>
      <c r="O87" s="35"/>
      <c r="P87" s="35"/>
      <c r="Q87" s="66"/>
      <c r="R87" s="35"/>
      <c r="S87" s="42" t="str">
        <f t="shared" si="5"/>
        <v/>
      </c>
      <c r="T87" s="196"/>
      <c r="U87" s="24" t="s">
        <v>3035</v>
      </c>
      <c r="V87" s="25">
        <v>80</v>
      </c>
      <c r="W87" s="24">
        <v>70.796460176991204</v>
      </c>
      <c r="X87" s="199"/>
      <c r="Y87" s="195"/>
      <c r="Z87" s="199"/>
      <c r="AA87" s="24"/>
      <c r="AB87" s="199"/>
      <c r="AC87" s="24"/>
      <c r="AD87" s="199"/>
      <c r="AE87" s="24"/>
      <c r="AF87" s="199"/>
      <c r="AG87" s="24"/>
      <c r="AH87" s="199"/>
    </row>
    <row r="88" spans="1:34" ht="12.6" customHeight="1">
      <c r="A88" s="32">
        <f t="shared" si="2"/>
        <v>81</v>
      </c>
      <c r="B88" s="32" t="s">
        <v>3036</v>
      </c>
      <c r="C88" s="33" t="s">
        <v>3037</v>
      </c>
      <c r="D88" s="33" t="s">
        <v>3038</v>
      </c>
      <c r="E88" s="33" t="s">
        <v>3039</v>
      </c>
      <c r="F88" s="33" t="s">
        <v>1115</v>
      </c>
      <c r="G88" s="66">
        <v>1</v>
      </c>
      <c r="H88" s="33" t="s">
        <v>3040</v>
      </c>
      <c r="I88" s="34">
        <v>41608</v>
      </c>
      <c r="J88" s="34">
        <v>41608</v>
      </c>
      <c r="K88" s="66" t="s">
        <v>2797</v>
      </c>
      <c r="L88" s="33" t="s">
        <v>2798</v>
      </c>
      <c r="M88" s="35"/>
      <c r="N88" s="35"/>
      <c r="O88" s="35"/>
      <c r="P88" s="35"/>
      <c r="Q88" s="66"/>
      <c r="R88" s="35"/>
      <c r="S88" s="42" t="str">
        <f t="shared" si="5"/>
        <v/>
      </c>
      <c r="T88" s="196"/>
      <c r="U88" s="24" t="s">
        <v>3041</v>
      </c>
      <c r="V88" s="25">
        <v>120</v>
      </c>
      <c r="W88" s="24">
        <v>106.194690265487</v>
      </c>
      <c r="X88" s="199"/>
      <c r="Y88" s="195"/>
      <c r="Z88" s="199"/>
      <c r="AA88" s="24"/>
      <c r="AB88" s="199"/>
      <c r="AC88" s="24"/>
      <c r="AD88" s="199"/>
      <c r="AE88" s="24"/>
      <c r="AF88" s="199"/>
      <c r="AG88" s="24"/>
      <c r="AH88" s="199"/>
    </row>
    <row r="89" spans="1:34" ht="12.6" customHeight="1">
      <c r="A89" s="32">
        <f t="shared" si="2"/>
        <v>82</v>
      </c>
      <c r="B89" s="32" t="s">
        <v>3042</v>
      </c>
      <c r="C89" s="33" t="s">
        <v>2939</v>
      </c>
      <c r="D89" s="33" t="s">
        <v>2940</v>
      </c>
      <c r="E89" s="33" t="s">
        <v>2795</v>
      </c>
      <c r="F89" s="33" t="s">
        <v>1115</v>
      </c>
      <c r="G89" s="66">
        <v>1</v>
      </c>
      <c r="H89" s="33" t="s">
        <v>3040</v>
      </c>
      <c r="I89" s="34">
        <v>43089</v>
      </c>
      <c r="J89" s="34">
        <v>43089</v>
      </c>
      <c r="K89" s="66" t="s">
        <v>2797</v>
      </c>
      <c r="L89" s="33" t="s">
        <v>2798</v>
      </c>
      <c r="M89" s="35"/>
      <c r="N89" s="35"/>
      <c r="O89" s="35"/>
      <c r="P89" s="35"/>
      <c r="Q89" s="66"/>
      <c r="R89" s="35"/>
      <c r="S89" s="42" t="str">
        <f t="shared" si="5"/>
        <v/>
      </c>
      <c r="T89" s="196"/>
      <c r="U89" s="24" t="s">
        <v>3043</v>
      </c>
      <c r="V89" s="25">
        <v>80</v>
      </c>
      <c r="W89" s="24">
        <v>70.796460176991204</v>
      </c>
      <c r="X89" s="199"/>
      <c r="Y89" s="195"/>
      <c r="Z89" s="199"/>
      <c r="AA89" s="24"/>
      <c r="AB89" s="199"/>
      <c r="AC89" s="24"/>
      <c r="AD89" s="199"/>
      <c r="AE89" s="24"/>
      <c r="AF89" s="199"/>
      <c r="AG89" s="24"/>
      <c r="AH89" s="199"/>
    </row>
    <row r="90" spans="1:34" ht="12.6" customHeight="1">
      <c r="A90" s="32">
        <f t="shared" si="2"/>
        <v>83</v>
      </c>
      <c r="B90" s="32" t="s">
        <v>3044</v>
      </c>
      <c r="C90" s="33" t="s">
        <v>2939</v>
      </c>
      <c r="D90" s="33" t="s">
        <v>2940</v>
      </c>
      <c r="E90" s="33" t="s">
        <v>2795</v>
      </c>
      <c r="F90" s="33" t="s">
        <v>1115</v>
      </c>
      <c r="G90" s="66">
        <v>1</v>
      </c>
      <c r="H90" s="33" t="s">
        <v>2709</v>
      </c>
      <c r="I90" s="34">
        <v>43089</v>
      </c>
      <c r="J90" s="34">
        <v>43089</v>
      </c>
      <c r="K90" s="66" t="s">
        <v>2797</v>
      </c>
      <c r="L90" s="33" t="s">
        <v>2798</v>
      </c>
      <c r="M90" s="35"/>
      <c r="N90" s="35"/>
      <c r="O90" s="35"/>
      <c r="P90" s="35"/>
      <c r="Q90" s="66"/>
      <c r="R90" s="35"/>
      <c r="S90" s="42" t="str">
        <f t="shared" si="5"/>
        <v/>
      </c>
      <c r="T90" s="196"/>
      <c r="U90" s="24" t="s">
        <v>3045</v>
      </c>
      <c r="V90" s="25">
        <v>80</v>
      </c>
      <c r="W90" s="24">
        <v>70.796460176991204</v>
      </c>
      <c r="X90" s="199"/>
      <c r="Y90" s="195"/>
      <c r="Z90" s="199"/>
      <c r="AA90" s="24"/>
      <c r="AB90" s="199"/>
      <c r="AC90" s="24"/>
      <c r="AD90" s="199"/>
      <c r="AE90" s="24"/>
      <c r="AF90" s="199"/>
      <c r="AG90" s="24"/>
      <c r="AH90" s="199"/>
    </row>
    <row r="91" spans="1:34" ht="12.6" customHeight="1">
      <c r="A91" s="32">
        <f t="shared" si="2"/>
        <v>84</v>
      </c>
      <c r="B91" s="32" t="s">
        <v>3046</v>
      </c>
      <c r="C91" s="33" t="s">
        <v>2939</v>
      </c>
      <c r="D91" s="33" t="s">
        <v>2940</v>
      </c>
      <c r="E91" s="33" t="s">
        <v>2795</v>
      </c>
      <c r="F91" s="33" t="s">
        <v>1115</v>
      </c>
      <c r="G91" s="66">
        <v>1</v>
      </c>
      <c r="H91" s="33" t="s">
        <v>2709</v>
      </c>
      <c r="I91" s="34">
        <v>43089</v>
      </c>
      <c r="J91" s="34">
        <v>43089</v>
      </c>
      <c r="K91" s="66" t="s">
        <v>2797</v>
      </c>
      <c r="L91" s="33" t="s">
        <v>2798</v>
      </c>
      <c r="M91" s="35"/>
      <c r="N91" s="35"/>
      <c r="O91" s="35"/>
      <c r="P91" s="35"/>
      <c r="Q91" s="66"/>
      <c r="R91" s="35"/>
      <c r="S91" s="42" t="str">
        <f t="shared" si="5"/>
        <v/>
      </c>
      <c r="T91" s="196"/>
      <c r="U91" s="24" t="s">
        <v>3047</v>
      </c>
      <c r="V91" s="25">
        <v>80</v>
      </c>
      <c r="W91" s="24">
        <v>70.796460176991204</v>
      </c>
      <c r="X91" s="199"/>
      <c r="Y91" s="195"/>
      <c r="Z91" s="199"/>
      <c r="AA91" s="24"/>
      <c r="AB91" s="199"/>
      <c r="AC91" s="24"/>
      <c r="AD91" s="199"/>
      <c r="AE91" s="24"/>
      <c r="AF91" s="199"/>
      <c r="AG91" s="24"/>
      <c r="AH91" s="199"/>
    </row>
    <row r="92" spans="1:34" ht="12.6" customHeight="1">
      <c r="A92" s="32">
        <f t="shared" si="2"/>
        <v>85</v>
      </c>
      <c r="B92" s="32" t="s">
        <v>3048</v>
      </c>
      <c r="C92" s="33" t="s">
        <v>2819</v>
      </c>
      <c r="D92" s="33" t="s">
        <v>3049</v>
      </c>
      <c r="E92" s="33" t="s">
        <v>3039</v>
      </c>
      <c r="F92" s="33" t="s">
        <v>1115</v>
      </c>
      <c r="G92" s="66">
        <v>1</v>
      </c>
      <c r="H92" s="33" t="s">
        <v>2709</v>
      </c>
      <c r="I92" s="34">
        <v>43704</v>
      </c>
      <c r="J92" s="34">
        <v>43704</v>
      </c>
      <c r="K92" s="66" t="s">
        <v>2797</v>
      </c>
      <c r="L92" s="33" t="s">
        <v>2798</v>
      </c>
      <c r="M92" s="35"/>
      <c r="N92" s="35"/>
      <c r="O92" s="35"/>
      <c r="P92" s="35"/>
      <c r="Q92" s="66"/>
      <c r="R92" s="35"/>
      <c r="S92" s="42" t="str">
        <f t="shared" si="5"/>
        <v/>
      </c>
      <c r="T92" s="196"/>
      <c r="U92" s="24" t="s">
        <v>3050</v>
      </c>
      <c r="V92" s="25">
        <v>80</v>
      </c>
      <c r="W92" s="24">
        <v>70.796460176991204</v>
      </c>
      <c r="X92" s="199"/>
      <c r="Y92" s="195"/>
      <c r="Z92" s="199"/>
      <c r="AA92" s="24"/>
      <c r="AB92" s="199"/>
      <c r="AC92" s="24"/>
      <c r="AD92" s="199"/>
      <c r="AE92" s="24"/>
      <c r="AF92" s="199"/>
      <c r="AG92" s="24"/>
      <c r="AH92" s="199"/>
    </row>
    <row r="93" spans="1:34" ht="12.6" customHeight="1">
      <c r="A93" s="32">
        <f t="shared" si="2"/>
        <v>86</v>
      </c>
      <c r="B93" s="32" t="s">
        <v>3051</v>
      </c>
      <c r="C93" s="33" t="s">
        <v>2819</v>
      </c>
      <c r="D93" s="33" t="s">
        <v>3049</v>
      </c>
      <c r="E93" s="33" t="s">
        <v>3039</v>
      </c>
      <c r="F93" s="33" t="s">
        <v>1115</v>
      </c>
      <c r="G93" s="66">
        <v>1</v>
      </c>
      <c r="H93" s="33" t="s">
        <v>2709</v>
      </c>
      <c r="I93" s="34">
        <v>43704</v>
      </c>
      <c r="J93" s="34">
        <v>43704</v>
      </c>
      <c r="K93" s="66" t="s">
        <v>2797</v>
      </c>
      <c r="L93" s="33" t="s">
        <v>2798</v>
      </c>
      <c r="M93" s="35"/>
      <c r="N93" s="35"/>
      <c r="O93" s="35"/>
      <c r="P93" s="35"/>
      <c r="Q93" s="66"/>
      <c r="R93" s="35"/>
      <c r="S93" s="42" t="str">
        <f t="shared" si="5"/>
        <v/>
      </c>
      <c r="T93" s="196"/>
      <c r="U93" s="24" t="s">
        <v>3052</v>
      </c>
      <c r="V93" s="25">
        <v>80</v>
      </c>
      <c r="W93" s="24">
        <v>70.796460176991204</v>
      </c>
      <c r="X93" s="199"/>
      <c r="Y93" s="195"/>
      <c r="Z93" s="199"/>
      <c r="AA93" s="24"/>
      <c r="AB93" s="199"/>
      <c r="AC93" s="24"/>
      <c r="AD93" s="199"/>
      <c r="AE93" s="24"/>
      <c r="AF93" s="199"/>
      <c r="AG93" s="24"/>
      <c r="AH93" s="199"/>
    </row>
    <row r="94" spans="1:34" ht="12.6" customHeight="1">
      <c r="A94" s="32">
        <f t="shared" si="2"/>
        <v>87</v>
      </c>
      <c r="B94" s="32" t="s">
        <v>3053</v>
      </c>
      <c r="C94" s="33" t="s">
        <v>2819</v>
      </c>
      <c r="D94" s="33" t="s">
        <v>2940</v>
      </c>
      <c r="E94" s="33" t="s">
        <v>2795</v>
      </c>
      <c r="F94" s="33" t="s">
        <v>1115</v>
      </c>
      <c r="G94" s="66">
        <v>1</v>
      </c>
      <c r="H94" s="33" t="s">
        <v>3054</v>
      </c>
      <c r="I94" s="34">
        <v>43396</v>
      </c>
      <c r="J94" s="34">
        <v>43396</v>
      </c>
      <c r="K94" s="66" t="s">
        <v>2797</v>
      </c>
      <c r="L94" s="33" t="s">
        <v>2798</v>
      </c>
      <c r="M94" s="35"/>
      <c r="N94" s="35"/>
      <c r="O94" s="35"/>
      <c r="P94" s="35"/>
      <c r="Q94" s="66"/>
      <c r="R94" s="35"/>
      <c r="S94" s="42" t="str">
        <f t="shared" si="5"/>
        <v/>
      </c>
      <c r="T94" s="196"/>
      <c r="U94" s="24" t="s">
        <v>3055</v>
      </c>
      <c r="V94" s="25">
        <v>80</v>
      </c>
      <c r="W94" s="24">
        <v>70.796460176991204</v>
      </c>
      <c r="X94" s="199"/>
      <c r="Y94" s="195"/>
      <c r="Z94" s="199"/>
      <c r="AA94" s="24"/>
      <c r="AB94" s="199"/>
      <c r="AC94" s="24"/>
      <c r="AD94" s="199"/>
      <c r="AE94" s="24"/>
      <c r="AF94" s="199"/>
      <c r="AG94" s="24"/>
      <c r="AH94" s="199"/>
    </row>
    <row r="95" spans="1:34" ht="12.6" customHeight="1">
      <c r="A95" s="32">
        <f t="shared" si="2"/>
        <v>88</v>
      </c>
      <c r="B95" s="32" t="s">
        <v>3056</v>
      </c>
      <c r="C95" s="33" t="s">
        <v>2825</v>
      </c>
      <c r="D95" s="33" t="s">
        <v>2826</v>
      </c>
      <c r="E95" s="33" t="s">
        <v>2795</v>
      </c>
      <c r="F95" s="33" t="s">
        <v>1115</v>
      </c>
      <c r="G95" s="66">
        <v>1</v>
      </c>
      <c r="H95" s="33" t="s">
        <v>3054</v>
      </c>
      <c r="I95" s="34">
        <v>43396</v>
      </c>
      <c r="J95" s="34">
        <v>43396</v>
      </c>
      <c r="K95" s="66" t="s">
        <v>2797</v>
      </c>
      <c r="L95" s="33" t="s">
        <v>2798</v>
      </c>
      <c r="M95" s="35"/>
      <c r="N95" s="35"/>
      <c r="O95" s="35"/>
      <c r="P95" s="35"/>
      <c r="Q95" s="66"/>
      <c r="R95" s="35"/>
      <c r="S95" s="42" t="str">
        <f t="shared" si="5"/>
        <v/>
      </c>
      <c r="T95" s="196"/>
      <c r="U95" s="24" t="s">
        <v>3057</v>
      </c>
      <c r="V95" s="25">
        <v>60</v>
      </c>
      <c r="W95" s="24">
        <v>53.097345132743399</v>
      </c>
      <c r="X95" s="199"/>
      <c r="Y95" s="195"/>
      <c r="Z95" s="199"/>
      <c r="AA95" s="24"/>
      <c r="AB95" s="199"/>
      <c r="AC95" s="24"/>
      <c r="AD95" s="199"/>
      <c r="AE95" s="24"/>
      <c r="AF95" s="199"/>
      <c r="AG95" s="24"/>
      <c r="AH95" s="199"/>
    </row>
    <row r="96" spans="1:34" ht="12.6" customHeight="1">
      <c r="A96" s="32">
        <f t="shared" si="2"/>
        <v>89</v>
      </c>
      <c r="B96" s="32" t="s">
        <v>3058</v>
      </c>
      <c r="C96" s="33" t="s">
        <v>2852</v>
      </c>
      <c r="D96" s="33" t="s">
        <v>3059</v>
      </c>
      <c r="E96" s="33" t="s">
        <v>3014</v>
      </c>
      <c r="F96" s="33" t="s">
        <v>1115</v>
      </c>
      <c r="G96" s="66">
        <v>1</v>
      </c>
      <c r="H96" s="33" t="s">
        <v>3054</v>
      </c>
      <c r="I96" s="34">
        <v>43704</v>
      </c>
      <c r="J96" s="34">
        <v>43704</v>
      </c>
      <c r="K96" s="66" t="s">
        <v>2797</v>
      </c>
      <c r="L96" s="33" t="s">
        <v>2798</v>
      </c>
      <c r="M96" s="35"/>
      <c r="N96" s="35"/>
      <c r="O96" s="35"/>
      <c r="P96" s="35"/>
      <c r="Q96" s="66"/>
      <c r="R96" s="35"/>
      <c r="S96" s="42" t="str">
        <f t="shared" si="5"/>
        <v/>
      </c>
      <c r="T96" s="196"/>
      <c r="U96" s="24" t="s">
        <v>3060</v>
      </c>
      <c r="V96" s="25">
        <v>30</v>
      </c>
      <c r="W96" s="24">
        <v>26.5486725663717</v>
      </c>
      <c r="X96" s="199"/>
      <c r="Y96" s="195"/>
      <c r="Z96" s="199"/>
      <c r="AA96" s="24"/>
      <c r="AB96" s="199"/>
      <c r="AC96" s="24"/>
      <c r="AD96" s="199"/>
      <c r="AE96" s="24"/>
      <c r="AF96" s="199"/>
      <c r="AG96" s="24"/>
      <c r="AH96" s="199"/>
    </row>
    <row r="97" spans="1:34" ht="12.6" customHeight="1">
      <c r="A97" s="32">
        <f t="shared" si="2"/>
        <v>90</v>
      </c>
      <c r="B97" s="32" t="s">
        <v>3061</v>
      </c>
      <c r="C97" s="33" t="s">
        <v>2825</v>
      </c>
      <c r="D97" s="33" t="s">
        <v>3062</v>
      </c>
      <c r="E97" s="33" t="s">
        <v>3039</v>
      </c>
      <c r="F97" s="33" t="s">
        <v>1115</v>
      </c>
      <c r="G97" s="66">
        <v>1</v>
      </c>
      <c r="H97" s="33" t="s">
        <v>3063</v>
      </c>
      <c r="I97" s="34">
        <v>43089</v>
      </c>
      <c r="J97" s="34">
        <v>43089</v>
      </c>
      <c r="K97" s="66" t="s">
        <v>2797</v>
      </c>
      <c r="L97" s="33" t="s">
        <v>2798</v>
      </c>
      <c r="M97" s="35"/>
      <c r="N97" s="35"/>
      <c r="O97" s="35"/>
      <c r="P97" s="35"/>
      <c r="Q97" s="66"/>
      <c r="R97" s="35"/>
      <c r="S97" s="42" t="str">
        <f t="shared" si="5"/>
        <v/>
      </c>
      <c r="T97" s="196"/>
      <c r="U97" s="24" t="s">
        <v>3064</v>
      </c>
      <c r="V97" s="25">
        <v>60</v>
      </c>
      <c r="W97" s="24">
        <v>53.097345132743399</v>
      </c>
      <c r="X97" s="199"/>
      <c r="Y97" s="195"/>
      <c r="Z97" s="199"/>
      <c r="AA97" s="24"/>
      <c r="AB97" s="199"/>
      <c r="AC97" s="24"/>
      <c r="AD97" s="199"/>
      <c r="AE97" s="24"/>
      <c r="AF97" s="199"/>
      <c r="AG97" s="24"/>
      <c r="AH97" s="199"/>
    </row>
    <row r="98" spans="1:34" ht="12.6" customHeight="1">
      <c r="A98" s="32">
        <f t="shared" si="2"/>
        <v>91</v>
      </c>
      <c r="B98" s="32" t="s">
        <v>3065</v>
      </c>
      <c r="C98" s="33" t="s">
        <v>2819</v>
      </c>
      <c r="D98" s="33" t="s">
        <v>3066</v>
      </c>
      <c r="E98" s="33" t="s">
        <v>3039</v>
      </c>
      <c r="F98" s="33" t="s">
        <v>1115</v>
      </c>
      <c r="G98" s="66">
        <v>1</v>
      </c>
      <c r="H98" s="33" t="s">
        <v>3063</v>
      </c>
      <c r="I98" s="34">
        <v>43454</v>
      </c>
      <c r="J98" s="34">
        <v>43454</v>
      </c>
      <c r="K98" s="66" t="s">
        <v>2797</v>
      </c>
      <c r="L98" s="33" t="s">
        <v>2798</v>
      </c>
      <c r="M98" s="35"/>
      <c r="N98" s="35"/>
      <c r="O98" s="35"/>
      <c r="P98" s="35"/>
      <c r="Q98" s="66"/>
      <c r="R98" s="35"/>
      <c r="S98" s="42" t="str">
        <f t="shared" si="5"/>
        <v/>
      </c>
      <c r="T98" s="196"/>
      <c r="U98" s="24" t="s">
        <v>3067</v>
      </c>
      <c r="V98" s="25">
        <v>80</v>
      </c>
      <c r="W98" s="24">
        <v>70.796460176991204</v>
      </c>
      <c r="X98" s="199"/>
      <c r="Y98" s="195"/>
      <c r="Z98" s="199"/>
      <c r="AA98" s="24"/>
      <c r="AB98" s="199"/>
      <c r="AC98" s="24"/>
      <c r="AD98" s="199"/>
      <c r="AE98" s="24"/>
      <c r="AF98" s="199"/>
      <c r="AG98" s="24"/>
      <c r="AH98" s="199"/>
    </row>
    <row r="99" spans="1:34" ht="12.6" customHeight="1">
      <c r="A99" s="32">
        <f t="shared" si="2"/>
        <v>92</v>
      </c>
      <c r="B99" s="32" t="s">
        <v>3068</v>
      </c>
      <c r="C99" s="33" t="s">
        <v>2852</v>
      </c>
      <c r="D99" s="33" t="s">
        <v>3069</v>
      </c>
      <c r="E99" s="33" t="s">
        <v>2795</v>
      </c>
      <c r="F99" s="33" t="s">
        <v>1115</v>
      </c>
      <c r="G99" s="66">
        <v>1</v>
      </c>
      <c r="H99" s="33" t="s">
        <v>3070</v>
      </c>
      <c r="I99" s="34">
        <v>40908</v>
      </c>
      <c r="J99" s="34">
        <v>40908</v>
      </c>
      <c r="K99" s="66" t="s">
        <v>2412</v>
      </c>
      <c r="L99" s="33" t="s">
        <v>2798</v>
      </c>
      <c r="M99" s="35"/>
      <c r="N99" s="35"/>
      <c r="O99" s="35"/>
      <c r="P99" s="35"/>
      <c r="Q99" s="66"/>
      <c r="R99" s="35"/>
      <c r="S99" s="42" t="str">
        <f t="shared" si="5"/>
        <v/>
      </c>
      <c r="T99" s="196"/>
      <c r="U99" s="24" t="s">
        <v>3071</v>
      </c>
      <c r="V99" s="25">
        <v>30</v>
      </c>
      <c r="W99" s="24">
        <v>26.5486725663717</v>
      </c>
      <c r="X99" s="199"/>
      <c r="Y99" s="195"/>
      <c r="Z99" s="199"/>
      <c r="AA99" s="24"/>
      <c r="AB99" s="199"/>
      <c r="AC99" s="24"/>
      <c r="AD99" s="199"/>
      <c r="AE99" s="24"/>
      <c r="AF99" s="199"/>
      <c r="AG99" s="24"/>
      <c r="AH99" s="199"/>
    </row>
    <row r="100" spans="1:34" ht="12.6" customHeight="1">
      <c r="A100" s="32">
        <f t="shared" si="2"/>
        <v>93</v>
      </c>
      <c r="B100" s="32" t="s">
        <v>3072</v>
      </c>
      <c r="C100" s="33" t="s">
        <v>2939</v>
      </c>
      <c r="D100" s="33" t="s">
        <v>2940</v>
      </c>
      <c r="E100" s="33" t="s">
        <v>2795</v>
      </c>
      <c r="F100" s="33" t="s">
        <v>1115</v>
      </c>
      <c r="G100" s="66">
        <v>1</v>
      </c>
      <c r="H100" s="33" t="s">
        <v>3070</v>
      </c>
      <c r="I100" s="34">
        <v>43089</v>
      </c>
      <c r="J100" s="34">
        <v>43089</v>
      </c>
      <c r="K100" s="66" t="s">
        <v>2797</v>
      </c>
      <c r="L100" s="33" t="s">
        <v>2798</v>
      </c>
      <c r="M100" s="35"/>
      <c r="N100" s="35"/>
      <c r="O100" s="35"/>
      <c r="P100" s="35"/>
      <c r="Q100" s="66"/>
      <c r="R100" s="35"/>
      <c r="S100" s="42" t="str">
        <f t="shared" si="5"/>
        <v/>
      </c>
      <c r="T100" s="196"/>
      <c r="U100" s="24" t="s">
        <v>3073</v>
      </c>
      <c r="V100" s="25">
        <v>80</v>
      </c>
      <c r="W100" s="24">
        <v>70.796460176991204</v>
      </c>
      <c r="X100" s="199"/>
      <c r="Y100" s="195"/>
      <c r="Z100" s="199"/>
      <c r="AA100" s="24"/>
      <c r="AB100" s="199"/>
      <c r="AC100" s="24"/>
      <c r="AD100" s="199"/>
      <c r="AE100" s="24"/>
      <c r="AF100" s="199"/>
      <c r="AG100" s="24"/>
      <c r="AH100" s="199"/>
    </row>
    <row r="101" spans="1:34" ht="12.6" customHeight="1">
      <c r="A101" s="32">
        <f t="shared" si="2"/>
        <v>94</v>
      </c>
      <c r="B101" s="32" t="s">
        <v>3074</v>
      </c>
      <c r="C101" s="33" t="s">
        <v>2819</v>
      </c>
      <c r="D101" s="33" t="s">
        <v>3075</v>
      </c>
      <c r="E101" s="33" t="s">
        <v>2795</v>
      </c>
      <c r="F101" s="33" t="s">
        <v>1115</v>
      </c>
      <c r="G101" s="66">
        <v>1</v>
      </c>
      <c r="H101" s="33" t="s">
        <v>3070</v>
      </c>
      <c r="I101" s="34">
        <v>43396</v>
      </c>
      <c r="J101" s="34">
        <v>43396</v>
      </c>
      <c r="K101" s="66" t="s">
        <v>2797</v>
      </c>
      <c r="L101" s="33" t="s">
        <v>2798</v>
      </c>
      <c r="M101" s="35"/>
      <c r="N101" s="35"/>
      <c r="O101" s="35"/>
      <c r="P101" s="35"/>
      <c r="Q101" s="66"/>
      <c r="R101" s="35"/>
      <c r="S101" s="42" t="str">
        <f t="shared" si="5"/>
        <v/>
      </c>
      <c r="T101" s="196"/>
      <c r="U101" s="24" t="s">
        <v>3076</v>
      </c>
      <c r="V101" s="25">
        <v>80</v>
      </c>
      <c r="W101" s="24">
        <v>70.796460176991204</v>
      </c>
      <c r="X101" s="199"/>
      <c r="Y101" s="195"/>
      <c r="Z101" s="199"/>
      <c r="AA101" s="24"/>
      <c r="AB101" s="199"/>
      <c r="AC101" s="24"/>
      <c r="AD101" s="199"/>
      <c r="AE101" s="24"/>
      <c r="AF101" s="199"/>
      <c r="AG101" s="24"/>
      <c r="AH101" s="199"/>
    </row>
    <row r="102" spans="1:34" ht="12.6" customHeight="1">
      <c r="A102" s="32">
        <f t="shared" si="2"/>
        <v>95</v>
      </c>
      <c r="B102" s="32" t="s">
        <v>3077</v>
      </c>
      <c r="C102" s="33" t="s">
        <v>3078</v>
      </c>
      <c r="D102" s="33" t="s">
        <v>3079</v>
      </c>
      <c r="E102" s="33" t="s">
        <v>3039</v>
      </c>
      <c r="F102" s="33" t="s">
        <v>1115</v>
      </c>
      <c r="G102" s="66">
        <v>1</v>
      </c>
      <c r="H102" s="33" t="s">
        <v>3070</v>
      </c>
      <c r="I102" s="34">
        <v>43704</v>
      </c>
      <c r="J102" s="34">
        <v>43704</v>
      </c>
      <c r="K102" s="66" t="s">
        <v>2797</v>
      </c>
      <c r="L102" s="33" t="s">
        <v>2798</v>
      </c>
      <c r="M102" s="35"/>
      <c r="N102" s="35"/>
      <c r="O102" s="35"/>
      <c r="P102" s="35"/>
      <c r="Q102" s="66"/>
      <c r="R102" s="35"/>
      <c r="S102" s="42" t="str">
        <f t="shared" si="5"/>
        <v/>
      </c>
      <c r="T102" s="196"/>
      <c r="U102" s="24" t="s">
        <v>3080</v>
      </c>
      <c r="V102" s="25">
        <v>60</v>
      </c>
      <c r="W102" s="24">
        <v>53.097345132743399</v>
      </c>
      <c r="X102" s="199"/>
      <c r="Y102" s="195"/>
      <c r="Z102" s="199"/>
      <c r="AA102" s="24"/>
      <c r="AB102" s="199"/>
      <c r="AC102" s="24"/>
      <c r="AD102" s="199"/>
      <c r="AE102" s="24"/>
      <c r="AF102" s="199"/>
      <c r="AG102" s="24"/>
      <c r="AH102" s="199"/>
    </row>
    <row r="103" spans="1:34" ht="12.6" customHeight="1">
      <c r="A103" s="32">
        <f t="shared" si="2"/>
        <v>96</v>
      </c>
      <c r="B103" s="32" t="s">
        <v>3081</v>
      </c>
      <c r="C103" s="33" t="s">
        <v>3078</v>
      </c>
      <c r="D103" s="33" t="s">
        <v>3079</v>
      </c>
      <c r="E103" s="33" t="s">
        <v>3039</v>
      </c>
      <c r="F103" s="33" t="s">
        <v>1115</v>
      </c>
      <c r="G103" s="66">
        <v>1</v>
      </c>
      <c r="H103" s="33" t="s">
        <v>3070</v>
      </c>
      <c r="I103" s="34">
        <v>43704</v>
      </c>
      <c r="J103" s="34">
        <v>43704</v>
      </c>
      <c r="K103" s="66" t="s">
        <v>2797</v>
      </c>
      <c r="L103" s="33" t="s">
        <v>2798</v>
      </c>
      <c r="M103" s="35"/>
      <c r="N103" s="35"/>
      <c r="O103" s="35"/>
      <c r="P103" s="35"/>
      <c r="Q103" s="66"/>
      <c r="R103" s="35"/>
      <c r="S103" s="42" t="str">
        <f t="shared" si="5"/>
        <v/>
      </c>
      <c r="T103" s="196"/>
      <c r="U103" s="24" t="s">
        <v>3082</v>
      </c>
      <c r="V103" s="25">
        <v>60</v>
      </c>
      <c r="W103" s="24">
        <v>53.097345132743399</v>
      </c>
      <c r="X103" s="199"/>
      <c r="Y103" s="195"/>
      <c r="Z103" s="199"/>
      <c r="AA103" s="24"/>
      <c r="AB103" s="199"/>
      <c r="AC103" s="24"/>
      <c r="AD103" s="199"/>
      <c r="AE103" s="24"/>
      <c r="AF103" s="199"/>
      <c r="AG103" s="24"/>
      <c r="AH103" s="199"/>
    </row>
    <row r="104" spans="1:34" ht="12.6" customHeight="1">
      <c r="A104" s="32">
        <f t="shared" si="2"/>
        <v>97</v>
      </c>
      <c r="B104" s="32" t="s">
        <v>3083</v>
      </c>
      <c r="C104" s="33" t="s">
        <v>2852</v>
      </c>
      <c r="D104" s="33" t="s">
        <v>3084</v>
      </c>
      <c r="E104" s="33" t="s">
        <v>2795</v>
      </c>
      <c r="F104" s="33" t="s">
        <v>1115</v>
      </c>
      <c r="G104" s="66">
        <v>1</v>
      </c>
      <c r="H104" s="33" t="s">
        <v>3070</v>
      </c>
      <c r="I104" s="34">
        <v>43704</v>
      </c>
      <c r="J104" s="34">
        <v>43704</v>
      </c>
      <c r="K104" s="66" t="s">
        <v>2797</v>
      </c>
      <c r="L104" s="33" t="s">
        <v>2798</v>
      </c>
      <c r="M104" s="35"/>
      <c r="N104" s="35"/>
      <c r="O104" s="35"/>
      <c r="P104" s="35"/>
      <c r="Q104" s="66"/>
      <c r="R104" s="35"/>
      <c r="S104" s="42" t="str">
        <f t="shared" si="5"/>
        <v/>
      </c>
      <c r="T104" s="196"/>
      <c r="U104" s="24" t="s">
        <v>3085</v>
      </c>
      <c r="V104" s="25">
        <v>30</v>
      </c>
      <c r="W104" s="24">
        <v>26.5486725663717</v>
      </c>
      <c r="X104" s="199"/>
      <c r="Y104" s="195"/>
      <c r="Z104" s="199"/>
      <c r="AA104" s="24"/>
      <c r="AB104" s="199"/>
      <c r="AC104" s="24"/>
      <c r="AD104" s="199"/>
      <c r="AE104" s="24"/>
      <c r="AF104" s="199"/>
      <c r="AG104" s="24"/>
      <c r="AH104" s="199"/>
    </row>
    <row r="105" spans="1:34" ht="12.6" customHeight="1">
      <c r="A105" s="32">
        <f t="shared" si="2"/>
        <v>98</v>
      </c>
      <c r="B105" s="32" t="s">
        <v>3086</v>
      </c>
      <c r="C105" s="33" t="s">
        <v>3087</v>
      </c>
      <c r="D105" s="33" t="s">
        <v>3088</v>
      </c>
      <c r="E105" s="33" t="s">
        <v>3089</v>
      </c>
      <c r="F105" s="33" t="s">
        <v>1115</v>
      </c>
      <c r="G105" s="66">
        <v>1</v>
      </c>
      <c r="H105" s="33" t="s">
        <v>3090</v>
      </c>
      <c r="I105" s="34">
        <v>40268</v>
      </c>
      <c r="J105" s="34">
        <v>40268</v>
      </c>
      <c r="K105" s="66" t="s">
        <v>2412</v>
      </c>
      <c r="L105" s="33" t="s">
        <v>2798</v>
      </c>
      <c r="M105" s="35"/>
      <c r="N105" s="35"/>
      <c r="O105" s="35"/>
      <c r="P105" s="35"/>
      <c r="Q105" s="66"/>
      <c r="R105" s="35"/>
      <c r="S105" s="42" t="str">
        <f t="shared" si="5"/>
        <v/>
      </c>
      <c r="T105" s="196"/>
      <c r="U105" s="24" t="s">
        <v>3091</v>
      </c>
      <c r="V105" s="25">
        <v>30</v>
      </c>
      <c r="W105" s="24">
        <v>26.5486725663717</v>
      </c>
      <c r="X105" s="199"/>
      <c r="Y105" s="195"/>
      <c r="Z105" s="199"/>
      <c r="AA105" s="24"/>
      <c r="AB105" s="199"/>
      <c r="AC105" s="24"/>
      <c r="AD105" s="199"/>
      <c r="AE105" s="24"/>
      <c r="AF105" s="199"/>
      <c r="AG105" s="24"/>
      <c r="AH105" s="199"/>
    </row>
    <row r="106" spans="1:34" ht="12.6" customHeight="1">
      <c r="A106" s="32">
        <f t="shared" si="2"/>
        <v>99</v>
      </c>
      <c r="B106" s="32" t="s">
        <v>3092</v>
      </c>
      <c r="C106" s="33" t="s">
        <v>3087</v>
      </c>
      <c r="D106" s="33" t="s">
        <v>3088</v>
      </c>
      <c r="E106" s="33" t="s">
        <v>3089</v>
      </c>
      <c r="F106" s="33" t="s">
        <v>1115</v>
      </c>
      <c r="G106" s="66">
        <v>1</v>
      </c>
      <c r="H106" s="33" t="s">
        <v>3090</v>
      </c>
      <c r="I106" s="34">
        <v>40268</v>
      </c>
      <c r="J106" s="34">
        <v>40268</v>
      </c>
      <c r="K106" s="66" t="s">
        <v>2412</v>
      </c>
      <c r="L106" s="33" t="s">
        <v>2798</v>
      </c>
      <c r="M106" s="35"/>
      <c r="N106" s="35"/>
      <c r="O106" s="35"/>
      <c r="P106" s="35"/>
      <c r="Q106" s="66"/>
      <c r="R106" s="35"/>
      <c r="S106" s="42" t="str">
        <f t="shared" si="5"/>
        <v/>
      </c>
      <c r="T106" s="196"/>
      <c r="U106" s="24" t="s">
        <v>3093</v>
      </c>
      <c r="V106" s="25">
        <v>30</v>
      </c>
      <c r="W106" s="24">
        <v>26.5486725663717</v>
      </c>
      <c r="X106" s="199"/>
      <c r="Y106" s="195"/>
      <c r="Z106" s="199"/>
      <c r="AA106" s="24"/>
      <c r="AB106" s="199"/>
      <c r="AC106" s="24"/>
      <c r="AD106" s="199"/>
      <c r="AE106" s="24"/>
      <c r="AF106" s="199"/>
      <c r="AG106" s="24"/>
      <c r="AH106" s="199"/>
    </row>
    <row r="107" spans="1:34" ht="12.6" customHeight="1">
      <c r="A107" s="32">
        <f t="shared" si="2"/>
        <v>100</v>
      </c>
      <c r="B107" s="32" t="s">
        <v>3094</v>
      </c>
      <c r="C107" s="33" t="s">
        <v>3087</v>
      </c>
      <c r="D107" s="33" t="s">
        <v>3088</v>
      </c>
      <c r="E107" s="33" t="s">
        <v>3089</v>
      </c>
      <c r="F107" s="33" t="s">
        <v>1115</v>
      </c>
      <c r="G107" s="66">
        <v>1</v>
      </c>
      <c r="H107" s="33" t="s">
        <v>3090</v>
      </c>
      <c r="I107" s="34">
        <v>40268</v>
      </c>
      <c r="J107" s="34">
        <v>40268</v>
      </c>
      <c r="K107" s="66" t="s">
        <v>2412</v>
      </c>
      <c r="L107" s="33" t="s">
        <v>2798</v>
      </c>
      <c r="M107" s="35"/>
      <c r="N107" s="35"/>
      <c r="O107" s="35"/>
      <c r="P107" s="35"/>
      <c r="Q107" s="66"/>
      <c r="R107" s="35"/>
      <c r="S107" s="42" t="str">
        <f t="shared" si="5"/>
        <v/>
      </c>
      <c r="T107" s="196"/>
      <c r="U107" s="24" t="s">
        <v>3095</v>
      </c>
      <c r="V107" s="25">
        <v>30</v>
      </c>
      <c r="W107" s="24">
        <v>26.5486725663717</v>
      </c>
      <c r="X107" s="199"/>
      <c r="Y107" s="195"/>
      <c r="Z107" s="199"/>
      <c r="AA107" s="24"/>
      <c r="AB107" s="199"/>
      <c r="AC107" s="24"/>
      <c r="AD107" s="199"/>
      <c r="AE107" s="24"/>
      <c r="AF107" s="199"/>
      <c r="AG107" s="24"/>
      <c r="AH107" s="199"/>
    </row>
    <row r="108" spans="1:34" ht="12.6" customHeight="1">
      <c r="A108" s="32">
        <f t="shared" si="2"/>
        <v>101</v>
      </c>
      <c r="B108" s="32" t="s">
        <v>3096</v>
      </c>
      <c r="C108" s="33" t="s">
        <v>3087</v>
      </c>
      <c r="D108" s="33" t="s">
        <v>3088</v>
      </c>
      <c r="E108" s="33" t="s">
        <v>3089</v>
      </c>
      <c r="F108" s="33" t="s">
        <v>1115</v>
      </c>
      <c r="G108" s="66">
        <v>1</v>
      </c>
      <c r="H108" s="33" t="s">
        <v>3090</v>
      </c>
      <c r="I108" s="34">
        <v>40268</v>
      </c>
      <c r="J108" s="34">
        <v>40268</v>
      </c>
      <c r="K108" s="66" t="s">
        <v>2412</v>
      </c>
      <c r="L108" s="33" t="s">
        <v>2798</v>
      </c>
      <c r="M108" s="35"/>
      <c r="N108" s="35"/>
      <c r="O108" s="35"/>
      <c r="P108" s="35"/>
      <c r="Q108" s="66"/>
      <c r="R108" s="35"/>
      <c r="S108" s="42" t="str">
        <f t="shared" si="5"/>
        <v/>
      </c>
      <c r="T108" s="196"/>
      <c r="U108" s="24" t="s">
        <v>3097</v>
      </c>
      <c r="V108" s="25">
        <v>30</v>
      </c>
      <c r="W108" s="24">
        <v>26.5486725663717</v>
      </c>
      <c r="X108" s="199"/>
      <c r="Y108" s="195"/>
      <c r="Z108" s="199"/>
      <c r="AA108" s="24"/>
      <c r="AB108" s="199"/>
      <c r="AC108" s="24"/>
      <c r="AD108" s="199"/>
      <c r="AE108" s="24"/>
      <c r="AF108" s="199"/>
      <c r="AG108" s="24"/>
      <c r="AH108" s="199"/>
    </row>
    <row r="109" spans="1:34" ht="12.6" customHeight="1">
      <c r="A109" s="32">
        <f t="shared" si="2"/>
        <v>102</v>
      </c>
      <c r="B109" s="32" t="s">
        <v>3098</v>
      </c>
      <c r="C109" s="33" t="s">
        <v>3087</v>
      </c>
      <c r="D109" s="33" t="s">
        <v>3088</v>
      </c>
      <c r="E109" s="33" t="s">
        <v>3089</v>
      </c>
      <c r="F109" s="33" t="s">
        <v>1115</v>
      </c>
      <c r="G109" s="66">
        <v>1</v>
      </c>
      <c r="H109" s="33" t="s">
        <v>3090</v>
      </c>
      <c r="I109" s="34">
        <v>40268</v>
      </c>
      <c r="J109" s="34">
        <v>40268</v>
      </c>
      <c r="K109" s="66" t="s">
        <v>2412</v>
      </c>
      <c r="L109" s="33" t="s">
        <v>2798</v>
      </c>
      <c r="M109" s="35"/>
      <c r="N109" s="35"/>
      <c r="O109" s="35"/>
      <c r="P109" s="35"/>
      <c r="Q109" s="66"/>
      <c r="R109" s="35"/>
      <c r="S109" s="42" t="str">
        <f t="shared" si="5"/>
        <v/>
      </c>
      <c r="T109" s="196"/>
      <c r="U109" s="24" t="s">
        <v>3099</v>
      </c>
      <c r="V109" s="25">
        <v>30</v>
      </c>
      <c r="W109" s="24">
        <v>26.5486725663717</v>
      </c>
      <c r="X109" s="199"/>
      <c r="Y109" s="195"/>
      <c r="Z109" s="199"/>
      <c r="AA109" s="24"/>
      <c r="AB109" s="199"/>
      <c r="AC109" s="24"/>
      <c r="AD109" s="199"/>
      <c r="AE109" s="24"/>
      <c r="AF109" s="199"/>
      <c r="AG109" s="24"/>
      <c r="AH109" s="199"/>
    </row>
    <row r="110" spans="1:34" ht="12.6" customHeight="1">
      <c r="A110" s="32">
        <f t="shared" si="2"/>
        <v>103</v>
      </c>
      <c r="B110" s="32" t="s">
        <v>3100</v>
      </c>
      <c r="C110" s="33" t="s">
        <v>3087</v>
      </c>
      <c r="D110" s="33" t="s">
        <v>3088</v>
      </c>
      <c r="E110" s="33" t="s">
        <v>3089</v>
      </c>
      <c r="F110" s="33" t="s">
        <v>1115</v>
      </c>
      <c r="G110" s="66">
        <v>1</v>
      </c>
      <c r="H110" s="33" t="s">
        <v>3090</v>
      </c>
      <c r="I110" s="34">
        <v>40268</v>
      </c>
      <c r="J110" s="34">
        <v>40268</v>
      </c>
      <c r="K110" s="66" t="s">
        <v>2412</v>
      </c>
      <c r="L110" s="33" t="s">
        <v>2798</v>
      </c>
      <c r="M110" s="35"/>
      <c r="N110" s="35"/>
      <c r="O110" s="35"/>
      <c r="P110" s="35"/>
      <c r="Q110" s="66"/>
      <c r="R110" s="35"/>
      <c r="S110" s="42" t="str">
        <f t="shared" si="5"/>
        <v/>
      </c>
      <c r="T110" s="196"/>
      <c r="U110" s="24" t="s">
        <v>3101</v>
      </c>
      <c r="V110" s="25">
        <v>30</v>
      </c>
      <c r="W110" s="24">
        <v>26.5486725663717</v>
      </c>
      <c r="X110" s="199"/>
      <c r="Y110" s="195"/>
      <c r="Z110" s="199"/>
      <c r="AA110" s="24"/>
      <c r="AB110" s="199"/>
      <c r="AC110" s="24"/>
      <c r="AD110" s="199"/>
      <c r="AE110" s="24"/>
      <c r="AF110" s="199"/>
      <c r="AG110" s="24"/>
      <c r="AH110" s="199"/>
    </row>
    <row r="111" spans="1:34" ht="12.6" customHeight="1">
      <c r="A111" s="32">
        <f t="shared" si="2"/>
        <v>104</v>
      </c>
      <c r="B111" s="32" t="s">
        <v>3102</v>
      </c>
      <c r="C111" s="33" t="s">
        <v>3103</v>
      </c>
      <c r="D111" s="33" t="s">
        <v>3104</v>
      </c>
      <c r="E111" s="33" t="s">
        <v>3104</v>
      </c>
      <c r="F111" s="33" t="s">
        <v>1115</v>
      </c>
      <c r="G111" s="66">
        <v>0</v>
      </c>
      <c r="H111" s="33" t="s">
        <v>3090</v>
      </c>
      <c r="I111" s="34">
        <v>40268</v>
      </c>
      <c r="J111" s="34">
        <v>40268</v>
      </c>
      <c r="K111" s="66" t="s">
        <v>2412</v>
      </c>
      <c r="L111" s="33" t="s">
        <v>2798</v>
      </c>
      <c r="M111" s="35"/>
      <c r="N111" s="35"/>
      <c r="O111" s="35"/>
      <c r="P111" s="35"/>
      <c r="Q111" s="66"/>
      <c r="R111" s="35"/>
      <c r="S111" s="42" t="str">
        <f t="shared" si="5"/>
        <v/>
      </c>
      <c r="T111" s="196"/>
      <c r="U111" s="24" t="s">
        <v>3105</v>
      </c>
      <c r="V111" s="25">
        <v>20</v>
      </c>
      <c r="W111" s="24">
        <v>17.699115044247801</v>
      </c>
      <c r="X111" s="199"/>
      <c r="Y111" s="195"/>
      <c r="Z111" s="199"/>
      <c r="AA111" s="24"/>
      <c r="AB111" s="199"/>
      <c r="AC111" s="24"/>
      <c r="AD111" s="199"/>
      <c r="AE111" s="24"/>
      <c r="AF111" s="199"/>
      <c r="AG111" s="24"/>
      <c r="AH111" s="199"/>
    </row>
    <row r="112" spans="1:34" ht="12.6" customHeight="1">
      <c r="A112" s="32">
        <f t="shared" si="2"/>
        <v>105</v>
      </c>
      <c r="B112" s="32" t="s">
        <v>3106</v>
      </c>
      <c r="C112" s="33" t="s">
        <v>3103</v>
      </c>
      <c r="D112" s="33" t="s">
        <v>3104</v>
      </c>
      <c r="E112" s="33" t="s">
        <v>3104</v>
      </c>
      <c r="F112" s="33" t="s">
        <v>1115</v>
      </c>
      <c r="G112" s="66">
        <v>1</v>
      </c>
      <c r="H112" s="33" t="s">
        <v>3090</v>
      </c>
      <c r="I112" s="34">
        <v>40268</v>
      </c>
      <c r="J112" s="34">
        <v>40268</v>
      </c>
      <c r="K112" s="66" t="s">
        <v>2412</v>
      </c>
      <c r="L112" s="33" t="s">
        <v>2798</v>
      </c>
      <c r="M112" s="35"/>
      <c r="N112" s="35"/>
      <c r="O112" s="35"/>
      <c r="P112" s="35"/>
      <c r="Q112" s="66"/>
      <c r="R112" s="35"/>
      <c r="S112" s="42" t="str">
        <f t="shared" si="5"/>
        <v/>
      </c>
      <c r="T112" s="196"/>
      <c r="U112" s="24" t="s">
        <v>3107</v>
      </c>
      <c r="V112" s="25">
        <v>20</v>
      </c>
      <c r="W112" s="24">
        <v>17.699115044247801</v>
      </c>
      <c r="X112" s="199"/>
      <c r="Y112" s="195"/>
      <c r="Z112" s="199"/>
      <c r="AA112" s="24"/>
      <c r="AB112" s="199"/>
      <c r="AC112" s="24"/>
      <c r="AD112" s="199"/>
      <c r="AE112" s="24"/>
      <c r="AF112" s="199"/>
      <c r="AG112" s="24"/>
      <c r="AH112" s="199"/>
    </row>
    <row r="113" spans="1:34" ht="12.6" customHeight="1">
      <c r="A113" s="32">
        <f t="shared" si="2"/>
        <v>106</v>
      </c>
      <c r="B113" s="32" t="s">
        <v>3108</v>
      </c>
      <c r="C113" s="33" t="s">
        <v>3103</v>
      </c>
      <c r="D113" s="33" t="s">
        <v>3104</v>
      </c>
      <c r="E113" s="33" t="s">
        <v>3104</v>
      </c>
      <c r="F113" s="33" t="s">
        <v>1115</v>
      </c>
      <c r="G113" s="66">
        <v>0</v>
      </c>
      <c r="H113" s="33" t="s">
        <v>3090</v>
      </c>
      <c r="I113" s="34">
        <v>40268</v>
      </c>
      <c r="J113" s="34">
        <v>40268</v>
      </c>
      <c r="K113" s="66" t="s">
        <v>2412</v>
      </c>
      <c r="L113" s="33" t="s">
        <v>2798</v>
      </c>
      <c r="M113" s="35"/>
      <c r="N113" s="35"/>
      <c r="O113" s="35"/>
      <c r="P113" s="35"/>
      <c r="Q113" s="66"/>
      <c r="R113" s="35"/>
      <c r="S113" s="42" t="str">
        <f t="shared" si="5"/>
        <v/>
      </c>
      <c r="T113" s="196"/>
      <c r="U113" s="24" t="s">
        <v>3109</v>
      </c>
      <c r="V113" s="25">
        <v>20</v>
      </c>
      <c r="W113" s="24">
        <v>17.699115044247801</v>
      </c>
      <c r="X113" s="199"/>
      <c r="Y113" s="195"/>
      <c r="Z113" s="199"/>
      <c r="AA113" s="24"/>
      <c r="AB113" s="199"/>
      <c r="AC113" s="24"/>
      <c r="AD113" s="199"/>
      <c r="AE113" s="24"/>
      <c r="AF113" s="199"/>
      <c r="AG113" s="24"/>
      <c r="AH113" s="199"/>
    </row>
    <row r="114" spans="1:34" ht="12.6" customHeight="1">
      <c r="A114" s="32">
        <f t="shared" si="2"/>
        <v>107</v>
      </c>
      <c r="B114" s="32" t="s">
        <v>3110</v>
      </c>
      <c r="C114" s="33" t="s">
        <v>3103</v>
      </c>
      <c r="D114" s="33" t="s">
        <v>3104</v>
      </c>
      <c r="E114" s="33" t="s">
        <v>3104</v>
      </c>
      <c r="F114" s="33" t="s">
        <v>1115</v>
      </c>
      <c r="G114" s="66">
        <v>0</v>
      </c>
      <c r="H114" s="33" t="s">
        <v>3090</v>
      </c>
      <c r="I114" s="34">
        <v>40268</v>
      </c>
      <c r="J114" s="34">
        <v>40268</v>
      </c>
      <c r="K114" s="66" t="s">
        <v>2412</v>
      </c>
      <c r="L114" s="33" t="s">
        <v>2798</v>
      </c>
      <c r="M114" s="35"/>
      <c r="N114" s="35"/>
      <c r="O114" s="35"/>
      <c r="P114" s="35"/>
      <c r="Q114" s="66"/>
      <c r="R114" s="35"/>
      <c r="S114" s="42" t="str">
        <f t="shared" si="5"/>
        <v/>
      </c>
      <c r="T114" s="196"/>
      <c r="U114" s="24" t="s">
        <v>3111</v>
      </c>
      <c r="V114" s="25">
        <v>20</v>
      </c>
      <c r="W114" s="24">
        <v>17.699115044247801</v>
      </c>
      <c r="X114" s="199"/>
      <c r="Y114" s="195"/>
      <c r="Z114" s="199"/>
      <c r="AA114" s="24"/>
      <c r="AB114" s="199"/>
      <c r="AC114" s="24"/>
      <c r="AD114" s="199"/>
      <c r="AE114" s="24"/>
      <c r="AF114" s="199"/>
      <c r="AG114" s="24"/>
      <c r="AH114" s="199"/>
    </row>
    <row r="115" spans="1:34" ht="12.6" customHeight="1">
      <c r="A115" s="32">
        <f t="shared" si="2"/>
        <v>108</v>
      </c>
      <c r="B115" s="32" t="s">
        <v>3112</v>
      </c>
      <c r="C115" s="33" t="s">
        <v>3103</v>
      </c>
      <c r="D115" s="33" t="s">
        <v>3104</v>
      </c>
      <c r="E115" s="33" t="s">
        <v>3104</v>
      </c>
      <c r="F115" s="33" t="s">
        <v>1115</v>
      </c>
      <c r="G115" s="66">
        <v>0</v>
      </c>
      <c r="H115" s="33" t="s">
        <v>3090</v>
      </c>
      <c r="I115" s="34">
        <v>40268</v>
      </c>
      <c r="J115" s="34">
        <v>40268</v>
      </c>
      <c r="K115" s="66" t="s">
        <v>2412</v>
      </c>
      <c r="L115" s="33" t="s">
        <v>2798</v>
      </c>
      <c r="M115" s="35"/>
      <c r="N115" s="35"/>
      <c r="O115" s="35"/>
      <c r="P115" s="35"/>
      <c r="Q115" s="66"/>
      <c r="R115" s="35"/>
      <c r="S115" s="42" t="str">
        <f t="shared" si="5"/>
        <v/>
      </c>
      <c r="T115" s="196"/>
      <c r="U115" s="24" t="s">
        <v>3113</v>
      </c>
      <c r="V115" s="25">
        <v>20</v>
      </c>
      <c r="W115" s="24">
        <v>17.699115044247801</v>
      </c>
      <c r="X115" s="199"/>
      <c r="Y115" s="195"/>
      <c r="Z115" s="199"/>
      <c r="AA115" s="24"/>
      <c r="AB115" s="199"/>
      <c r="AC115" s="24"/>
      <c r="AD115" s="199"/>
      <c r="AE115" s="24"/>
      <c r="AF115" s="199"/>
      <c r="AG115" s="24"/>
      <c r="AH115" s="199"/>
    </row>
    <row r="116" spans="1:34" ht="12.6" customHeight="1">
      <c r="A116" s="32">
        <f t="shared" si="2"/>
        <v>109</v>
      </c>
      <c r="B116" s="32" t="s">
        <v>3114</v>
      </c>
      <c r="C116" s="33" t="s">
        <v>3115</v>
      </c>
      <c r="D116" s="33" t="s">
        <v>3116</v>
      </c>
      <c r="E116" s="33" t="s">
        <v>3117</v>
      </c>
      <c r="F116" s="33" t="s">
        <v>1115</v>
      </c>
      <c r="G116" s="66">
        <v>0</v>
      </c>
      <c r="H116" s="33" t="s">
        <v>3090</v>
      </c>
      <c r="I116" s="34">
        <v>40268</v>
      </c>
      <c r="J116" s="34">
        <v>40268</v>
      </c>
      <c r="K116" s="66" t="s">
        <v>2412</v>
      </c>
      <c r="L116" s="33" t="s">
        <v>2798</v>
      </c>
      <c r="M116" s="35"/>
      <c r="N116" s="35"/>
      <c r="O116" s="35"/>
      <c r="P116" s="35"/>
      <c r="Q116" s="66"/>
      <c r="R116" s="35"/>
      <c r="S116" s="42" t="str">
        <f t="shared" si="5"/>
        <v/>
      </c>
      <c r="T116" s="196"/>
      <c r="U116" s="24" t="s">
        <v>3118</v>
      </c>
      <c r="V116" s="25">
        <v>50</v>
      </c>
      <c r="W116" s="24">
        <v>44.247787610619497</v>
      </c>
      <c r="X116" s="199"/>
      <c r="Y116" s="195"/>
      <c r="Z116" s="199"/>
      <c r="AA116" s="24"/>
      <c r="AB116" s="199"/>
      <c r="AC116" s="24"/>
      <c r="AD116" s="199"/>
      <c r="AE116" s="24"/>
      <c r="AF116" s="199"/>
      <c r="AG116" s="24"/>
      <c r="AH116" s="199"/>
    </row>
    <row r="117" spans="1:34" ht="12.6" customHeight="1">
      <c r="A117" s="32">
        <f t="shared" si="2"/>
        <v>110</v>
      </c>
      <c r="B117" s="32" t="s">
        <v>3119</v>
      </c>
      <c r="C117" s="33" t="s">
        <v>3120</v>
      </c>
      <c r="D117" s="33" t="s">
        <v>3121</v>
      </c>
      <c r="E117" s="33" t="s">
        <v>3122</v>
      </c>
      <c r="F117" s="33" t="s">
        <v>1115</v>
      </c>
      <c r="G117" s="66">
        <v>0</v>
      </c>
      <c r="H117" s="33" t="s">
        <v>3090</v>
      </c>
      <c r="I117" s="34">
        <v>42705</v>
      </c>
      <c r="J117" s="34">
        <v>42705</v>
      </c>
      <c r="K117" s="66" t="s">
        <v>2412</v>
      </c>
      <c r="L117" s="33" t="s">
        <v>2798</v>
      </c>
      <c r="M117" s="35"/>
      <c r="N117" s="35"/>
      <c r="O117" s="35"/>
      <c r="P117" s="35"/>
      <c r="Q117" s="66"/>
      <c r="R117" s="35"/>
      <c r="S117" s="42" t="str">
        <f t="shared" si="5"/>
        <v/>
      </c>
      <c r="T117" s="196"/>
      <c r="U117" s="24" t="s">
        <v>3123</v>
      </c>
      <c r="V117" s="25">
        <v>15</v>
      </c>
      <c r="W117" s="24">
        <v>13.2743362831858</v>
      </c>
      <c r="X117" s="199"/>
      <c r="Y117" s="195"/>
      <c r="Z117" s="199"/>
      <c r="AA117" s="24"/>
      <c r="AB117" s="199"/>
      <c r="AC117" s="24"/>
      <c r="AD117" s="199"/>
      <c r="AE117" s="24"/>
      <c r="AF117" s="199"/>
      <c r="AG117" s="24"/>
      <c r="AH117" s="199"/>
    </row>
    <row r="118" spans="1:34" ht="12.6" customHeight="1">
      <c r="A118" s="32">
        <f t="shared" si="2"/>
        <v>111</v>
      </c>
      <c r="B118" s="32" t="s">
        <v>3124</v>
      </c>
      <c r="C118" s="33" t="s">
        <v>3125</v>
      </c>
      <c r="D118" s="33" t="s">
        <v>3126</v>
      </c>
      <c r="E118" s="33" t="s">
        <v>3127</v>
      </c>
      <c r="F118" s="33" t="s">
        <v>1115</v>
      </c>
      <c r="G118" s="66">
        <v>1</v>
      </c>
      <c r="H118" s="33" t="s">
        <v>2236</v>
      </c>
      <c r="I118" s="34">
        <v>38960</v>
      </c>
      <c r="J118" s="34">
        <v>38960</v>
      </c>
      <c r="K118" s="66" t="s">
        <v>2387</v>
      </c>
      <c r="L118" s="33" t="s">
        <v>2798</v>
      </c>
      <c r="M118" s="35"/>
      <c r="N118" s="35"/>
      <c r="O118" s="35"/>
      <c r="P118" s="35"/>
      <c r="Q118" s="66"/>
      <c r="R118" s="35"/>
      <c r="S118" s="42" t="str">
        <f t="shared" si="5"/>
        <v/>
      </c>
      <c r="T118" s="196"/>
      <c r="U118" s="24" t="s">
        <v>3128</v>
      </c>
      <c r="V118" s="25">
        <v>300</v>
      </c>
      <c r="W118" s="24">
        <v>265.48672566371698</v>
      </c>
      <c r="X118" s="199"/>
      <c r="Y118" s="195"/>
      <c r="Z118" s="199"/>
      <c r="AA118" s="24"/>
      <c r="AB118" s="199"/>
      <c r="AC118" s="24"/>
      <c r="AD118" s="199"/>
      <c r="AE118" s="24"/>
      <c r="AF118" s="199"/>
      <c r="AG118" s="24"/>
      <c r="AH118" s="199"/>
    </row>
    <row r="119" spans="1:34" ht="12.6" customHeight="1">
      <c r="A119" s="32">
        <f t="shared" si="2"/>
        <v>112</v>
      </c>
      <c r="B119" s="32" t="s">
        <v>3129</v>
      </c>
      <c r="C119" s="33" t="s">
        <v>3125</v>
      </c>
      <c r="D119" s="33" t="s">
        <v>3130</v>
      </c>
      <c r="E119" s="33" t="s">
        <v>3127</v>
      </c>
      <c r="F119" s="33" t="s">
        <v>1115</v>
      </c>
      <c r="G119" s="66">
        <v>1</v>
      </c>
      <c r="H119" s="33" t="s">
        <v>2236</v>
      </c>
      <c r="I119" s="34">
        <v>38960</v>
      </c>
      <c r="J119" s="34">
        <v>38960</v>
      </c>
      <c r="K119" s="66" t="s">
        <v>2387</v>
      </c>
      <c r="L119" s="33" t="s">
        <v>2798</v>
      </c>
      <c r="M119" s="35"/>
      <c r="N119" s="35"/>
      <c r="O119" s="35"/>
      <c r="P119" s="35"/>
      <c r="Q119" s="66"/>
      <c r="R119" s="35"/>
      <c r="S119" s="42" t="str">
        <f t="shared" si="5"/>
        <v/>
      </c>
      <c r="T119" s="196"/>
      <c r="U119" s="24" t="s">
        <v>3131</v>
      </c>
      <c r="V119" s="25">
        <v>300</v>
      </c>
      <c r="W119" s="24">
        <v>265.48672566371698</v>
      </c>
      <c r="X119" s="199"/>
      <c r="Y119" s="195"/>
      <c r="Z119" s="199"/>
      <c r="AA119" s="24"/>
      <c r="AB119" s="199"/>
      <c r="AC119" s="24"/>
      <c r="AD119" s="199"/>
      <c r="AE119" s="24"/>
      <c r="AF119" s="199"/>
      <c r="AG119" s="24"/>
      <c r="AH119" s="199"/>
    </row>
    <row r="120" spans="1:34" ht="12.6" customHeight="1">
      <c r="A120" s="32">
        <f t="shared" si="2"/>
        <v>113</v>
      </c>
      <c r="B120" s="32" t="s">
        <v>3132</v>
      </c>
      <c r="C120" s="33" t="s">
        <v>3133</v>
      </c>
      <c r="D120" s="33" t="s">
        <v>3134</v>
      </c>
      <c r="E120" s="33" t="s">
        <v>3135</v>
      </c>
      <c r="F120" s="33" t="s">
        <v>1115</v>
      </c>
      <c r="G120" s="66">
        <v>1</v>
      </c>
      <c r="H120" s="33" t="s">
        <v>2236</v>
      </c>
      <c r="I120" s="34">
        <v>41759</v>
      </c>
      <c r="J120" s="34">
        <v>41759</v>
      </c>
      <c r="K120" s="66" t="s">
        <v>2370</v>
      </c>
      <c r="L120" s="33" t="s">
        <v>2798</v>
      </c>
      <c r="M120" s="35"/>
      <c r="N120" s="35"/>
      <c r="O120" s="35"/>
      <c r="P120" s="35"/>
      <c r="Q120" s="66"/>
      <c r="R120" s="35"/>
      <c r="S120" s="42" t="str">
        <f t="shared" si="5"/>
        <v/>
      </c>
      <c r="T120" s="196"/>
      <c r="U120" s="24" t="s">
        <v>3136</v>
      </c>
      <c r="V120" s="25">
        <v>30</v>
      </c>
      <c r="W120" s="24">
        <v>26.5486725663717</v>
      </c>
      <c r="X120" s="199"/>
      <c r="Y120" s="195"/>
      <c r="Z120" s="199"/>
      <c r="AA120" s="24"/>
      <c r="AB120" s="199"/>
      <c r="AC120" s="24"/>
      <c r="AD120" s="199"/>
      <c r="AE120" s="24"/>
      <c r="AF120" s="199"/>
      <c r="AG120" s="24"/>
      <c r="AH120" s="199"/>
    </row>
    <row r="121" spans="1:34" ht="12.6" customHeight="1">
      <c r="A121" s="32">
        <f t="shared" si="2"/>
        <v>114</v>
      </c>
      <c r="B121" s="32" t="s">
        <v>3137</v>
      </c>
      <c r="C121" s="33" t="s">
        <v>3133</v>
      </c>
      <c r="D121" s="33" t="s">
        <v>3134</v>
      </c>
      <c r="E121" s="33" t="s">
        <v>3135</v>
      </c>
      <c r="F121" s="33" t="s">
        <v>1115</v>
      </c>
      <c r="G121" s="66">
        <v>1</v>
      </c>
      <c r="H121" s="33" t="s">
        <v>2236</v>
      </c>
      <c r="I121" s="34">
        <v>41759</v>
      </c>
      <c r="J121" s="34">
        <v>41759</v>
      </c>
      <c r="K121" s="66" t="s">
        <v>2370</v>
      </c>
      <c r="L121" s="33" t="s">
        <v>2798</v>
      </c>
      <c r="M121" s="35"/>
      <c r="N121" s="35"/>
      <c r="O121" s="35"/>
      <c r="P121" s="35"/>
      <c r="Q121" s="66"/>
      <c r="R121" s="35"/>
      <c r="S121" s="42" t="str">
        <f t="shared" si="5"/>
        <v/>
      </c>
      <c r="T121" s="196"/>
      <c r="U121" s="24" t="s">
        <v>3138</v>
      </c>
      <c r="V121" s="25">
        <v>30</v>
      </c>
      <c r="W121" s="24">
        <v>26.5486725663717</v>
      </c>
      <c r="X121" s="199"/>
      <c r="Y121" s="195"/>
      <c r="Z121" s="199"/>
      <c r="AA121" s="24"/>
      <c r="AB121" s="199"/>
      <c r="AC121" s="24"/>
      <c r="AD121" s="199"/>
      <c r="AE121" s="24"/>
      <c r="AF121" s="199"/>
      <c r="AG121" s="24"/>
      <c r="AH121" s="199"/>
    </row>
    <row r="122" spans="1:34" ht="12.6" customHeight="1">
      <c r="A122" s="32">
        <f t="shared" si="2"/>
        <v>115</v>
      </c>
      <c r="B122" s="32" t="s">
        <v>3139</v>
      </c>
      <c r="C122" s="33" t="s">
        <v>2852</v>
      </c>
      <c r="D122" s="33" t="s">
        <v>3140</v>
      </c>
      <c r="E122" s="33" t="s">
        <v>2795</v>
      </c>
      <c r="F122" s="33" t="s">
        <v>1115</v>
      </c>
      <c r="G122" s="66">
        <v>1</v>
      </c>
      <c r="H122" s="33" t="s">
        <v>2236</v>
      </c>
      <c r="I122" s="34">
        <v>40543</v>
      </c>
      <c r="J122" s="34">
        <v>40543</v>
      </c>
      <c r="K122" s="66" t="s">
        <v>2412</v>
      </c>
      <c r="L122" s="33" t="s">
        <v>2798</v>
      </c>
      <c r="M122" s="35"/>
      <c r="N122" s="35"/>
      <c r="O122" s="35"/>
      <c r="P122" s="35"/>
      <c r="Q122" s="66"/>
      <c r="R122" s="35"/>
      <c r="S122" s="42" t="str">
        <f t="shared" si="5"/>
        <v/>
      </c>
      <c r="T122" s="196"/>
      <c r="U122" s="24" t="s">
        <v>3141</v>
      </c>
      <c r="V122" s="25">
        <v>30</v>
      </c>
      <c r="W122" s="24">
        <v>26.5486725663717</v>
      </c>
      <c r="X122" s="199"/>
      <c r="Y122" s="195"/>
      <c r="Z122" s="199"/>
      <c r="AA122" s="24"/>
      <c r="AB122" s="199"/>
      <c r="AC122" s="24"/>
      <c r="AD122" s="199"/>
      <c r="AE122" s="24"/>
      <c r="AF122" s="199"/>
      <c r="AG122" s="24"/>
      <c r="AH122" s="199"/>
    </row>
    <row r="123" spans="1:34" ht="12.6" customHeight="1">
      <c r="A123" s="32">
        <f t="shared" si="2"/>
        <v>116</v>
      </c>
      <c r="B123" s="32" t="s">
        <v>3142</v>
      </c>
      <c r="C123" s="33" t="s">
        <v>2852</v>
      </c>
      <c r="D123" s="33" t="s">
        <v>3140</v>
      </c>
      <c r="E123" s="33" t="s">
        <v>2795</v>
      </c>
      <c r="F123" s="33" t="s">
        <v>1115</v>
      </c>
      <c r="G123" s="66">
        <v>1</v>
      </c>
      <c r="H123" s="33" t="s">
        <v>2236</v>
      </c>
      <c r="I123" s="34">
        <v>40543</v>
      </c>
      <c r="J123" s="34">
        <v>40543</v>
      </c>
      <c r="K123" s="66" t="s">
        <v>2412</v>
      </c>
      <c r="L123" s="33" t="s">
        <v>2798</v>
      </c>
      <c r="M123" s="35"/>
      <c r="N123" s="35"/>
      <c r="O123" s="35"/>
      <c r="P123" s="35"/>
      <c r="Q123" s="66"/>
      <c r="R123" s="35"/>
      <c r="S123" s="42" t="str">
        <f t="shared" si="5"/>
        <v/>
      </c>
      <c r="T123" s="196"/>
      <c r="U123" s="24" t="s">
        <v>3143</v>
      </c>
      <c r="V123" s="25">
        <v>30</v>
      </c>
      <c r="W123" s="24">
        <v>26.5486725663717</v>
      </c>
      <c r="X123" s="199"/>
      <c r="Y123" s="195"/>
      <c r="Z123" s="199"/>
      <c r="AA123" s="24"/>
      <c r="AB123" s="199"/>
      <c r="AC123" s="24"/>
      <c r="AD123" s="199"/>
      <c r="AE123" s="24"/>
      <c r="AF123" s="199"/>
      <c r="AG123" s="24"/>
      <c r="AH123" s="199"/>
    </row>
    <row r="124" spans="1:34" ht="12.6" customHeight="1">
      <c r="A124" s="32">
        <f t="shared" si="2"/>
        <v>117</v>
      </c>
      <c r="B124" s="32" t="s">
        <v>3144</v>
      </c>
      <c r="C124" s="33" t="s">
        <v>2852</v>
      </c>
      <c r="D124" s="33" t="s">
        <v>3069</v>
      </c>
      <c r="E124" s="33" t="s">
        <v>2795</v>
      </c>
      <c r="F124" s="33" t="s">
        <v>1115</v>
      </c>
      <c r="G124" s="66">
        <v>1</v>
      </c>
      <c r="H124" s="33" t="s">
        <v>2236</v>
      </c>
      <c r="I124" s="34">
        <v>40908</v>
      </c>
      <c r="J124" s="34">
        <v>40908</v>
      </c>
      <c r="K124" s="66" t="s">
        <v>2412</v>
      </c>
      <c r="L124" s="33" t="s">
        <v>2798</v>
      </c>
      <c r="M124" s="35"/>
      <c r="N124" s="35"/>
      <c r="O124" s="35"/>
      <c r="P124" s="35"/>
      <c r="Q124" s="66"/>
      <c r="R124" s="35"/>
      <c r="S124" s="42" t="str">
        <f t="shared" si="5"/>
        <v/>
      </c>
      <c r="T124" s="196"/>
      <c r="U124" s="24" t="s">
        <v>3145</v>
      </c>
      <c r="V124" s="25">
        <v>30</v>
      </c>
      <c r="W124" s="24">
        <v>26.5486725663717</v>
      </c>
      <c r="X124" s="199"/>
      <c r="Y124" s="195"/>
      <c r="Z124" s="199"/>
      <c r="AA124" s="24"/>
      <c r="AB124" s="199"/>
      <c r="AC124" s="24"/>
      <c r="AD124" s="199"/>
      <c r="AE124" s="24"/>
      <c r="AF124" s="199"/>
      <c r="AG124" s="24"/>
      <c r="AH124" s="199"/>
    </row>
    <row r="125" spans="1:34" ht="12.6" customHeight="1">
      <c r="A125" s="32">
        <f t="shared" si="2"/>
        <v>118</v>
      </c>
      <c r="B125" s="32" t="s">
        <v>3146</v>
      </c>
      <c r="C125" s="33" t="s">
        <v>2852</v>
      </c>
      <c r="D125" s="33" t="s">
        <v>3147</v>
      </c>
      <c r="E125" s="33" t="s">
        <v>2795</v>
      </c>
      <c r="F125" s="33" t="s">
        <v>1115</v>
      </c>
      <c r="G125" s="66">
        <v>1</v>
      </c>
      <c r="H125" s="33" t="s">
        <v>2236</v>
      </c>
      <c r="I125" s="34">
        <v>40908</v>
      </c>
      <c r="J125" s="34">
        <v>40908</v>
      </c>
      <c r="K125" s="66" t="s">
        <v>2412</v>
      </c>
      <c r="L125" s="33" t="s">
        <v>2798</v>
      </c>
      <c r="M125" s="35"/>
      <c r="N125" s="35"/>
      <c r="O125" s="35"/>
      <c r="P125" s="35"/>
      <c r="Q125" s="66"/>
      <c r="R125" s="35"/>
      <c r="S125" s="42" t="str">
        <f t="shared" si="5"/>
        <v/>
      </c>
      <c r="T125" s="196"/>
      <c r="U125" s="24" t="s">
        <v>3148</v>
      </c>
      <c r="V125" s="25">
        <v>30</v>
      </c>
      <c r="W125" s="24">
        <v>26.5486725663717</v>
      </c>
      <c r="X125" s="199"/>
      <c r="Y125" s="195"/>
      <c r="Z125" s="199"/>
      <c r="AA125" s="24"/>
      <c r="AB125" s="199"/>
      <c r="AC125" s="24"/>
      <c r="AD125" s="199"/>
      <c r="AE125" s="24"/>
      <c r="AF125" s="199"/>
      <c r="AG125" s="24"/>
      <c r="AH125" s="199"/>
    </row>
    <row r="126" spans="1:34" ht="12.6" customHeight="1">
      <c r="A126" s="32">
        <f t="shared" si="2"/>
        <v>119</v>
      </c>
      <c r="B126" s="32" t="s">
        <v>3149</v>
      </c>
      <c r="C126" s="33" t="s">
        <v>2852</v>
      </c>
      <c r="D126" s="33" t="s">
        <v>3150</v>
      </c>
      <c r="E126" s="33" t="s">
        <v>2795</v>
      </c>
      <c r="F126" s="33" t="s">
        <v>1115</v>
      </c>
      <c r="G126" s="66">
        <v>1</v>
      </c>
      <c r="H126" s="33" t="s">
        <v>2236</v>
      </c>
      <c r="I126" s="34">
        <v>40908</v>
      </c>
      <c r="J126" s="34">
        <v>40908</v>
      </c>
      <c r="K126" s="66" t="s">
        <v>2412</v>
      </c>
      <c r="L126" s="33" t="s">
        <v>2798</v>
      </c>
      <c r="M126" s="35"/>
      <c r="N126" s="35"/>
      <c r="O126" s="35"/>
      <c r="P126" s="35"/>
      <c r="Q126" s="66"/>
      <c r="R126" s="35"/>
      <c r="S126" s="42" t="str">
        <f t="shared" si="5"/>
        <v/>
      </c>
      <c r="T126" s="196"/>
      <c r="U126" s="24" t="s">
        <v>3151</v>
      </c>
      <c r="V126" s="25">
        <v>30</v>
      </c>
      <c r="W126" s="24">
        <v>26.5486725663717</v>
      </c>
      <c r="X126" s="199"/>
      <c r="Y126" s="195"/>
      <c r="Z126" s="199"/>
      <c r="AA126" s="24"/>
      <c r="AB126" s="199"/>
      <c r="AC126" s="24"/>
      <c r="AD126" s="199"/>
      <c r="AE126" s="24"/>
      <c r="AF126" s="199"/>
      <c r="AG126" s="24"/>
      <c r="AH126" s="199"/>
    </row>
    <row r="127" spans="1:34" ht="12.6" customHeight="1">
      <c r="A127" s="32">
        <f t="shared" si="2"/>
        <v>120</v>
      </c>
      <c r="B127" s="32" t="s">
        <v>3152</v>
      </c>
      <c r="C127" s="33" t="s">
        <v>2852</v>
      </c>
      <c r="D127" s="33" t="s">
        <v>3153</v>
      </c>
      <c r="E127" s="33" t="s">
        <v>2795</v>
      </c>
      <c r="F127" s="33" t="s">
        <v>1115</v>
      </c>
      <c r="G127" s="66">
        <v>1</v>
      </c>
      <c r="H127" s="33" t="s">
        <v>2236</v>
      </c>
      <c r="I127" s="34">
        <v>40908</v>
      </c>
      <c r="J127" s="34">
        <v>40908</v>
      </c>
      <c r="K127" s="66" t="s">
        <v>2412</v>
      </c>
      <c r="L127" s="33" t="s">
        <v>2798</v>
      </c>
      <c r="M127" s="35"/>
      <c r="N127" s="35"/>
      <c r="O127" s="35"/>
      <c r="P127" s="35"/>
      <c r="Q127" s="66"/>
      <c r="R127" s="35"/>
      <c r="S127" s="42" t="str">
        <f t="shared" si="5"/>
        <v/>
      </c>
      <c r="T127" s="196"/>
      <c r="U127" s="24" t="s">
        <v>3154</v>
      </c>
      <c r="V127" s="25">
        <v>30</v>
      </c>
      <c r="W127" s="24">
        <v>26.5486725663717</v>
      </c>
      <c r="X127" s="199"/>
      <c r="Y127" s="195"/>
      <c r="Z127" s="199"/>
      <c r="AA127" s="24"/>
      <c r="AB127" s="199"/>
      <c r="AC127" s="24"/>
      <c r="AD127" s="199"/>
      <c r="AE127" s="24"/>
      <c r="AF127" s="199"/>
      <c r="AG127" s="24"/>
      <c r="AH127" s="199"/>
    </row>
    <row r="128" spans="1:34" ht="12.6" customHeight="1">
      <c r="A128" s="32">
        <f t="shared" si="2"/>
        <v>121</v>
      </c>
      <c r="B128" s="32" t="s">
        <v>3155</v>
      </c>
      <c r="C128" s="33" t="s">
        <v>2852</v>
      </c>
      <c r="D128" s="33" t="s">
        <v>3153</v>
      </c>
      <c r="E128" s="33" t="s">
        <v>2795</v>
      </c>
      <c r="F128" s="33" t="s">
        <v>1115</v>
      </c>
      <c r="G128" s="66">
        <v>1</v>
      </c>
      <c r="H128" s="33" t="s">
        <v>2236</v>
      </c>
      <c r="I128" s="34">
        <v>40908</v>
      </c>
      <c r="J128" s="34">
        <v>40908</v>
      </c>
      <c r="K128" s="66" t="s">
        <v>2412</v>
      </c>
      <c r="L128" s="33" t="s">
        <v>2798</v>
      </c>
      <c r="M128" s="35"/>
      <c r="N128" s="35"/>
      <c r="O128" s="35"/>
      <c r="P128" s="35"/>
      <c r="Q128" s="66"/>
      <c r="R128" s="35"/>
      <c r="S128" s="42" t="str">
        <f t="shared" si="5"/>
        <v/>
      </c>
      <c r="T128" s="196"/>
      <c r="U128" s="24" t="s">
        <v>3156</v>
      </c>
      <c r="V128" s="25">
        <v>30</v>
      </c>
      <c r="W128" s="24">
        <v>26.5486725663717</v>
      </c>
      <c r="X128" s="199"/>
      <c r="Y128" s="195"/>
      <c r="Z128" s="199"/>
      <c r="AA128" s="24"/>
      <c r="AB128" s="199"/>
      <c r="AC128" s="24"/>
      <c r="AD128" s="199"/>
      <c r="AE128" s="24"/>
      <c r="AF128" s="199"/>
      <c r="AG128" s="24"/>
      <c r="AH128" s="199"/>
    </row>
    <row r="129" spans="1:34" ht="12.6" customHeight="1">
      <c r="A129" s="32">
        <f t="shared" si="2"/>
        <v>122</v>
      </c>
      <c r="B129" s="32" t="s">
        <v>3157</v>
      </c>
      <c r="C129" s="33" t="s">
        <v>2852</v>
      </c>
      <c r="D129" s="33" t="s">
        <v>3158</v>
      </c>
      <c r="E129" s="33" t="s">
        <v>2795</v>
      </c>
      <c r="F129" s="33" t="s">
        <v>1115</v>
      </c>
      <c r="G129" s="66">
        <v>1</v>
      </c>
      <c r="H129" s="33" t="s">
        <v>2236</v>
      </c>
      <c r="I129" s="34">
        <v>42705</v>
      </c>
      <c r="J129" s="34">
        <v>42705</v>
      </c>
      <c r="K129" s="66" t="s">
        <v>2412</v>
      </c>
      <c r="L129" s="33" t="s">
        <v>2798</v>
      </c>
      <c r="M129" s="35"/>
      <c r="N129" s="35"/>
      <c r="O129" s="35"/>
      <c r="P129" s="35"/>
      <c r="Q129" s="66"/>
      <c r="R129" s="35"/>
      <c r="S129" s="42" t="str">
        <f t="shared" si="5"/>
        <v/>
      </c>
      <c r="T129" s="196"/>
      <c r="U129" s="24" t="s">
        <v>3159</v>
      </c>
      <c r="V129" s="25">
        <v>30</v>
      </c>
      <c r="W129" s="24">
        <v>26.5486725663717</v>
      </c>
      <c r="X129" s="199"/>
      <c r="Y129" s="195"/>
      <c r="Z129" s="199"/>
      <c r="AA129" s="24"/>
      <c r="AB129" s="199"/>
      <c r="AC129" s="24"/>
      <c r="AD129" s="199"/>
      <c r="AE129" s="24"/>
      <c r="AF129" s="199"/>
      <c r="AG129" s="24"/>
      <c r="AH129" s="199"/>
    </row>
    <row r="130" spans="1:34" ht="12.6" customHeight="1">
      <c r="A130" s="32">
        <f t="shared" si="2"/>
        <v>123</v>
      </c>
      <c r="B130" s="32" t="s">
        <v>3160</v>
      </c>
      <c r="C130" s="33" t="s">
        <v>3012</v>
      </c>
      <c r="D130" s="33" t="s">
        <v>3161</v>
      </c>
      <c r="E130" s="33" t="s">
        <v>3014</v>
      </c>
      <c r="F130" s="33" t="s">
        <v>1115</v>
      </c>
      <c r="G130" s="66">
        <v>1</v>
      </c>
      <c r="H130" s="33" t="s">
        <v>2236</v>
      </c>
      <c r="I130" s="34">
        <v>40908</v>
      </c>
      <c r="J130" s="34">
        <v>40908</v>
      </c>
      <c r="K130" s="66" t="s">
        <v>2412</v>
      </c>
      <c r="L130" s="33" t="s">
        <v>2798</v>
      </c>
      <c r="M130" s="35"/>
      <c r="N130" s="35"/>
      <c r="O130" s="35"/>
      <c r="P130" s="35"/>
      <c r="Q130" s="66"/>
      <c r="R130" s="35"/>
      <c r="S130" s="42" t="str">
        <f t="shared" si="5"/>
        <v/>
      </c>
      <c r="T130" s="196"/>
      <c r="U130" s="24" t="s">
        <v>3162</v>
      </c>
      <c r="V130" s="25">
        <v>100</v>
      </c>
      <c r="W130" s="24">
        <v>88.495575221238994</v>
      </c>
      <c r="X130" s="199"/>
      <c r="Y130" s="195"/>
      <c r="Z130" s="199"/>
      <c r="AA130" s="24"/>
      <c r="AB130" s="199"/>
      <c r="AC130" s="24"/>
      <c r="AD130" s="199"/>
      <c r="AE130" s="24"/>
      <c r="AF130" s="199"/>
      <c r="AG130" s="24"/>
      <c r="AH130" s="199"/>
    </row>
    <row r="131" spans="1:34" ht="12.6" customHeight="1">
      <c r="A131" s="32">
        <f t="shared" si="2"/>
        <v>124</v>
      </c>
      <c r="B131" s="32" t="s">
        <v>3163</v>
      </c>
      <c r="C131" s="33" t="s">
        <v>3012</v>
      </c>
      <c r="D131" s="33" t="s">
        <v>3161</v>
      </c>
      <c r="E131" s="33" t="s">
        <v>3014</v>
      </c>
      <c r="F131" s="33" t="s">
        <v>1115</v>
      </c>
      <c r="G131" s="66">
        <v>1</v>
      </c>
      <c r="H131" s="33" t="s">
        <v>2236</v>
      </c>
      <c r="I131" s="34">
        <v>40908</v>
      </c>
      <c r="J131" s="34">
        <v>40908</v>
      </c>
      <c r="K131" s="66" t="s">
        <v>2412</v>
      </c>
      <c r="L131" s="33" t="s">
        <v>2798</v>
      </c>
      <c r="M131" s="35"/>
      <c r="N131" s="35"/>
      <c r="O131" s="35"/>
      <c r="P131" s="35"/>
      <c r="Q131" s="66"/>
      <c r="R131" s="35"/>
      <c r="S131" s="42" t="str">
        <f t="shared" si="5"/>
        <v/>
      </c>
      <c r="T131" s="196"/>
      <c r="U131" s="24" t="s">
        <v>3164</v>
      </c>
      <c r="V131" s="25">
        <v>100</v>
      </c>
      <c r="W131" s="24">
        <v>88.495575221238994</v>
      </c>
      <c r="X131" s="199"/>
      <c r="Y131" s="195"/>
      <c r="Z131" s="199"/>
      <c r="AA131" s="24"/>
      <c r="AB131" s="199"/>
      <c r="AC131" s="24"/>
      <c r="AD131" s="199"/>
      <c r="AE131" s="24"/>
      <c r="AF131" s="199"/>
      <c r="AG131" s="24"/>
      <c r="AH131" s="199"/>
    </row>
    <row r="132" spans="1:34" ht="12.6" customHeight="1">
      <c r="A132" s="32">
        <f t="shared" si="2"/>
        <v>125</v>
      </c>
      <c r="B132" s="32" t="s">
        <v>3165</v>
      </c>
      <c r="C132" s="33" t="s">
        <v>3166</v>
      </c>
      <c r="D132" s="33" t="s">
        <v>3167</v>
      </c>
      <c r="E132" s="33" t="s">
        <v>2887</v>
      </c>
      <c r="F132" s="33" t="s">
        <v>1115</v>
      </c>
      <c r="G132" s="66">
        <v>1</v>
      </c>
      <c r="H132" s="33" t="s">
        <v>2236</v>
      </c>
      <c r="I132" s="34">
        <v>37996</v>
      </c>
      <c r="J132" s="34">
        <v>37996</v>
      </c>
      <c r="K132" s="66" t="s">
        <v>2237</v>
      </c>
      <c r="L132" s="33" t="s">
        <v>2798</v>
      </c>
      <c r="M132" s="35"/>
      <c r="N132" s="35"/>
      <c r="O132" s="35"/>
      <c r="P132" s="35"/>
      <c r="Q132" s="66"/>
      <c r="R132" s="35"/>
      <c r="S132" s="42" t="str">
        <f t="shared" si="5"/>
        <v/>
      </c>
      <c r="T132" s="196"/>
      <c r="U132" s="24" t="s">
        <v>3168</v>
      </c>
      <c r="V132" s="25">
        <v>10650</v>
      </c>
      <c r="W132" s="24">
        <v>9424.7787610619507</v>
      </c>
      <c r="X132" s="199"/>
      <c r="Y132" s="195"/>
      <c r="Z132" s="199"/>
      <c r="AA132" s="24"/>
      <c r="AB132" s="199"/>
      <c r="AC132" s="24"/>
      <c r="AD132" s="199"/>
      <c r="AE132" s="24"/>
      <c r="AF132" s="199"/>
      <c r="AG132" s="24"/>
      <c r="AH132" s="199"/>
    </row>
    <row r="133" spans="1:34" ht="12.6" customHeight="1">
      <c r="A133" s="32">
        <f t="shared" si="2"/>
        <v>126</v>
      </c>
      <c r="B133" s="32" t="s">
        <v>3169</v>
      </c>
      <c r="C133" s="33" t="s">
        <v>3170</v>
      </c>
      <c r="D133" s="33"/>
      <c r="E133" s="33"/>
      <c r="F133" s="33" t="s">
        <v>1115</v>
      </c>
      <c r="G133" s="66">
        <v>1</v>
      </c>
      <c r="H133" s="33" t="s">
        <v>2236</v>
      </c>
      <c r="I133" s="34">
        <v>39792</v>
      </c>
      <c r="J133" s="34">
        <v>39792</v>
      </c>
      <c r="K133" s="66" t="s">
        <v>2237</v>
      </c>
      <c r="L133" s="33" t="s">
        <v>2798</v>
      </c>
      <c r="M133" s="35"/>
      <c r="N133" s="35"/>
      <c r="O133" s="35"/>
      <c r="P133" s="35"/>
      <c r="Q133" s="66"/>
      <c r="R133" s="35"/>
      <c r="S133" s="42" t="str">
        <f t="shared" si="5"/>
        <v/>
      </c>
      <c r="T133" s="196"/>
      <c r="U133" s="24" t="s">
        <v>3171</v>
      </c>
      <c r="V133" s="25">
        <v>1620</v>
      </c>
      <c r="W133" s="24">
        <v>1433.62831858407</v>
      </c>
      <c r="X133" s="199"/>
      <c r="Y133" s="195"/>
      <c r="Z133" s="199"/>
      <c r="AA133" s="24"/>
      <c r="AB133" s="199"/>
      <c r="AC133" s="24"/>
      <c r="AD133" s="199"/>
      <c r="AE133" s="24"/>
      <c r="AF133" s="199"/>
      <c r="AG133" s="24"/>
      <c r="AH133" s="199"/>
    </row>
    <row r="134" spans="1:34" ht="12.6" customHeight="1">
      <c r="A134" s="32">
        <f t="shared" si="2"/>
        <v>127</v>
      </c>
      <c r="B134" s="32" t="s">
        <v>3172</v>
      </c>
      <c r="C134" s="33" t="s">
        <v>3173</v>
      </c>
      <c r="D134" s="33"/>
      <c r="E134" s="33"/>
      <c r="F134" s="33" t="s">
        <v>1115</v>
      </c>
      <c r="G134" s="66">
        <v>1</v>
      </c>
      <c r="H134" s="33" t="s">
        <v>2236</v>
      </c>
      <c r="I134" s="34">
        <v>39792</v>
      </c>
      <c r="J134" s="34">
        <v>39792</v>
      </c>
      <c r="K134" s="66" t="s">
        <v>2237</v>
      </c>
      <c r="L134" s="33" t="s">
        <v>2798</v>
      </c>
      <c r="M134" s="35"/>
      <c r="N134" s="35"/>
      <c r="O134" s="35"/>
      <c r="P134" s="35"/>
      <c r="Q134" s="66"/>
      <c r="R134" s="35"/>
      <c r="S134" s="42" t="str">
        <f t="shared" si="5"/>
        <v/>
      </c>
      <c r="T134" s="196"/>
      <c r="U134" s="24" t="s">
        <v>3174</v>
      </c>
      <c r="V134" s="25">
        <v>2000</v>
      </c>
      <c r="W134" s="24">
        <v>1769.9115044247801</v>
      </c>
      <c r="X134" s="199"/>
      <c r="Y134" s="195"/>
      <c r="Z134" s="199"/>
      <c r="AA134" s="24"/>
      <c r="AB134" s="199"/>
      <c r="AC134" s="24"/>
      <c r="AD134" s="199"/>
      <c r="AE134" s="24"/>
      <c r="AF134" s="199"/>
      <c r="AG134" s="24"/>
      <c r="AH134" s="199"/>
    </row>
    <row r="135" spans="1:34" ht="12.6" customHeight="1">
      <c r="A135" s="32">
        <f t="shared" si="2"/>
        <v>128</v>
      </c>
      <c r="B135" s="32" t="s">
        <v>3175</v>
      </c>
      <c r="C135" s="33" t="s">
        <v>3176</v>
      </c>
      <c r="D135" s="33"/>
      <c r="E135" s="33"/>
      <c r="F135" s="33" t="s">
        <v>1115</v>
      </c>
      <c r="G135" s="66">
        <v>1</v>
      </c>
      <c r="H135" s="33" t="s">
        <v>2236</v>
      </c>
      <c r="I135" s="34">
        <v>39792</v>
      </c>
      <c r="J135" s="34">
        <v>39792</v>
      </c>
      <c r="K135" s="66" t="s">
        <v>2237</v>
      </c>
      <c r="L135" s="33" t="s">
        <v>2798</v>
      </c>
      <c r="M135" s="35"/>
      <c r="N135" s="35"/>
      <c r="O135" s="35"/>
      <c r="P135" s="35"/>
      <c r="Q135" s="66"/>
      <c r="R135" s="35"/>
      <c r="S135" s="42" t="str">
        <f t="shared" si="5"/>
        <v/>
      </c>
      <c r="T135" s="196"/>
      <c r="U135" s="24" t="s">
        <v>3177</v>
      </c>
      <c r="V135" s="25">
        <v>3600</v>
      </c>
      <c r="W135" s="24">
        <v>3185.8407079645999</v>
      </c>
      <c r="X135" s="199"/>
      <c r="Y135" s="195"/>
      <c r="Z135" s="199"/>
      <c r="AA135" s="24"/>
      <c r="AB135" s="199"/>
      <c r="AC135" s="24"/>
      <c r="AD135" s="199"/>
      <c r="AE135" s="24"/>
      <c r="AF135" s="199"/>
      <c r="AG135" s="24"/>
      <c r="AH135" s="199"/>
    </row>
    <row r="136" spans="1:34" ht="12.6" customHeight="1">
      <c r="A136" s="32">
        <f t="shared" si="2"/>
        <v>129</v>
      </c>
      <c r="B136" s="32" t="s">
        <v>3178</v>
      </c>
      <c r="C136" s="33" t="s">
        <v>3179</v>
      </c>
      <c r="D136" s="33" t="s">
        <v>3180</v>
      </c>
      <c r="E136" s="33" t="s">
        <v>3181</v>
      </c>
      <c r="F136" s="33" t="s">
        <v>1115</v>
      </c>
      <c r="G136" s="66">
        <v>1</v>
      </c>
      <c r="H136" s="33" t="s">
        <v>2236</v>
      </c>
      <c r="I136" s="34">
        <v>42705</v>
      </c>
      <c r="J136" s="34">
        <v>42705</v>
      </c>
      <c r="K136" s="66" t="s">
        <v>2387</v>
      </c>
      <c r="L136" s="33" t="s">
        <v>2798</v>
      </c>
      <c r="M136" s="35"/>
      <c r="N136" s="35"/>
      <c r="O136" s="35"/>
      <c r="P136" s="35"/>
      <c r="Q136" s="66"/>
      <c r="R136" s="35"/>
      <c r="S136" s="42" t="str">
        <f t="shared" si="5"/>
        <v/>
      </c>
      <c r="T136" s="196"/>
      <c r="U136" s="24" t="s">
        <v>3182</v>
      </c>
      <c r="V136" s="25">
        <v>30</v>
      </c>
      <c r="W136" s="24">
        <v>26.5486725663717</v>
      </c>
      <c r="X136" s="199"/>
      <c r="Y136" s="195"/>
      <c r="Z136" s="199"/>
      <c r="AA136" s="24"/>
      <c r="AB136" s="199"/>
      <c r="AC136" s="24"/>
      <c r="AD136" s="199"/>
      <c r="AE136" s="24"/>
      <c r="AF136" s="199"/>
      <c r="AG136" s="24"/>
      <c r="AH136" s="199"/>
    </row>
    <row r="137" spans="1:34" ht="12.6" customHeight="1">
      <c r="A137" s="32">
        <f t="shared" si="2"/>
        <v>130</v>
      </c>
      <c r="B137" s="32" t="s">
        <v>3183</v>
      </c>
      <c r="C137" s="33" t="s">
        <v>3184</v>
      </c>
      <c r="D137" s="33"/>
      <c r="E137" s="33"/>
      <c r="F137" s="33" t="s">
        <v>1115</v>
      </c>
      <c r="G137" s="66">
        <v>1</v>
      </c>
      <c r="H137" s="33" t="s">
        <v>2236</v>
      </c>
      <c r="I137" s="34">
        <v>42004</v>
      </c>
      <c r="J137" s="34">
        <v>42004</v>
      </c>
      <c r="K137" s="66" t="s">
        <v>2370</v>
      </c>
      <c r="L137" s="33" t="s">
        <v>2798</v>
      </c>
      <c r="M137" s="35"/>
      <c r="N137" s="35"/>
      <c r="O137" s="35"/>
      <c r="P137" s="35"/>
      <c r="Q137" s="66"/>
      <c r="R137" s="35"/>
      <c r="S137" s="42" t="str">
        <f t="shared" si="5"/>
        <v/>
      </c>
      <c r="T137" s="196"/>
      <c r="U137" s="24" t="s">
        <v>3185</v>
      </c>
      <c r="V137" s="25">
        <v>1000</v>
      </c>
      <c r="W137" s="24">
        <v>884.95575221238903</v>
      </c>
      <c r="X137" s="199"/>
      <c r="Y137" s="195"/>
      <c r="Z137" s="199"/>
      <c r="AA137" s="24"/>
      <c r="AB137" s="199"/>
      <c r="AC137" s="24"/>
      <c r="AD137" s="199"/>
      <c r="AE137" s="24"/>
      <c r="AF137" s="199"/>
      <c r="AG137" s="24"/>
      <c r="AH137" s="199"/>
    </row>
    <row r="138" spans="1:34" ht="12.6" customHeight="1">
      <c r="A138" s="32">
        <f t="shared" si="2"/>
        <v>131</v>
      </c>
      <c r="B138" s="32" t="s">
        <v>3186</v>
      </c>
      <c r="C138" s="33" t="s">
        <v>2847</v>
      </c>
      <c r="D138" s="33" t="s">
        <v>3187</v>
      </c>
      <c r="E138" s="33" t="s">
        <v>3188</v>
      </c>
      <c r="F138" s="33" t="s">
        <v>1115</v>
      </c>
      <c r="G138" s="66">
        <v>1</v>
      </c>
      <c r="H138" s="33" t="s">
        <v>2236</v>
      </c>
      <c r="I138" s="34">
        <v>42004</v>
      </c>
      <c r="J138" s="34">
        <v>42004</v>
      </c>
      <c r="K138" s="66" t="s">
        <v>2370</v>
      </c>
      <c r="L138" s="33" t="s">
        <v>2798</v>
      </c>
      <c r="M138" s="35"/>
      <c r="N138" s="35"/>
      <c r="O138" s="35"/>
      <c r="P138" s="35"/>
      <c r="Q138" s="66"/>
      <c r="R138" s="35"/>
      <c r="S138" s="42" t="str">
        <f t="shared" si="5"/>
        <v/>
      </c>
      <c r="T138" s="196"/>
      <c r="U138" s="24" t="s">
        <v>3189</v>
      </c>
      <c r="V138" s="25">
        <v>30</v>
      </c>
      <c r="W138" s="24">
        <v>26.5486725663717</v>
      </c>
      <c r="X138" s="199"/>
      <c r="Y138" s="195"/>
      <c r="Z138" s="199"/>
      <c r="AA138" s="24"/>
      <c r="AB138" s="199"/>
      <c r="AC138" s="24"/>
      <c r="AD138" s="199"/>
      <c r="AE138" s="24"/>
      <c r="AF138" s="199"/>
      <c r="AG138" s="24"/>
      <c r="AH138" s="199"/>
    </row>
    <row r="139" spans="1:34" ht="12.6" customHeight="1">
      <c r="A139" s="32">
        <f t="shared" si="2"/>
        <v>132</v>
      </c>
      <c r="B139" s="32" t="s">
        <v>3190</v>
      </c>
      <c r="C139" s="33" t="s">
        <v>2847</v>
      </c>
      <c r="D139" s="33" t="s">
        <v>3187</v>
      </c>
      <c r="E139" s="33" t="s">
        <v>3188</v>
      </c>
      <c r="F139" s="33" t="s">
        <v>1115</v>
      </c>
      <c r="G139" s="66">
        <v>1</v>
      </c>
      <c r="H139" s="33" t="s">
        <v>2236</v>
      </c>
      <c r="I139" s="34">
        <v>42004</v>
      </c>
      <c r="J139" s="34">
        <v>42004</v>
      </c>
      <c r="K139" s="66" t="s">
        <v>2370</v>
      </c>
      <c r="L139" s="33" t="s">
        <v>2798</v>
      </c>
      <c r="M139" s="35"/>
      <c r="N139" s="35"/>
      <c r="O139" s="35"/>
      <c r="P139" s="35"/>
      <c r="Q139" s="66"/>
      <c r="R139" s="35"/>
      <c r="S139" s="42" t="str">
        <f t="shared" si="5"/>
        <v/>
      </c>
      <c r="T139" s="196"/>
      <c r="U139" s="24" t="s">
        <v>3191</v>
      </c>
      <c r="V139" s="25">
        <v>30</v>
      </c>
      <c r="W139" s="24">
        <v>26.5486725663717</v>
      </c>
      <c r="X139" s="199"/>
      <c r="Y139" s="195"/>
      <c r="Z139" s="199"/>
      <c r="AA139" s="24"/>
      <c r="AB139" s="199"/>
      <c r="AC139" s="24"/>
      <c r="AD139" s="199"/>
      <c r="AE139" s="24"/>
      <c r="AF139" s="199"/>
      <c r="AG139" s="24"/>
      <c r="AH139" s="199"/>
    </row>
    <row r="140" spans="1:34" ht="12.6" customHeight="1">
      <c r="A140" s="32">
        <f t="shared" si="2"/>
        <v>133</v>
      </c>
      <c r="B140" s="32" t="s">
        <v>3192</v>
      </c>
      <c r="C140" s="33" t="s">
        <v>2847</v>
      </c>
      <c r="D140" s="33" t="s">
        <v>3187</v>
      </c>
      <c r="E140" s="33" t="s">
        <v>3188</v>
      </c>
      <c r="F140" s="33" t="s">
        <v>1115</v>
      </c>
      <c r="G140" s="66">
        <v>1</v>
      </c>
      <c r="H140" s="33" t="s">
        <v>2236</v>
      </c>
      <c r="I140" s="34">
        <v>42004</v>
      </c>
      <c r="J140" s="34">
        <v>42004</v>
      </c>
      <c r="K140" s="66" t="s">
        <v>2370</v>
      </c>
      <c r="L140" s="33" t="s">
        <v>2798</v>
      </c>
      <c r="M140" s="35"/>
      <c r="N140" s="35"/>
      <c r="O140" s="35"/>
      <c r="P140" s="35"/>
      <c r="Q140" s="66"/>
      <c r="R140" s="35"/>
      <c r="S140" s="42" t="str">
        <f t="shared" ref="S140:S203" si="6">IF(N140-O140=0,"",(R140-N140+O140)/(N140-O140)*100)</f>
        <v/>
      </c>
      <c r="T140" s="196"/>
      <c r="U140" s="24" t="s">
        <v>3193</v>
      </c>
      <c r="V140" s="25">
        <v>30</v>
      </c>
      <c r="W140" s="24">
        <v>26.5486725663717</v>
      </c>
      <c r="X140" s="199"/>
      <c r="Y140" s="195"/>
      <c r="Z140" s="199"/>
      <c r="AA140" s="24"/>
      <c r="AB140" s="199"/>
      <c r="AC140" s="24"/>
      <c r="AD140" s="199"/>
      <c r="AE140" s="24"/>
      <c r="AF140" s="199"/>
      <c r="AG140" s="24"/>
      <c r="AH140" s="199"/>
    </row>
    <row r="141" spans="1:34" ht="12.6" customHeight="1">
      <c r="A141" s="32">
        <f t="shared" si="2"/>
        <v>134</v>
      </c>
      <c r="B141" s="32" t="s">
        <v>3194</v>
      </c>
      <c r="C141" s="33" t="s">
        <v>3195</v>
      </c>
      <c r="D141" s="33"/>
      <c r="E141" s="33"/>
      <c r="F141" s="33" t="s">
        <v>1115</v>
      </c>
      <c r="G141" s="66">
        <v>1</v>
      </c>
      <c r="H141" s="33" t="s">
        <v>2236</v>
      </c>
      <c r="I141" s="34">
        <v>42004</v>
      </c>
      <c r="J141" s="34">
        <v>42004</v>
      </c>
      <c r="K141" s="66" t="s">
        <v>2370</v>
      </c>
      <c r="L141" s="33" t="s">
        <v>2798</v>
      </c>
      <c r="M141" s="35"/>
      <c r="N141" s="35"/>
      <c r="O141" s="35"/>
      <c r="P141" s="35"/>
      <c r="Q141" s="66"/>
      <c r="R141" s="35"/>
      <c r="S141" s="42" t="str">
        <f t="shared" si="6"/>
        <v/>
      </c>
      <c r="T141" s="196"/>
      <c r="U141" s="24" t="s">
        <v>3196</v>
      </c>
      <c r="V141" s="25">
        <v>30</v>
      </c>
      <c r="W141" s="24">
        <v>26.5486725663717</v>
      </c>
      <c r="X141" s="199"/>
      <c r="Y141" s="195"/>
      <c r="Z141" s="199"/>
      <c r="AA141" s="24"/>
      <c r="AB141" s="199"/>
      <c r="AC141" s="24"/>
      <c r="AD141" s="199"/>
      <c r="AE141" s="24"/>
      <c r="AF141" s="199"/>
      <c r="AG141" s="24"/>
      <c r="AH141" s="199"/>
    </row>
    <row r="142" spans="1:34" ht="12.6" customHeight="1">
      <c r="A142" s="32">
        <f t="shared" si="2"/>
        <v>135</v>
      </c>
      <c r="B142" s="32" t="s">
        <v>3197</v>
      </c>
      <c r="C142" s="33" t="s">
        <v>3198</v>
      </c>
      <c r="D142" s="33"/>
      <c r="E142" s="33"/>
      <c r="F142" s="33" t="s">
        <v>1115</v>
      </c>
      <c r="G142" s="66">
        <v>1</v>
      </c>
      <c r="H142" s="33" t="s">
        <v>2236</v>
      </c>
      <c r="I142" s="34">
        <v>42004</v>
      </c>
      <c r="J142" s="34">
        <v>42004</v>
      </c>
      <c r="K142" s="66" t="s">
        <v>2387</v>
      </c>
      <c r="L142" s="33" t="s">
        <v>2798</v>
      </c>
      <c r="M142" s="35"/>
      <c r="N142" s="35"/>
      <c r="O142" s="35"/>
      <c r="P142" s="35"/>
      <c r="Q142" s="66"/>
      <c r="R142" s="35"/>
      <c r="S142" s="42" t="str">
        <f t="shared" si="6"/>
        <v/>
      </c>
      <c r="T142" s="196"/>
      <c r="U142" s="24" t="s">
        <v>3199</v>
      </c>
      <c r="V142" s="25">
        <v>30</v>
      </c>
      <c r="W142" s="24">
        <v>26.5486725663717</v>
      </c>
      <c r="X142" s="199"/>
      <c r="Y142" s="195"/>
      <c r="Z142" s="199"/>
      <c r="AA142" s="24"/>
      <c r="AB142" s="199"/>
      <c r="AC142" s="24"/>
      <c r="AD142" s="199"/>
      <c r="AE142" s="24"/>
      <c r="AF142" s="199"/>
      <c r="AG142" s="24"/>
      <c r="AH142" s="199"/>
    </row>
    <row r="143" spans="1:34" ht="12.6" customHeight="1">
      <c r="A143" s="32">
        <f t="shared" si="2"/>
        <v>136</v>
      </c>
      <c r="B143" s="32" t="s">
        <v>3200</v>
      </c>
      <c r="C143" s="33" t="s">
        <v>3201</v>
      </c>
      <c r="D143" s="33" t="s">
        <v>3202</v>
      </c>
      <c r="E143" s="33" t="s">
        <v>3203</v>
      </c>
      <c r="F143" s="33" t="s">
        <v>1115</v>
      </c>
      <c r="G143" s="66">
        <v>1</v>
      </c>
      <c r="H143" s="33" t="s">
        <v>2236</v>
      </c>
      <c r="I143" s="34">
        <v>41759</v>
      </c>
      <c r="J143" s="34">
        <v>41759</v>
      </c>
      <c r="K143" s="66" t="s">
        <v>2370</v>
      </c>
      <c r="L143" s="33" t="s">
        <v>2798</v>
      </c>
      <c r="M143" s="35"/>
      <c r="N143" s="35"/>
      <c r="O143" s="35"/>
      <c r="P143" s="35"/>
      <c r="Q143" s="66"/>
      <c r="R143" s="35"/>
      <c r="S143" s="42" t="str">
        <f t="shared" si="6"/>
        <v/>
      </c>
      <c r="T143" s="196"/>
      <c r="U143" s="24" t="s">
        <v>3204</v>
      </c>
      <c r="V143" s="25">
        <v>15</v>
      </c>
      <c r="W143" s="24">
        <v>13.2743362831858</v>
      </c>
      <c r="X143" s="199"/>
      <c r="Y143" s="195"/>
      <c r="Z143" s="199"/>
      <c r="AA143" s="24"/>
      <c r="AB143" s="199"/>
      <c r="AC143" s="24"/>
      <c r="AD143" s="199"/>
      <c r="AE143" s="24"/>
      <c r="AF143" s="199"/>
      <c r="AG143" s="24"/>
      <c r="AH143" s="199"/>
    </row>
    <row r="144" spans="1:34" ht="12.6" customHeight="1">
      <c r="A144" s="32">
        <f t="shared" si="2"/>
        <v>137</v>
      </c>
      <c r="B144" s="32" t="s">
        <v>3205</v>
      </c>
      <c r="C144" s="33" t="s">
        <v>3201</v>
      </c>
      <c r="D144" s="33" t="s">
        <v>3202</v>
      </c>
      <c r="E144" s="33" t="s">
        <v>3203</v>
      </c>
      <c r="F144" s="33" t="s">
        <v>1115</v>
      </c>
      <c r="G144" s="66">
        <v>1</v>
      </c>
      <c r="H144" s="33" t="s">
        <v>2236</v>
      </c>
      <c r="I144" s="34">
        <v>41759</v>
      </c>
      <c r="J144" s="34">
        <v>41759</v>
      </c>
      <c r="K144" s="66" t="s">
        <v>2370</v>
      </c>
      <c r="L144" s="33" t="s">
        <v>2798</v>
      </c>
      <c r="M144" s="35"/>
      <c r="N144" s="35"/>
      <c r="O144" s="35"/>
      <c r="P144" s="35"/>
      <c r="Q144" s="66"/>
      <c r="R144" s="35"/>
      <c r="S144" s="42" t="str">
        <f t="shared" si="6"/>
        <v/>
      </c>
      <c r="T144" s="196"/>
      <c r="U144" s="24" t="s">
        <v>3206</v>
      </c>
      <c r="V144" s="25">
        <v>15</v>
      </c>
      <c r="W144" s="24">
        <v>13.2743362831858</v>
      </c>
      <c r="X144" s="199"/>
      <c r="Y144" s="195"/>
      <c r="Z144" s="199"/>
      <c r="AA144" s="24"/>
      <c r="AB144" s="199"/>
      <c r="AC144" s="24"/>
      <c r="AD144" s="199"/>
      <c r="AE144" s="24"/>
      <c r="AF144" s="199"/>
      <c r="AG144" s="24"/>
      <c r="AH144" s="199"/>
    </row>
    <row r="145" spans="1:34" ht="12.6" customHeight="1">
      <c r="A145" s="32">
        <f t="shared" si="2"/>
        <v>138</v>
      </c>
      <c r="B145" s="32" t="s">
        <v>3207</v>
      </c>
      <c r="C145" s="33" t="s">
        <v>3201</v>
      </c>
      <c r="D145" s="33" t="s">
        <v>3202</v>
      </c>
      <c r="E145" s="33" t="s">
        <v>3203</v>
      </c>
      <c r="F145" s="33" t="s">
        <v>1115</v>
      </c>
      <c r="G145" s="66">
        <v>1</v>
      </c>
      <c r="H145" s="33" t="s">
        <v>2236</v>
      </c>
      <c r="I145" s="34">
        <v>41759</v>
      </c>
      <c r="J145" s="34">
        <v>41759</v>
      </c>
      <c r="K145" s="66" t="s">
        <v>2370</v>
      </c>
      <c r="L145" s="33" t="s">
        <v>2798</v>
      </c>
      <c r="M145" s="35"/>
      <c r="N145" s="35"/>
      <c r="O145" s="35"/>
      <c r="P145" s="35"/>
      <c r="Q145" s="66"/>
      <c r="R145" s="35"/>
      <c r="S145" s="42" t="str">
        <f t="shared" si="6"/>
        <v/>
      </c>
      <c r="T145" s="196"/>
      <c r="U145" s="24" t="s">
        <v>3208</v>
      </c>
      <c r="V145" s="25">
        <v>15</v>
      </c>
      <c r="W145" s="24">
        <v>13.2743362831858</v>
      </c>
      <c r="X145" s="199"/>
      <c r="Y145" s="195"/>
      <c r="Z145" s="199"/>
      <c r="AA145" s="24"/>
      <c r="AB145" s="199"/>
      <c r="AC145" s="24"/>
      <c r="AD145" s="199"/>
      <c r="AE145" s="24"/>
      <c r="AF145" s="199"/>
      <c r="AG145" s="24"/>
      <c r="AH145" s="199"/>
    </row>
    <row r="146" spans="1:34" ht="12.6" customHeight="1">
      <c r="A146" s="32">
        <f t="shared" si="2"/>
        <v>139</v>
      </c>
      <c r="B146" s="32" t="s">
        <v>3209</v>
      </c>
      <c r="C146" s="33" t="s">
        <v>3210</v>
      </c>
      <c r="D146" s="33"/>
      <c r="E146" s="33"/>
      <c r="F146" s="33" t="s">
        <v>1115</v>
      </c>
      <c r="G146" s="66">
        <v>1</v>
      </c>
      <c r="H146" s="33" t="s">
        <v>2236</v>
      </c>
      <c r="I146" s="34">
        <v>42004</v>
      </c>
      <c r="J146" s="34">
        <v>42004</v>
      </c>
      <c r="K146" s="66" t="s">
        <v>2370</v>
      </c>
      <c r="L146" s="33" t="s">
        <v>2798</v>
      </c>
      <c r="M146" s="35"/>
      <c r="N146" s="35"/>
      <c r="O146" s="35"/>
      <c r="P146" s="35"/>
      <c r="Q146" s="66"/>
      <c r="R146" s="35"/>
      <c r="S146" s="42" t="str">
        <f t="shared" si="6"/>
        <v/>
      </c>
      <c r="T146" s="196"/>
      <c r="U146" s="24" t="s">
        <v>3211</v>
      </c>
      <c r="V146" s="25">
        <v>1230</v>
      </c>
      <c r="W146" s="24">
        <v>1088.49557522124</v>
      </c>
      <c r="X146" s="199"/>
      <c r="Y146" s="195"/>
      <c r="Z146" s="199"/>
      <c r="AA146" s="24"/>
      <c r="AB146" s="199"/>
      <c r="AC146" s="24"/>
      <c r="AD146" s="199"/>
      <c r="AE146" s="24"/>
      <c r="AF146" s="199"/>
      <c r="AG146" s="24"/>
      <c r="AH146" s="199"/>
    </row>
    <row r="147" spans="1:34" ht="12.6" customHeight="1">
      <c r="A147" s="32">
        <f t="shared" si="2"/>
        <v>140</v>
      </c>
      <c r="B147" s="32" t="s">
        <v>3212</v>
      </c>
      <c r="C147" s="33" t="s">
        <v>3213</v>
      </c>
      <c r="D147" s="33" t="s">
        <v>3214</v>
      </c>
      <c r="E147" s="33" t="s">
        <v>2795</v>
      </c>
      <c r="F147" s="33" t="s">
        <v>1115</v>
      </c>
      <c r="G147" s="66">
        <v>1</v>
      </c>
      <c r="H147" s="33" t="s">
        <v>2236</v>
      </c>
      <c r="I147" s="34">
        <v>42004</v>
      </c>
      <c r="J147" s="34">
        <v>42004</v>
      </c>
      <c r="K147" s="66" t="s">
        <v>2412</v>
      </c>
      <c r="L147" s="33" t="s">
        <v>2798</v>
      </c>
      <c r="M147" s="35"/>
      <c r="N147" s="35"/>
      <c r="O147" s="35"/>
      <c r="P147" s="35"/>
      <c r="Q147" s="66"/>
      <c r="R147" s="35"/>
      <c r="S147" s="42" t="str">
        <f t="shared" si="6"/>
        <v/>
      </c>
      <c r="T147" s="196"/>
      <c r="U147" s="24" t="s">
        <v>3215</v>
      </c>
      <c r="V147" s="25">
        <v>30</v>
      </c>
      <c r="W147" s="24">
        <v>26.5486725663717</v>
      </c>
      <c r="X147" s="199"/>
      <c r="Y147" s="195"/>
      <c r="Z147" s="199"/>
      <c r="AA147" s="24"/>
      <c r="AB147" s="199"/>
      <c r="AC147" s="24"/>
      <c r="AD147" s="199"/>
      <c r="AE147" s="24"/>
      <c r="AF147" s="199"/>
      <c r="AG147" s="24"/>
      <c r="AH147" s="199"/>
    </row>
    <row r="148" spans="1:34" ht="12.6" customHeight="1">
      <c r="A148" s="32">
        <f t="shared" si="2"/>
        <v>141</v>
      </c>
      <c r="B148" s="32" t="s">
        <v>3216</v>
      </c>
      <c r="C148" s="33" t="s">
        <v>3213</v>
      </c>
      <c r="D148" s="33" t="s">
        <v>3214</v>
      </c>
      <c r="E148" s="33" t="s">
        <v>2795</v>
      </c>
      <c r="F148" s="33" t="s">
        <v>1115</v>
      </c>
      <c r="G148" s="66">
        <v>1</v>
      </c>
      <c r="H148" s="33" t="s">
        <v>2236</v>
      </c>
      <c r="I148" s="34">
        <v>42004</v>
      </c>
      <c r="J148" s="34">
        <v>42004</v>
      </c>
      <c r="K148" s="66" t="s">
        <v>2797</v>
      </c>
      <c r="L148" s="33" t="s">
        <v>2798</v>
      </c>
      <c r="M148" s="35"/>
      <c r="N148" s="35"/>
      <c r="O148" s="35"/>
      <c r="P148" s="35"/>
      <c r="Q148" s="66"/>
      <c r="R148" s="35"/>
      <c r="S148" s="42" t="str">
        <f t="shared" si="6"/>
        <v/>
      </c>
      <c r="T148" s="196"/>
      <c r="U148" s="24" t="s">
        <v>3217</v>
      </c>
      <c r="V148" s="25">
        <v>30</v>
      </c>
      <c r="W148" s="24">
        <v>26.5486725663717</v>
      </c>
      <c r="X148" s="199"/>
      <c r="Y148" s="195"/>
      <c r="Z148" s="199"/>
      <c r="AA148" s="24"/>
      <c r="AB148" s="199"/>
      <c r="AC148" s="24"/>
      <c r="AD148" s="199"/>
      <c r="AE148" s="24"/>
      <c r="AF148" s="199"/>
      <c r="AG148" s="24"/>
      <c r="AH148" s="199"/>
    </row>
    <row r="149" spans="1:34" ht="12.6" customHeight="1">
      <c r="A149" s="32">
        <f t="shared" si="2"/>
        <v>142</v>
      </c>
      <c r="B149" s="32" t="s">
        <v>3218</v>
      </c>
      <c r="C149" s="33" t="s">
        <v>3213</v>
      </c>
      <c r="D149" s="33" t="s">
        <v>3214</v>
      </c>
      <c r="E149" s="33" t="s">
        <v>2795</v>
      </c>
      <c r="F149" s="33" t="s">
        <v>1115</v>
      </c>
      <c r="G149" s="66">
        <v>1</v>
      </c>
      <c r="H149" s="33" t="s">
        <v>2236</v>
      </c>
      <c r="I149" s="34">
        <v>42004</v>
      </c>
      <c r="J149" s="34">
        <v>42004</v>
      </c>
      <c r="K149" s="66" t="s">
        <v>2797</v>
      </c>
      <c r="L149" s="33" t="s">
        <v>2798</v>
      </c>
      <c r="M149" s="35"/>
      <c r="N149" s="35"/>
      <c r="O149" s="35"/>
      <c r="P149" s="35"/>
      <c r="Q149" s="66"/>
      <c r="R149" s="35"/>
      <c r="S149" s="42" t="str">
        <f t="shared" si="6"/>
        <v/>
      </c>
      <c r="T149" s="196"/>
      <c r="U149" s="24" t="s">
        <v>3219</v>
      </c>
      <c r="V149" s="25">
        <v>30</v>
      </c>
      <c r="W149" s="24">
        <v>26.5486725663717</v>
      </c>
      <c r="X149" s="199"/>
      <c r="Y149" s="195"/>
      <c r="Z149" s="199"/>
      <c r="AA149" s="24"/>
      <c r="AB149" s="199"/>
      <c r="AC149" s="24"/>
      <c r="AD149" s="199"/>
      <c r="AE149" s="24"/>
      <c r="AF149" s="199"/>
      <c r="AG149" s="24"/>
      <c r="AH149" s="199"/>
    </row>
    <row r="150" spans="1:34" ht="12.6" customHeight="1">
      <c r="A150" s="32">
        <f t="shared" si="2"/>
        <v>143</v>
      </c>
      <c r="B150" s="32" t="s">
        <v>3220</v>
      </c>
      <c r="C150" s="33" t="s">
        <v>2825</v>
      </c>
      <c r="D150" s="33"/>
      <c r="E150" s="33"/>
      <c r="F150" s="33" t="s">
        <v>1115</v>
      </c>
      <c r="G150" s="66">
        <v>1</v>
      </c>
      <c r="H150" s="33" t="s">
        <v>2236</v>
      </c>
      <c r="I150" s="34">
        <v>41274</v>
      </c>
      <c r="J150" s="34">
        <v>41274</v>
      </c>
      <c r="K150" s="66" t="s">
        <v>2797</v>
      </c>
      <c r="L150" s="33" t="s">
        <v>2798</v>
      </c>
      <c r="M150" s="35"/>
      <c r="N150" s="35"/>
      <c r="O150" s="35"/>
      <c r="P150" s="35"/>
      <c r="Q150" s="66"/>
      <c r="R150" s="35"/>
      <c r="S150" s="42" t="str">
        <f t="shared" si="6"/>
        <v/>
      </c>
      <c r="T150" s="196"/>
      <c r="U150" s="24" t="s">
        <v>3221</v>
      </c>
      <c r="V150" s="25">
        <v>60</v>
      </c>
      <c r="W150" s="24">
        <v>53.097345132743399</v>
      </c>
      <c r="X150" s="199"/>
      <c r="Y150" s="195"/>
      <c r="Z150" s="199"/>
      <c r="AA150" s="24"/>
      <c r="AB150" s="199"/>
      <c r="AC150" s="24"/>
      <c r="AD150" s="199"/>
      <c r="AE150" s="24"/>
      <c r="AF150" s="199"/>
      <c r="AG150" s="24"/>
      <c r="AH150" s="199"/>
    </row>
    <row r="151" spans="1:34" ht="12.6" customHeight="1">
      <c r="A151" s="32">
        <f t="shared" si="2"/>
        <v>144</v>
      </c>
      <c r="B151" s="32" t="s">
        <v>3222</v>
      </c>
      <c r="C151" s="33" t="s">
        <v>3223</v>
      </c>
      <c r="D151" s="33" t="s">
        <v>3224</v>
      </c>
      <c r="E151" s="33"/>
      <c r="F151" s="33" t="s">
        <v>1115</v>
      </c>
      <c r="G151" s="66">
        <v>1</v>
      </c>
      <c r="H151" s="33" t="s">
        <v>2236</v>
      </c>
      <c r="I151" s="34">
        <v>41274</v>
      </c>
      <c r="J151" s="34">
        <v>41274</v>
      </c>
      <c r="K151" s="66" t="s">
        <v>2797</v>
      </c>
      <c r="L151" s="33" t="s">
        <v>2798</v>
      </c>
      <c r="M151" s="35"/>
      <c r="N151" s="35"/>
      <c r="O151" s="35"/>
      <c r="P151" s="35"/>
      <c r="Q151" s="66"/>
      <c r="R151" s="35"/>
      <c r="S151" s="42" t="str">
        <f t="shared" si="6"/>
        <v/>
      </c>
      <c r="T151" s="196"/>
      <c r="U151" s="24" t="s">
        <v>3225</v>
      </c>
      <c r="V151" s="25">
        <v>20</v>
      </c>
      <c r="W151" s="24">
        <v>17.699115044247801</v>
      </c>
      <c r="X151" s="199"/>
      <c r="Y151" s="195"/>
      <c r="Z151" s="199"/>
      <c r="AA151" s="24"/>
      <c r="AB151" s="199"/>
      <c r="AC151" s="24"/>
      <c r="AD151" s="199"/>
      <c r="AE151" s="24"/>
      <c r="AF151" s="199"/>
      <c r="AG151" s="24"/>
      <c r="AH151" s="199"/>
    </row>
    <row r="152" spans="1:34" ht="12.6" customHeight="1">
      <c r="A152" s="32">
        <f t="shared" si="2"/>
        <v>145</v>
      </c>
      <c r="B152" s="32" t="s">
        <v>3226</v>
      </c>
      <c r="C152" s="33" t="s">
        <v>3227</v>
      </c>
      <c r="D152" s="33" t="s">
        <v>3228</v>
      </c>
      <c r="E152" s="33"/>
      <c r="F152" s="33" t="s">
        <v>1115</v>
      </c>
      <c r="G152" s="66">
        <v>1</v>
      </c>
      <c r="H152" s="33" t="s">
        <v>2236</v>
      </c>
      <c r="I152" s="34">
        <v>39355</v>
      </c>
      <c r="J152" s="34">
        <v>39355</v>
      </c>
      <c r="K152" s="66" t="s">
        <v>2797</v>
      </c>
      <c r="L152" s="33" t="s">
        <v>2798</v>
      </c>
      <c r="M152" s="35"/>
      <c r="N152" s="35"/>
      <c r="O152" s="35"/>
      <c r="P152" s="35"/>
      <c r="Q152" s="66"/>
      <c r="R152" s="35"/>
      <c r="S152" s="42" t="str">
        <f t="shared" si="6"/>
        <v/>
      </c>
      <c r="T152" s="196"/>
      <c r="U152" s="24" t="s">
        <v>3229</v>
      </c>
      <c r="V152" s="25">
        <v>30</v>
      </c>
      <c r="W152" s="24">
        <v>26.5486725663717</v>
      </c>
      <c r="X152" s="199"/>
      <c r="Y152" s="195"/>
      <c r="Z152" s="199"/>
      <c r="AA152" s="24"/>
      <c r="AB152" s="199"/>
      <c r="AC152" s="24"/>
      <c r="AD152" s="199"/>
      <c r="AE152" s="24"/>
      <c r="AF152" s="199"/>
      <c r="AG152" s="24"/>
      <c r="AH152" s="199"/>
    </row>
    <row r="153" spans="1:34" ht="12.6" customHeight="1">
      <c r="A153" s="32">
        <f t="shared" si="2"/>
        <v>146</v>
      </c>
      <c r="B153" s="32" t="s">
        <v>3230</v>
      </c>
      <c r="C153" s="33" t="s">
        <v>2809</v>
      </c>
      <c r="D153" s="33" t="s">
        <v>3231</v>
      </c>
      <c r="E153" s="33" t="s">
        <v>2811</v>
      </c>
      <c r="F153" s="33" t="s">
        <v>1115</v>
      </c>
      <c r="G153" s="66">
        <v>1</v>
      </c>
      <c r="H153" s="33" t="s">
        <v>2236</v>
      </c>
      <c r="I153" s="34">
        <v>40147</v>
      </c>
      <c r="J153" s="34">
        <v>40147</v>
      </c>
      <c r="K153" s="66" t="s">
        <v>2797</v>
      </c>
      <c r="L153" s="33" t="s">
        <v>2798</v>
      </c>
      <c r="M153" s="35"/>
      <c r="N153" s="35"/>
      <c r="O153" s="35"/>
      <c r="P153" s="35"/>
      <c r="Q153" s="66"/>
      <c r="R153" s="35"/>
      <c r="S153" s="42" t="str">
        <f t="shared" si="6"/>
        <v/>
      </c>
      <c r="T153" s="196"/>
      <c r="U153" s="24" t="s">
        <v>3232</v>
      </c>
      <c r="V153" s="25">
        <v>100</v>
      </c>
      <c r="W153" s="24">
        <v>88.495575221238994</v>
      </c>
      <c r="X153" s="199"/>
      <c r="Y153" s="195"/>
      <c r="Z153" s="199"/>
      <c r="AA153" s="24"/>
      <c r="AB153" s="199"/>
      <c r="AC153" s="24"/>
      <c r="AD153" s="199"/>
      <c r="AE153" s="24"/>
      <c r="AF153" s="199"/>
      <c r="AG153" s="24"/>
      <c r="AH153" s="199"/>
    </row>
    <row r="154" spans="1:34" ht="12.6" customHeight="1">
      <c r="A154" s="32">
        <f t="shared" si="2"/>
        <v>147</v>
      </c>
      <c r="B154" s="32" t="s">
        <v>3233</v>
      </c>
      <c r="C154" s="33" t="s">
        <v>2809</v>
      </c>
      <c r="D154" s="33" t="s">
        <v>3231</v>
      </c>
      <c r="E154" s="33" t="s">
        <v>2811</v>
      </c>
      <c r="F154" s="33" t="s">
        <v>1115</v>
      </c>
      <c r="G154" s="66">
        <v>1</v>
      </c>
      <c r="H154" s="33" t="s">
        <v>2236</v>
      </c>
      <c r="I154" s="34">
        <v>40147</v>
      </c>
      <c r="J154" s="34">
        <v>40147</v>
      </c>
      <c r="K154" s="66" t="s">
        <v>2797</v>
      </c>
      <c r="L154" s="33" t="s">
        <v>2798</v>
      </c>
      <c r="M154" s="35"/>
      <c r="N154" s="35"/>
      <c r="O154" s="35"/>
      <c r="P154" s="35"/>
      <c r="Q154" s="66"/>
      <c r="R154" s="35"/>
      <c r="S154" s="42" t="str">
        <f t="shared" si="6"/>
        <v/>
      </c>
      <c r="T154" s="196"/>
      <c r="U154" s="24" t="s">
        <v>3234</v>
      </c>
      <c r="V154" s="25">
        <v>100</v>
      </c>
      <c r="W154" s="24">
        <v>88.495575221238994</v>
      </c>
      <c r="X154" s="199"/>
      <c r="Y154" s="195"/>
      <c r="Z154" s="199"/>
      <c r="AA154" s="24"/>
      <c r="AB154" s="199"/>
      <c r="AC154" s="24"/>
      <c r="AD154" s="199"/>
      <c r="AE154" s="24"/>
      <c r="AF154" s="199"/>
      <c r="AG154" s="24"/>
      <c r="AH154" s="199"/>
    </row>
    <row r="155" spans="1:34" ht="12.6" customHeight="1">
      <c r="A155" s="32">
        <f t="shared" si="2"/>
        <v>148</v>
      </c>
      <c r="B155" s="32" t="s">
        <v>3235</v>
      </c>
      <c r="C155" s="33" t="s">
        <v>2809</v>
      </c>
      <c r="D155" s="33" t="s">
        <v>3231</v>
      </c>
      <c r="E155" s="33" t="s">
        <v>2811</v>
      </c>
      <c r="F155" s="33" t="s">
        <v>1115</v>
      </c>
      <c r="G155" s="66">
        <v>1</v>
      </c>
      <c r="H155" s="33" t="s">
        <v>2236</v>
      </c>
      <c r="I155" s="34">
        <v>40147</v>
      </c>
      <c r="J155" s="34">
        <v>40147</v>
      </c>
      <c r="K155" s="66" t="s">
        <v>2797</v>
      </c>
      <c r="L155" s="33" t="s">
        <v>2798</v>
      </c>
      <c r="M155" s="35"/>
      <c r="N155" s="35"/>
      <c r="O155" s="35"/>
      <c r="P155" s="35"/>
      <c r="Q155" s="66"/>
      <c r="R155" s="35"/>
      <c r="S155" s="42" t="str">
        <f t="shared" si="6"/>
        <v/>
      </c>
      <c r="T155" s="196"/>
      <c r="U155" s="24" t="s">
        <v>3236</v>
      </c>
      <c r="V155" s="25">
        <v>100</v>
      </c>
      <c r="W155" s="24">
        <v>88.495575221238994</v>
      </c>
      <c r="X155" s="199"/>
      <c r="Y155" s="195"/>
      <c r="Z155" s="199"/>
      <c r="AA155" s="24"/>
      <c r="AB155" s="199"/>
      <c r="AC155" s="24"/>
      <c r="AD155" s="199"/>
      <c r="AE155" s="24"/>
      <c r="AF155" s="199"/>
      <c r="AG155" s="24"/>
      <c r="AH155" s="199"/>
    </row>
    <row r="156" spans="1:34" ht="12.6" customHeight="1">
      <c r="A156" s="32">
        <f t="shared" si="2"/>
        <v>149</v>
      </c>
      <c r="B156" s="32" t="s">
        <v>3237</v>
      </c>
      <c r="C156" s="33" t="s">
        <v>2809</v>
      </c>
      <c r="D156" s="33" t="s">
        <v>3231</v>
      </c>
      <c r="E156" s="33" t="s">
        <v>2811</v>
      </c>
      <c r="F156" s="33" t="s">
        <v>1115</v>
      </c>
      <c r="G156" s="66">
        <v>1</v>
      </c>
      <c r="H156" s="33" t="s">
        <v>2236</v>
      </c>
      <c r="I156" s="34">
        <v>40147</v>
      </c>
      <c r="J156" s="34">
        <v>40147</v>
      </c>
      <c r="K156" s="66" t="s">
        <v>2797</v>
      </c>
      <c r="L156" s="33" t="s">
        <v>2798</v>
      </c>
      <c r="M156" s="35"/>
      <c r="N156" s="35"/>
      <c r="O156" s="35"/>
      <c r="P156" s="35"/>
      <c r="Q156" s="66"/>
      <c r="R156" s="35"/>
      <c r="S156" s="42" t="str">
        <f t="shared" si="6"/>
        <v/>
      </c>
      <c r="T156" s="196"/>
      <c r="U156" s="24" t="s">
        <v>3238</v>
      </c>
      <c r="V156" s="25">
        <v>100</v>
      </c>
      <c r="W156" s="24">
        <v>88.495575221238994</v>
      </c>
      <c r="X156" s="199"/>
      <c r="Y156" s="195"/>
      <c r="Z156" s="199"/>
      <c r="AA156" s="24"/>
      <c r="AB156" s="199"/>
      <c r="AC156" s="24"/>
      <c r="AD156" s="199"/>
      <c r="AE156" s="24"/>
      <c r="AF156" s="199"/>
      <c r="AG156" s="24"/>
      <c r="AH156" s="199"/>
    </row>
    <row r="157" spans="1:34" ht="12.6" customHeight="1">
      <c r="A157" s="32">
        <f t="shared" si="2"/>
        <v>150</v>
      </c>
      <c r="B157" s="32" t="s">
        <v>3239</v>
      </c>
      <c r="C157" s="33" t="s">
        <v>3240</v>
      </c>
      <c r="D157" s="33" t="s">
        <v>3241</v>
      </c>
      <c r="E157" s="33" t="s">
        <v>2811</v>
      </c>
      <c r="F157" s="33" t="s">
        <v>1115</v>
      </c>
      <c r="G157" s="66">
        <v>1</v>
      </c>
      <c r="H157" s="33" t="s">
        <v>2236</v>
      </c>
      <c r="I157" s="34">
        <v>42705</v>
      </c>
      <c r="J157" s="34">
        <v>42705</v>
      </c>
      <c r="K157" s="66" t="s">
        <v>2797</v>
      </c>
      <c r="L157" s="33" t="s">
        <v>2798</v>
      </c>
      <c r="M157" s="35"/>
      <c r="N157" s="35"/>
      <c r="O157" s="35"/>
      <c r="P157" s="35"/>
      <c r="Q157" s="66"/>
      <c r="R157" s="35"/>
      <c r="S157" s="42" t="str">
        <f t="shared" si="6"/>
        <v/>
      </c>
      <c r="T157" s="196"/>
      <c r="U157" s="24" t="s">
        <v>3242</v>
      </c>
      <c r="V157" s="25">
        <v>20</v>
      </c>
      <c r="W157" s="24">
        <v>17.699115044247801</v>
      </c>
      <c r="X157" s="199"/>
      <c r="Y157" s="195"/>
      <c r="Z157" s="199"/>
      <c r="AA157" s="24"/>
      <c r="AB157" s="199"/>
      <c r="AC157" s="24"/>
      <c r="AD157" s="199"/>
      <c r="AE157" s="24"/>
      <c r="AF157" s="199"/>
      <c r="AG157" s="24"/>
      <c r="AH157" s="199"/>
    </row>
    <row r="158" spans="1:34" ht="12.6" customHeight="1">
      <c r="A158" s="32">
        <f t="shared" si="2"/>
        <v>151</v>
      </c>
      <c r="B158" s="32" t="s">
        <v>3243</v>
      </c>
      <c r="C158" s="33" t="s">
        <v>3240</v>
      </c>
      <c r="D158" s="33" t="s">
        <v>3241</v>
      </c>
      <c r="E158" s="33" t="s">
        <v>3039</v>
      </c>
      <c r="F158" s="33" t="s">
        <v>1115</v>
      </c>
      <c r="G158" s="66">
        <v>1</v>
      </c>
      <c r="H158" s="33" t="s">
        <v>2236</v>
      </c>
      <c r="I158" s="34">
        <v>42705</v>
      </c>
      <c r="J158" s="34">
        <v>42705</v>
      </c>
      <c r="K158" s="66" t="s">
        <v>2797</v>
      </c>
      <c r="L158" s="33" t="s">
        <v>2798</v>
      </c>
      <c r="M158" s="35"/>
      <c r="N158" s="35"/>
      <c r="O158" s="35"/>
      <c r="P158" s="35"/>
      <c r="Q158" s="66"/>
      <c r="R158" s="35"/>
      <c r="S158" s="42" t="str">
        <f t="shared" si="6"/>
        <v/>
      </c>
      <c r="T158" s="196"/>
      <c r="U158" s="24" t="s">
        <v>3244</v>
      </c>
      <c r="V158" s="25">
        <v>20</v>
      </c>
      <c r="W158" s="24">
        <v>17.699115044247801</v>
      </c>
      <c r="X158" s="199"/>
      <c r="Y158" s="195"/>
      <c r="Z158" s="199"/>
      <c r="AA158" s="24"/>
      <c r="AB158" s="199"/>
      <c r="AC158" s="24"/>
      <c r="AD158" s="199"/>
      <c r="AE158" s="24"/>
      <c r="AF158" s="199"/>
      <c r="AG158" s="24"/>
      <c r="AH158" s="199"/>
    </row>
    <row r="159" spans="1:34" ht="12.6" customHeight="1">
      <c r="A159" s="32">
        <f t="shared" si="2"/>
        <v>152</v>
      </c>
      <c r="B159" s="32" t="s">
        <v>3245</v>
      </c>
      <c r="C159" s="33" t="s">
        <v>3240</v>
      </c>
      <c r="D159" s="33" t="s">
        <v>3241</v>
      </c>
      <c r="E159" s="33" t="s">
        <v>3039</v>
      </c>
      <c r="F159" s="33" t="s">
        <v>1115</v>
      </c>
      <c r="G159" s="66">
        <v>1</v>
      </c>
      <c r="H159" s="33" t="s">
        <v>2236</v>
      </c>
      <c r="I159" s="34">
        <v>42705</v>
      </c>
      <c r="J159" s="34">
        <v>42705</v>
      </c>
      <c r="K159" s="66" t="s">
        <v>2797</v>
      </c>
      <c r="L159" s="33" t="s">
        <v>2798</v>
      </c>
      <c r="M159" s="35"/>
      <c r="N159" s="35"/>
      <c r="O159" s="35"/>
      <c r="P159" s="35"/>
      <c r="Q159" s="66"/>
      <c r="R159" s="35"/>
      <c r="S159" s="42" t="str">
        <f t="shared" si="6"/>
        <v/>
      </c>
      <c r="T159" s="196"/>
      <c r="U159" s="24" t="s">
        <v>3246</v>
      </c>
      <c r="V159" s="25">
        <v>20</v>
      </c>
      <c r="W159" s="24">
        <v>17.699115044247801</v>
      </c>
      <c r="X159" s="199"/>
      <c r="Y159" s="195"/>
      <c r="Z159" s="199"/>
      <c r="AA159" s="24"/>
      <c r="AB159" s="199"/>
      <c r="AC159" s="24"/>
      <c r="AD159" s="199"/>
      <c r="AE159" s="24"/>
      <c r="AF159" s="199"/>
      <c r="AG159" s="24"/>
      <c r="AH159" s="199"/>
    </row>
    <row r="160" spans="1:34" ht="12.6" customHeight="1">
      <c r="A160" s="32">
        <f t="shared" si="2"/>
        <v>153</v>
      </c>
      <c r="B160" s="32" t="s">
        <v>3247</v>
      </c>
      <c r="C160" s="33" t="s">
        <v>3248</v>
      </c>
      <c r="D160" s="33" t="s">
        <v>3249</v>
      </c>
      <c r="E160" s="33" t="s">
        <v>3014</v>
      </c>
      <c r="F160" s="33" t="s">
        <v>1115</v>
      </c>
      <c r="G160" s="66">
        <v>1</v>
      </c>
      <c r="H160" s="33" t="s">
        <v>2236</v>
      </c>
      <c r="I160" s="34">
        <v>42004</v>
      </c>
      <c r="J160" s="34">
        <v>42004</v>
      </c>
      <c r="K160" s="66" t="s">
        <v>2797</v>
      </c>
      <c r="L160" s="33" t="s">
        <v>2798</v>
      </c>
      <c r="M160" s="35"/>
      <c r="N160" s="35"/>
      <c r="O160" s="35"/>
      <c r="P160" s="35"/>
      <c r="Q160" s="66"/>
      <c r="R160" s="35"/>
      <c r="S160" s="42" t="str">
        <f t="shared" si="6"/>
        <v/>
      </c>
      <c r="T160" s="196"/>
      <c r="U160" s="24" t="s">
        <v>3250</v>
      </c>
      <c r="V160" s="25">
        <v>50</v>
      </c>
      <c r="W160" s="24">
        <v>44.247787610619497</v>
      </c>
      <c r="X160" s="199"/>
      <c r="Y160" s="195"/>
      <c r="Z160" s="199"/>
      <c r="AA160" s="24"/>
      <c r="AB160" s="199"/>
      <c r="AC160" s="24"/>
      <c r="AD160" s="199"/>
      <c r="AE160" s="24"/>
      <c r="AF160" s="199"/>
      <c r="AG160" s="24"/>
      <c r="AH160" s="199"/>
    </row>
    <row r="161" spans="1:34" ht="12.6" customHeight="1">
      <c r="A161" s="32">
        <f t="shared" si="2"/>
        <v>154</v>
      </c>
      <c r="B161" s="32" t="s">
        <v>3251</v>
      </c>
      <c r="C161" s="33" t="s">
        <v>3248</v>
      </c>
      <c r="D161" s="33" t="s">
        <v>3249</v>
      </c>
      <c r="E161" s="33" t="s">
        <v>3014</v>
      </c>
      <c r="F161" s="33" t="s">
        <v>1115</v>
      </c>
      <c r="G161" s="66">
        <v>1</v>
      </c>
      <c r="H161" s="33" t="s">
        <v>2236</v>
      </c>
      <c r="I161" s="34">
        <v>42004</v>
      </c>
      <c r="J161" s="34">
        <v>42004</v>
      </c>
      <c r="K161" s="66" t="s">
        <v>2412</v>
      </c>
      <c r="L161" s="33" t="s">
        <v>2798</v>
      </c>
      <c r="M161" s="35"/>
      <c r="N161" s="35"/>
      <c r="O161" s="35"/>
      <c r="P161" s="35"/>
      <c r="Q161" s="66"/>
      <c r="R161" s="35"/>
      <c r="S161" s="42" t="str">
        <f t="shared" si="6"/>
        <v/>
      </c>
      <c r="T161" s="196"/>
      <c r="U161" s="24" t="s">
        <v>3252</v>
      </c>
      <c r="V161" s="25">
        <v>50</v>
      </c>
      <c r="W161" s="24">
        <v>44.247787610619497</v>
      </c>
      <c r="X161" s="199"/>
      <c r="Y161" s="195"/>
      <c r="Z161" s="199"/>
      <c r="AA161" s="24"/>
      <c r="AB161" s="199"/>
      <c r="AC161" s="24"/>
      <c r="AD161" s="199"/>
      <c r="AE161" s="24"/>
      <c r="AF161" s="199"/>
      <c r="AG161" s="24"/>
      <c r="AH161" s="199"/>
    </row>
    <row r="162" spans="1:34" ht="12.6" customHeight="1">
      <c r="A162" s="32">
        <f t="shared" si="2"/>
        <v>155</v>
      </c>
      <c r="B162" s="32" t="s">
        <v>3253</v>
      </c>
      <c r="C162" s="33" t="s">
        <v>2839</v>
      </c>
      <c r="D162" s="33" t="s">
        <v>3254</v>
      </c>
      <c r="E162" s="33" t="s">
        <v>3255</v>
      </c>
      <c r="F162" s="33" t="s">
        <v>1115</v>
      </c>
      <c r="G162" s="66">
        <v>1</v>
      </c>
      <c r="H162" s="33" t="s">
        <v>2236</v>
      </c>
      <c r="I162" s="34">
        <v>40543</v>
      </c>
      <c r="J162" s="34">
        <v>40543</v>
      </c>
      <c r="K162" s="66" t="s">
        <v>2412</v>
      </c>
      <c r="L162" s="33" t="s">
        <v>2798</v>
      </c>
      <c r="M162" s="35"/>
      <c r="N162" s="35"/>
      <c r="O162" s="35"/>
      <c r="P162" s="35"/>
      <c r="Q162" s="66"/>
      <c r="R162" s="35"/>
      <c r="S162" s="42" t="str">
        <f t="shared" si="6"/>
        <v/>
      </c>
      <c r="T162" s="196"/>
      <c r="U162" s="24" t="s">
        <v>3256</v>
      </c>
      <c r="V162" s="25">
        <v>20</v>
      </c>
      <c r="W162" s="24">
        <v>17.699115044247801</v>
      </c>
      <c r="X162" s="199"/>
      <c r="Y162" s="195"/>
      <c r="Z162" s="199"/>
      <c r="AA162" s="24"/>
      <c r="AB162" s="199"/>
      <c r="AC162" s="24"/>
      <c r="AD162" s="199"/>
      <c r="AE162" s="24"/>
      <c r="AF162" s="199"/>
      <c r="AG162" s="24"/>
      <c r="AH162" s="199"/>
    </row>
    <row r="163" spans="1:34" ht="12.6" customHeight="1">
      <c r="A163" s="32">
        <f t="shared" si="2"/>
        <v>156</v>
      </c>
      <c r="B163" s="32" t="s">
        <v>3257</v>
      </c>
      <c r="C163" s="33" t="s">
        <v>3258</v>
      </c>
      <c r="D163" s="33" t="s">
        <v>3259</v>
      </c>
      <c r="E163" s="33" t="s">
        <v>3260</v>
      </c>
      <c r="F163" s="33" t="s">
        <v>1115</v>
      </c>
      <c r="G163" s="66">
        <v>1</v>
      </c>
      <c r="H163" s="33" t="s">
        <v>2236</v>
      </c>
      <c r="I163" s="34">
        <v>40543</v>
      </c>
      <c r="J163" s="34">
        <v>40543</v>
      </c>
      <c r="K163" s="66" t="s">
        <v>2412</v>
      </c>
      <c r="L163" s="33" t="s">
        <v>2798</v>
      </c>
      <c r="M163" s="35"/>
      <c r="N163" s="35"/>
      <c r="O163" s="35"/>
      <c r="P163" s="35"/>
      <c r="Q163" s="66"/>
      <c r="R163" s="35"/>
      <c r="S163" s="42" t="str">
        <f t="shared" si="6"/>
        <v/>
      </c>
      <c r="T163" s="196"/>
      <c r="U163" s="24" t="s">
        <v>3261</v>
      </c>
      <c r="V163" s="25">
        <v>15</v>
      </c>
      <c r="W163" s="24">
        <v>13.2743362831858</v>
      </c>
      <c r="X163" s="199"/>
      <c r="Y163" s="195"/>
      <c r="Z163" s="199"/>
      <c r="AA163" s="24"/>
      <c r="AB163" s="199"/>
      <c r="AC163" s="24"/>
      <c r="AD163" s="199"/>
      <c r="AE163" s="24"/>
      <c r="AF163" s="199"/>
      <c r="AG163" s="24"/>
      <c r="AH163" s="199"/>
    </row>
    <row r="164" spans="1:34" ht="12.6" customHeight="1">
      <c r="A164" s="32">
        <f t="shared" si="2"/>
        <v>157</v>
      </c>
      <c r="B164" s="32" t="s">
        <v>3262</v>
      </c>
      <c r="C164" s="33" t="s">
        <v>3258</v>
      </c>
      <c r="D164" s="33" t="s">
        <v>3259</v>
      </c>
      <c r="E164" s="33" t="s">
        <v>3260</v>
      </c>
      <c r="F164" s="33" t="s">
        <v>1115</v>
      </c>
      <c r="G164" s="66">
        <v>1</v>
      </c>
      <c r="H164" s="33" t="s">
        <v>2236</v>
      </c>
      <c r="I164" s="34">
        <v>40543</v>
      </c>
      <c r="J164" s="34">
        <v>40543</v>
      </c>
      <c r="K164" s="66" t="s">
        <v>2412</v>
      </c>
      <c r="L164" s="33" t="s">
        <v>2798</v>
      </c>
      <c r="M164" s="35"/>
      <c r="N164" s="35"/>
      <c r="O164" s="35"/>
      <c r="P164" s="35"/>
      <c r="Q164" s="66"/>
      <c r="R164" s="35"/>
      <c r="S164" s="42" t="str">
        <f t="shared" si="6"/>
        <v/>
      </c>
      <c r="T164" s="196"/>
      <c r="U164" s="24" t="s">
        <v>3263</v>
      </c>
      <c r="V164" s="25">
        <v>15</v>
      </c>
      <c r="W164" s="24">
        <v>13.2743362831858</v>
      </c>
      <c r="X164" s="199"/>
      <c r="Y164" s="195"/>
      <c r="Z164" s="199"/>
      <c r="AA164" s="24"/>
      <c r="AB164" s="199"/>
      <c r="AC164" s="24"/>
      <c r="AD164" s="199"/>
      <c r="AE164" s="24"/>
      <c r="AF164" s="199"/>
      <c r="AG164" s="24"/>
      <c r="AH164" s="199"/>
    </row>
    <row r="165" spans="1:34" ht="12.6" customHeight="1">
      <c r="A165" s="32">
        <f t="shared" si="2"/>
        <v>158</v>
      </c>
      <c r="B165" s="32" t="s">
        <v>3264</v>
      </c>
      <c r="C165" s="33" t="s">
        <v>3258</v>
      </c>
      <c r="D165" s="33" t="s">
        <v>3259</v>
      </c>
      <c r="E165" s="33" t="s">
        <v>3260</v>
      </c>
      <c r="F165" s="33" t="s">
        <v>1115</v>
      </c>
      <c r="G165" s="66">
        <v>1</v>
      </c>
      <c r="H165" s="33" t="s">
        <v>2236</v>
      </c>
      <c r="I165" s="34">
        <v>40543</v>
      </c>
      <c r="J165" s="34">
        <v>40543</v>
      </c>
      <c r="K165" s="66" t="s">
        <v>2412</v>
      </c>
      <c r="L165" s="33" t="s">
        <v>2798</v>
      </c>
      <c r="M165" s="35"/>
      <c r="N165" s="35"/>
      <c r="O165" s="35"/>
      <c r="P165" s="35"/>
      <c r="Q165" s="66"/>
      <c r="R165" s="35"/>
      <c r="S165" s="42" t="str">
        <f t="shared" si="6"/>
        <v/>
      </c>
      <c r="T165" s="196"/>
      <c r="U165" s="24" t="s">
        <v>3265</v>
      </c>
      <c r="V165" s="25">
        <v>15</v>
      </c>
      <c r="W165" s="24">
        <v>13.2743362831858</v>
      </c>
      <c r="X165" s="199"/>
      <c r="Y165" s="195"/>
      <c r="Z165" s="199"/>
      <c r="AA165" s="24"/>
      <c r="AB165" s="199"/>
      <c r="AC165" s="24"/>
      <c r="AD165" s="199"/>
      <c r="AE165" s="24"/>
      <c r="AF165" s="199"/>
      <c r="AG165" s="24"/>
      <c r="AH165" s="199"/>
    </row>
    <row r="166" spans="1:34" ht="12.6" customHeight="1">
      <c r="A166" s="32">
        <f t="shared" si="2"/>
        <v>159</v>
      </c>
      <c r="B166" s="32" t="s">
        <v>3266</v>
      </c>
      <c r="C166" s="33" t="s">
        <v>3258</v>
      </c>
      <c r="D166" s="33" t="s">
        <v>3259</v>
      </c>
      <c r="E166" s="33" t="s">
        <v>3260</v>
      </c>
      <c r="F166" s="33" t="s">
        <v>1115</v>
      </c>
      <c r="G166" s="66">
        <v>1</v>
      </c>
      <c r="H166" s="33" t="s">
        <v>2236</v>
      </c>
      <c r="I166" s="34">
        <v>40543</v>
      </c>
      <c r="J166" s="34">
        <v>40543</v>
      </c>
      <c r="K166" s="66" t="s">
        <v>2412</v>
      </c>
      <c r="L166" s="33" t="s">
        <v>2798</v>
      </c>
      <c r="M166" s="35"/>
      <c r="N166" s="35"/>
      <c r="O166" s="35"/>
      <c r="P166" s="35"/>
      <c r="Q166" s="66"/>
      <c r="R166" s="35"/>
      <c r="S166" s="42" t="str">
        <f t="shared" si="6"/>
        <v/>
      </c>
      <c r="T166" s="196"/>
      <c r="U166" s="24" t="s">
        <v>3267</v>
      </c>
      <c r="V166" s="25">
        <v>15</v>
      </c>
      <c r="W166" s="24">
        <v>13.2743362831858</v>
      </c>
      <c r="X166" s="199"/>
      <c r="Y166" s="195"/>
      <c r="Z166" s="199"/>
      <c r="AA166" s="24"/>
      <c r="AB166" s="199"/>
      <c r="AC166" s="24"/>
      <c r="AD166" s="199"/>
      <c r="AE166" s="24"/>
      <c r="AF166" s="199"/>
      <c r="AG166" s="24"/>
      <c r="AH166" s="199"/>
    </row>
    <row r="167" spans="1:34" ht="12.6" customHeight="1">
      <c r="A167" s="32">
        <f t="shared" si="2"/>
        <v>160</v>
      </c>
      <c r="B167" s="32" t="s">
        <v>3268</v>
      </c>
      <c r="C167" s="33" t="s">
        <v>3258</v>
      </c>
      <c r="D167" s="33" t="s">
        <v>3259</v>
      </c>
      <c r="E167" s="33" t="s">
        <v>3260</v>
      </c>
      <c r="F167" s="33" t="s">
        <v>1115</v>
      </c>
      <c r="G167" s="66">
        <v>1</v>
      </c>
      <c r="H167" s="33" t="s">
        <v>2236</v>
      </c>
      <c r="I167" s="34">
        <v>40543</v>
      </c>
      <c r="J167" s="34">
        <v>40543</v>
      </c>
      <c r="K167" s="66" t="s">
        <v>2412</v>
      </c>
      <c r="L167" s="33" t="s">
        <v>2798</v>
      </c>
      <c r="M167" s="35"/>
      <c r="N167" s="35"/>
      <c r="O167" s="35"/>
      <c r="P167" s="35"/>
      <c r="Q167" s="66"/>
      <c r="R167" s="35"/>
      <c r="S167" s="42" t="str">
        <f t="shared" si="6"/>
        <v/>
      </c>
      <c r="T167" s="196"/>
      <c r="U167" s="24" t="s">
        <v>3269</v>
      </c>
      <c r="V167" s="25">
        <v>15</v>
      </c>
      <c r="W167" s="24">
        <v>13.2743362831858</v>
      </c>
      <c r="X167" s="199"/>
      <c r="Y167" s="195"/>
      <c r="Z167" s="199"/>
      <c r="AA167" s="24"/>
      <c r="AB167" s="199"/>
      <c r="AC167" s="24"/>
      <c r="AD167" s="199"/>
      <c r="AE167" s="24"/>
      <c r="AF167" s="199"/>
      <c r="AG167" s="24"/>
      <c r="AH167" s="199"/>
    </row>
    <row r="168" spans="1:34" ht="12.6" customHeight="1">
      <c r="A168" s="32">
        <f t="shared" si="2"/>
        <v>161</v>
      </c>
      <c r="B168" s="32" t="s">
        <v>3270</v>
      </c>
      <c r="C168" s="33" t="s">
        <v>3258</v>
      </c>
      <c r="D168" s="33" t="s">
        <v>3259</v>
      </c>
      <c r="E168" s="33" t="s">
        <v>3260</v>
      </c>
      <c r="F168" s="33" t="s">
        <v>1115</v>
      </c>
      <c r="G168" s="66">
        <v>1</v>
      </c>
      <c r="H168" s="33" t="s">
        <v>2236</v>
      </c>
      <c r="I168" s="34">
        <v>40543</v>
      </c>
      <c r="J168" s="34">
        <v>40543</v>
      </c>
      <c r="K168" s="66" t="s">
        <v>2412</v>
      </c>
      <c r="L168" s="33" t="s">
        <v>2798</v>
      </c>
      <c r="M168" s="35"/>
      <c r="N168" s="35"/>
      <c r="O168" s="35"/>
      <c r="P168" s="35"/>
      <c r="Q168" s="66"/>
      <c r="R168" s="35"/>
      <c r="S168" s="42" t="str">
        <f t="shared" si="6"/>
        <v/>
      </c>
      <c r="T168" s="196"/>
      <c r="U168" s="24" t="s">
        <v>3271</v>
      </c>
      <c r="V168" s="25">
        <v>15</v>
      </c>
      <c r="W168" s="24">
        <v>13.2743362831858</v>
      </c>
      <c r="X168" s="199"/>
      <c r="Y168" s="195"/>
      <c r="Z168" s="199"/>
      <c r="AA168" s="24"/>
      <c r="AB168" s="199"/>
      <c r="AC168" s="24"/>
      <c r="AD168" s="199"/>
      <c r="AE168" s="24"/>
      <c r="AF168" s="199"/>
      <c r="AG168" s="24"/>
      <c r="AH168" s="199"/>
    </row>
    <row r="169" spans="1:34" ht="12.6" customHeight="1">
      <c r="A169" s="32">
        <f t="shared" si="2"/>
        <v>162</v>
      </c>
      <c r="B169" s="32" t="s">
        <v>3272</v>
      </c>
      <c r="C169" s="33" t="s">
        <v>3258</v>
      </c>
      <c r="D169" s="33" t="s">
        <v>3259</v>
      </c>
      <c r="E169" s="33" t="s">
        <v>3260</v>
      </c>
      <c r="F169" s="33" t="s">
        <v>1115</v>
      </c>
      <c r="G169" s="66">
        <v>1</v>
      </c>
      <c r="H169" s="33" t="s">
        <v>2236</v>
      </c>
      <c r="I169" s="34">
        <v>40543</v>
      </c>
      <c r="J169" s="34">
        <v>40543</v>
      </c>
      <c r="K169" s="66" t="s">
        <v>2412</v>
      </c>
      <c r="L169" s="33" t="s">
        <v>2798</v>
      </c>
      <c r="M169" s="35"/>
      <c r="N169" s="35"/>
      <c r="O169" s="35"/>
      <c r="P169" s="35"/>
      <c r="Q169" s="66"/>
      <c r="R169" s="35"/>
      <c r="S169" s="42" t="str">
        <f t="shared" si="6"/>
        <v/>
      </c>
      <c r="T169" s="196"/>
      <c r="U169" s="24" t="s">
        <v>3273</v>
      </c>
      <c r="V169" s="25">
        <v>15</v>
      </c>
      <c r="W169" s="24">
        <v>13.2743362831858</v>
      </c>
      <c r="X169" s="199"/>
      <c r="Y169" s="195"/>
      <c r="Z169" s="199"/>
      <c r="AA169" s="24"/>
      <c r="AB169" s="199"/>
      <c r="AC169" s="24"/>
      <c r="AD169" s="199"/>
      <c r="AE169" s="24"/>
      <c r="AF169" s="199"/>
      <c r="AG169" s="24"/>
      <c r="AH169" s="199"/>
    </row>
    <row r="170" spans="1:34" ht="12.6" customHeight="1">
      <c r="A170" s="32">
        <f t="shared" si="2"/>
        <v>163</v>
      </c>
      <c r="B170" s="32" t="s">
        <v>3274</v>
      </c>
      <c r="C170" s="33" t="s">
        <v>3258</v>
      </c>
      <c r="D170" s="33" t="s">
        <v>3259</v>
      </c>
      <c r="E170" s="33" t="s">
        <v>3260</v>
      </c>
      <c r="F170" s="33" t="s">
        <v>1115</v>
      </c>
      <c r="G170" s="66">
        <v>1</v>
      </c>
      <c r="H170" s="33" t="s">
        <v>2236</v>
      </c>
      <c r="I170" s="34">
        <v>40543</v>
      </c>
      <c r="J170" s="34">
        <v>40543</v>
      </c>
      <c r="K170" s="66" t="s">
        <v>2412</v>
      </c>
      <c r="L170" s="33" t="s">
        <v>2798</v>
      </c>
      <c r="M170" s="35"/>
      <c r="N170" s="35"/>
      <c r="O170" s="35"/>
      <c r="P170" s="35"/>
      <c r="Q170" s="66"/>
      <c r="R170" s="35"/>
      <c r="S170" s="42" t="str">
        <f t="shared" si="6"/>
        <v/>
      </c>
      <c r="T170" s="196"/>
      <c r="U170" s="24" t="s">
        <v>3275</v>
      </c>
      <c r="V170" s="25">
        <v>15</v>
      </c>
      <c r="W170" s="24">
        <v>13.2743362831858</v>
      </c>
      <c r="X170" s="199"/>
      <c r="Y170" s="195"/>
      <c r="Z170" s="199"/>
      <c r="AA170" s="24"/>
      <c r="AB170" s="199"/>
      <c r="AC170" s="24"/>
      <c r="AD170" s="199"/>
      <c r="AE170" s="24"/>
      <c r="AF170" s="199"/>
      <c r="AG170" s="24"/>
      <c r="AH170" s="199"/>
    </row>
    <row r="171" spans="1:34" ht="12.6" customHeight="1">
      <c r="A171" s="32">
        <f t="shared" si="2"/>
        <v>164</v>
      </c>
      <c r="B171" s="32" t="s">
        <v>3276</v>
      </c>
      <c r="C171" s="33" t="s">
        <v>3277</v>
      </c>
      <c r="D171" s="33" t="s">
        <v>3278</v>
      </c>
      <c r="E171" s="33" t="s">
        <v>3014</v>
      </c>
      <c r="F171" s="33" t="s">
        <v>1115</v>
      </c>
      <c r="G171" s="66">
        <v>1</v>
      </c>
      <c r="H171" s="33" t="s">
        <v>2236</v>
      </c>
      <c r="I171" s="34">
        <v>40908</v>
      </c>
      <c r="J171" s="34">
        <v>40908</v>
      </c>
      <c r="K171" s="66" t="s">
        <v>2412</v>
      </c>
      <c r="L171" s="33" t="s">
        <v>2798</v>
      </c>
      <c r="M171" s="35"/>
      <c r="N171" s="35"/>
      <c r="O171" s="35"/>
      <c r="P171" s="35"/>
      <c r="Q171" s="66"/>
      <c r="R171" s="35"/>
      <c r="S171" s="42" t="str">
        <f t="shared" si="6"/>
        <v/>
      </c>
      <c r="T171" s="196"/>
      <c r="U171" s="24" t="s">
        <v>3279</v>
      </c>
      <c r="V171" s="25">
        <v>20</v>
      </c>
      <c r="W171" s="24">
        <v>17.699115044247801</v>
      </c>
      <c r="X171" s="199"/>
      <c r="Y171" s="195"/>
      <c r="Z171" s="199"/>
      <c r="AA171" s="24"/>
      <c r="AB171" s="199"/>
      <c r="AC171" s="24"/>
      <c r="AD171" s="199"/>
      <c r="AE171" s="24"/>
      <c r="AF171" s="199"/>
      <c r="AG171" s="24"/>
      <c r="AH171" s="199"/>
    </row>
    <row r="172" spans="1:34" ht="12.6" customHeight="1">
      <c r="A172" s="32">
        <f t="shared" si="2"/>
        <v>165</v>
      </c>
      <c r="B172" s="32" t="s">
        <v>3280</v>
      </c>
      <c r="C172" s="33" t="s">
        <v>2945</v>
      </c>
      <c r="D172" s="33" t="s">
        <v>3281</v>
      </c>
      <c r="E172" s="33" t="s">
        <v>2795</v>
      </c>
      <c r="F172" s="33" t="s">
        <v>1115</v>
      </c>
      <c r="G172" s="66">
        <v>1</v>
      </c>
      <c r="H172" s="33" t="s">
        <v>2236</v>
      </c>
      <c r="I172" s="34">
        <v>40421</v>
      </c>
      <c r="J172" s="34">
        <v>40421</v>
      </c>
      <c r="K172" s="66" t="s">
        <v>2412</v>
      </c>
      <c r="L172" s="33" t="s">
        <v>2798</v>
      </c>
      <c r="M172" s="35"/>
      <c r="N172" s="35"/>
      <c r="O172" s="35"/>
      <c r="P172" s="35"/>
      <c r="Q172" s="66"/>
      <c r="R172" s="35"/>
      <c r="S172" s="42" t="str">
        <f t="shared" si="6"/>
        <v/>
      </c>
      <c r="T172" s="196"/>
      <c r="U172" s="24" t="s">
        <v>3282</v>
      </c>
      <c r="V172" s="25">
        <v>30</v>
      </c>
      <c r="W172" s="24">
        <v>26.5486725663717</v>
      </c>
      <c r="X172" s="199"/>
      <c r="Y172" s="195"/>
      <c r="Z172" s="199"/>
      <c r="AA172" s="24"/>
      <c r="AB172" s="199"/>
      <c r="AC172" s="24"/>
      <c r="AD172" s="199"/>
      <c r="AE172" s="24"/>
      <c r="AF172" s="199"/>
      <c r="AG172" s="24"/>
      <c r="AH172" s="199"/>
    </row>
    <row r="173" spans="1:34" ht="12.6" customHeight="1">
      <c r="A173" s="32">
        <f t="shared" si="2"/>
        <v>166</v>
      </c>
      <c r="B173" s="32" t="s">
        <v>3283</v>
      </c>
      <c r="C173" s="33" t="s">
        <v>3284</v>
      </c>
      <c r="D173" s="33" t="s">
        <v>3285</v>
      </c>
      <c r="E173" s="33" t="s">
        <v>3014</v>
      </c>
      <c r="F173" s="33" t="s">
        <v>1115</v>
      </c>
      <c r="G173" s="66">
        <v>1</v>
      </c>
      <c r="H173" s="33" t="s">
        <v>2236</v>
      </c>
      <c r="I173" s="34">
        <v>42004</v>
      </c>
      <c r="J173" s="34">
        <v>42004</v>
      </c>
      <c r="K173" s="66" t="s">
        <v>2412</v>
      </c>
      <c r="L173" s="33" t="s">
        <v>2798</v>
      </c>
      <c r="M173" s="35"/>
      <c r="N173" s="35"/>
      <c r="O173" s="35"/>
      <c r="P173" s="35"/>
      <c r="Q173" s="66"/>
      <c r="R173" s="35"/>
      <c r="S173" s="42" t="str">
        <f t="shared" si="6"/>
        <v/>
      </c>
      <c r="T173" s="196"/>
      <c r="U173" s="24" t="s">
        <v>3286</v>
      </c>
      <c r="V173" s="25">
        <v>30</v>
      </c>
      <c r="W173" s="24">
        <v>26.5486725663717</v>
      </c>
      <c r="X173" s="199"/>
      <c r="Y173" s="195"/>
      <c r="Z173" s="199"/>
      <c r="AA173" s="24"/>
      <c r="AB173" s="199"/>
      <c r="AC173" s="24"/>
      <c r="AD173" s="199"/>
      <c r="AE173" s="24"/>
      <c r="AF173" s="199"/>
      <c r="AG173" s="24"/>
      <c r="AH173" s="199"/>
    </row>
    <row r="174" spans="1:34" ht="12.6" customHeight="1">
      <c r="A174" s="32">
        <f t="shared" si="2"/>
        <v>167</v>
      </c>
      <c r="B174" s="32" t="s">
        <v>3287</v>
      </c>
      <c r="C174" s="33" t="s">
        <v>3288</v>
      </c>
      <c r="D174" s="33" t="s">
        <v>3289</v>
      </c>
      <c r="E174" s="33" t="s">
        <v>2921</v>
      </c>
      <c r="F174" s="33" t="s">
        <v>1115</v>
      </c>
      <c r="G174" s="66">
        <v>1</v>
      </c>
      <c r="H174" s="33" t="s">
        <v>2236</v>
      </c>
      <c r="I174" s="34">
        <v>41639</v>
      </c>
      <c r="J174" s="34">
        <v>41639</v>
      </c>
      <c r="K174" s="66" t="s">
        <v>2412</v>
      </c>
      <c r="L174" s="33" t="s">
        <v>2798</v>
      </c>
      <c r="M174" s="35"/>
      <c r="N174" s="35"/>
      <c r="O174" s="35"/>
      <c r="P174" s="35"/>
      <c r="Q174" s="66"/>
      <c r="R174" s="35"/>
      <c r="S174" s="42" t="str">
        <f t="shared" si="6"/>
        <v/>
      </c>
      <c r="T174" s="196"/>
      <c r="U174" s="24" t="s">
        <v>3290</v>
      </c>
      <c r="V174" s="25">
        <v>20</v>
      </c>
      <c r="W174" s="24">
        <v>17.699115044247801</v>
      </c>
      <c r="X174" s="199"/>
      <c r="Y174" s="195"/>
      <c r="Z174" s="199"/>
      <c r="AA174" s="24"/>
      <c r="AB174" s="199"/>
      <c r="AC174" s="24"/>
      <c r="AD174" s="199"/>
      <c r="AE174" s="24"/>
      <c r="AF174" s="199"/>
      <c r="AG174" s="24"/>
      <c r="AH174" s="199"/>
    </row>
    <row r="175" spans="1:34" ht="12.6" customHeight="1">
      <c r="A175" s="32">
        <f t="shared" si="2"/>
        <v>168</v>
      </c>
      <c r="B175" s="32" t="s">
        <v>3291</v>
      </c>
      <c r="C175" s="33" t="s">
        <v>3288</v>
      </c>
      <c r="D175" s="33" t="s">
        <v>3289</v>
      </c>
      <c r="E175" s="33" t="s">
        <v>2921</v>
      </c>
      <c r="F175" s="33" t="s">
        <v>1115</v>
      </c>
      <c r="G175" s="66">
        <v>1</v>
      </c>
      <c r="H175" s="33" t="s">
        <v>2236</v>
      </c>
      <c r="I175" s="34">
        <v>41639</v>
      </c>
      <c r="J175" s="34">
        <v>41639</v>
      </c>
      <c r="K175" s="66" t="s">
        <v>2412</v>
      </c>
      <c r="L175" s="33" t="s">
        <v>2798</v>
      </c>
      <c r="M175" s="35"/>
      <c r="N175" s="35"/>
      <c r="O175" s="35"/>
      <c r="P175" s="35"/>
      <c r="Q175" s="66"/>
      <c r="R175" s="35"/>
      <c r="S175" s="42" t="str">
        <f t="shared" si="6"/>
        <v/>
      </c>
      <c r="T175" s="196"/>
      <c r="U175" s="24" t="s">
        <v>3292</v>
      </c>
      <c r="V175" s="25">
        <v>20</v>
      </c>
      <c r="W175" s="24">
        <v>17.699115044247801</v>
      </c>
      <c r="X175" s="199"/>
      <c r="Y175" s="195"/>
      <c r="Z175" s="199"/>
      <c r="AA175" s="24"/>
      <c r="AB175" s="199"/>
      <c r="AC175" s="24"/>
      <c r="AD175" s="199"/>
      <c r="AE175" s="24"/>
      <c r="AF175" s="199"/>
      <c r="AG175" s="24"/>
      <c r="AH175" s="199"/>
    </row>
    <row r="176" spans="1:34" ht="12.6" customHeight="1">
      <c r="A176" s="32">
        <f t="shared" si="2"/>
        <v>169</v>
      </c>
      <c r="B176" s="32" t="s">
        <v>3293</v>
      </c>
      <c r="C176" s="33" t="s">
        <v>3294</v>
      </c>
      <c r="D176" s="33" t="s">
        <v>3295</v>
      </c>
      <c r="E176" s="33" t="s">
        <v>3296</v>
      </c>
      <c r="F176" s="33" t="s">
        <v>1115</v>
      </c>
      <c r="G176" s="66">
        <v>1</v>
      </c>
      <c r="H176" s="33" t="s">
        <v>2236</v>
      </c>
      <c r="I176" s="34">
        <v>42705</v>
      </c>
      <c r="J176" s="34">
        <v>42705</v>
      </c>
      <c r="K176" s="66" t="s">
        <v>2412</v>
      </c>
      <c r="L176" s="33" t="s">
        <v>2798</v>
      </c>
      <c r="M176" s="35"/>
      <c r="N176" s="35"/>
      <c r="O176" s="35"/>
      <c r="P176" s="35"/>
      <c r="Q176" s="66"/>
      <c r="R176" s="35"/>
      <c r="S176" s="42" t="str">
        <f t="shared" si="6"/>
        <v/>
      </c>
      <c r="T176" s="196"/>
      <c r="U176" s="24" t="s">
        <v>3297</v>
      </c>
      <c r="V176" s="25">
        <v>50</v>
      </c>
      <c r="W176" s="24">
        <v>44.247787610619497</v>
      </c>
      <c r="X176" s="199"/>
      <c r="Y176" s="195"/>
      <c r="Z176" s="199"/>
      <c r="AA176" s="24"/>
      <c r="AB176" s="199"/>
      <c r="AC176" s="24"/>
      <c r="AD176" s="199"/>
      <c r="AE176" s="24"/>
      <c r="AF176" s="199"/>
      <c r="AG176" s="24"/>
      <c r="AH176" s="199"/>
    </row>
    <row r="177" spans="1:34" ht="12.6" customHeight="1">
      <c r="A177" s="32">
        <f t="shared" si="2"/>
        <v>170</v>
      </c>
      <c r="B177" s="32" t="s">
        <v>3298</v>
      </c>
      <c r="C177" s="33" t="s">
        <v>3299</v>
      </c>
      <c r="D177" s="33" t="s">
        <v>3300</v>
      </c>
      <c r="E177" s="33" t="s">
        <v>3301</v>
      </c>
      <c r="F177" s="33" t="s">
        <v>1115</v>
      </c>
      <c r="G177" s="66">
        <v>1</v>
      </c>
      <c r="H177" s="33" t="s">
        <v>2236</v>
      </c>
      <c r="I177" s="34">
        <v>42705</v>
      </c>
      <c r="J177" s="34">
        <v>42705</v>
      </c>
      <c r="K177" s="66" t="s">
        <v>2412</v>
      </c>
      <c r="L177" s="33" t="s">
        <v>2798</v>
      </c>
      <c r="M177" s="35"/>
      <c r="N177" s="35"/>
      <c r="O177" s="35"/>
      <c r="P177" s="35"/>
      <c r="Q177" s="66"/>
      <c r="R177" s="35"/>
      <c r="S177" s="42" t="str">
        <f t="shared" si="6"/>
        <v/>
      </c>
      <c r="T177" s="196"/>
      <c r="U177" s="24" t="s">
        <v>3302</v>
      </c>
      <c r="V177" s="25">
        <v>50</v>
      </c>
      <c r="W177" s="24">
        <v>44.247787610619497</v>
      </c>
      <c r="X177" s="199"/>
      <c r="Y177" s="195"/>
      <c r="Z177" s="199"/>
      <c r="AA177" s="24"/>
      <c r="AB177" s="199"/>
      <c r="AC177" s="24"/>
      <c r="AD177" s="199"/>
      <c r="AE177" s="24"/>
      <c r="AF177" s="199"/>
      <c r="AG177" s="24"/>
      <c r="AH177" s="199"/>
    </row>
    <row r="178" spans="1:34" ht="12.6" customHeight="1">
      <c r="A178" s="32">
        <f t="shared" si="2"/>
        <v>171</v>
      </c>
      <c r="B178" s="32" t="s">
        <v>3303</v>
      </c>
      <c r="C178" s="33" t="s">
        <v>3304</v>
      </c>
      <c r="D178" s="33" t="s">
        <v>3305</v>
      </c>
      <c r="E178" s="33" t="s">
        <v>3306</v>
      </c>
      <c r="F178" s="33" t="s">
        <v>1115</v>
      </c>
      <c r="G178" s="66">
        <v>1</v>
      </c>
      <c r="H178" s="33" t="s">
        <v>2236</v>
      </c>
      <c r="I178" s="34">
        <v>42369</v>
      </c>
      <c r="J178" s="34">
        <v>42369</v>
      </c>
      <c r="K178" s="66" t="s">
        <v>2412</v>
      </c>
      <c r="L178" s="33" t="s">
        <v>2798</v>
      </c>
      <c r="M178" s="35"/>
      <c r="N178" s="35"/>
      <c r="O178" s="35"/>
      <c r="P178" s="35"/>
      <c r="Q178" s="66"/>
      <c r="R178" s="35"/>
      <c r="S178" s="42" t="str">
        <f t="shared" si="6"/>
        <v/>
      </c>
      <c r="T178" s="196"/>
      <c r="U178" s="24" t="s">
        <v>3307</v>
      </c>
      <c r="V178" s="25">
        <v>50</v>
      </c>
      <c r="W178" s="24">
        <v>44.247787610619497</v>
      </c>
      <c r="X178" s="199"/>
      <c r="Y178" s="195"/>
      <c r="Z178" s="199"/>
      <c r="AA178" s="24"/>
      <c r="AB178" s="199"/>
      <c r="AC178" s="24"/>
      <c r="AD178" s="199"/>
      <c r="AE178" s="24"/>
      <c r="AF178" s="199"/>
      <c r="AG178" s="24"/>
      <c r="AH178" s="199"/>
    </row>
    <row r="179" spans="1:34" ht="12.6" customHeight="1">
      <c r="A179" s="32">
        <f t="shared" si="2"/>
        <v>172</v>
      </c>
      <c r="B179" s="32" t="s">
        <v>3308</v>
      </c>
      <c r="C179" s="33" t="s">
        <v>3201</v>
      </c>
      <c r="D179" s="33" t="s">
        <v>3202</v>
      </c>
      <c r="E179" s="33" t="s">
        <v>3014</v>
      </c>
      <c r="F179" s="33" t="s">
        <v>1115</v>
      </c>
      <c r="G179" s="66">
        <v>1</v>
      </c>
      <c r="H179" s="33" t="s">
        <v>2236</v>
      </c>
      <c r="I179" s="34">
        <v>41759</v>
      </c>
      <c r="J179" s="34">
        <v>41759</v>
      </c>
      <c r="K179" s="66" t="s">
        <v>2370</v>
      </c>
      <c r="L179" s="33" t="s">
        <v>2798</v>
      </c>
      <c r="M179" s="35"/>
      <c r="N179" s="35"/>
      <c r="O179" s="35"/>
      <c r="P179" s="35"/>
      <c r="Q179" s="66"/>
      <c r="R179" s="35"/>
      <c r="S179" s="42" t="str">
        <f t="shared" si="6"/>
        <v/>
      </c>
      <c r="T179" s="196"/>
      <c r="U179" s="24" t="s">
        <v>3309</v>
      </c>
      <c r="V179" s="25">
        <v>15</v>
      </c>
      <c r="W179" s="24">
        <v>13.2743362831858</v>
      </c>
      <c r="X179" s="199"/>
      <c r="Y179" s="195"/>
      <c r="Z179" s="199"/>
      <c r="AA179" s="24"/>
      <c r="AB179" s="199"/>
      <c r="AC179" s="24"/>
      <c r="AD179" s="199"/>
      <c r="AE179" s="24"/>
      <c r="AF179" s="199"/>
      <c r="AG179" s="24"/>
      <c r="AH179" s="199"/>
    </row>
    <row r="180" spans="1:34" ht="12.6" customHeight="1">
      <c r="A180" s="32">
        <f t="shared" si="2"/>
        <v>173</v>
      </c>
      <c r="B180" s="32" t="s">
        <v>3310</v>
      </c>
      <c r="C180" s="33" t="s">
        <v>3311</v>
      </c>
      <c r="D180" s="33" t="s">
        <v>3312</v>
      </c>
      <c r="E180" s="33" t="s">
        <v>3313</v>
      </c>
      <c r="F180" s="33" t="s">
        <v>1115</v>
      </c>
      <c r="G180" s="66">
        <v>1</v>
      </c>
      <c r="H180" s="33" t="s">
        <v>2236</v>
      </c>
      <c r="I180" s="34">
        <v>42004</v>
      </c>
      <c r="J180" s="34">
        <v>42004</v>
      </c>
      <c r="K180" s="66" t="s">
        <v>2370</v>
      </c>
      <c r="L180" s="33" t="s">
        <v>2798</v>
      </c>
      <c r="M180" s="35"/>
      <c r="N180" s="35"/>
      <c r="O180" s="35"/>
      <c r="P180" s="35"/>
      <c r="Q180" s="66"/>
      <c r="R180" s="35"/>
      <c r="S180" s="42" t="str">
        <f t="shared" si="6"/>
        <v/>
      </c>
      <c r="T180" s="196"/>
      <c r="U180" s="24" t="s">
        <v>3314</v>
      </c>
      <c r="V180" s="25">
        <v>30</v>
      </c>
      <c r="W180" s="24">
        <v>26.5486725663717</v>
      </c>
      <c r="X180" s="199"/>
      <c r="Y180" s="195"/>
      <c r="Z180" s="199"/>
      <c r="AA180" s="24"/>
      <c r="AB180" s="199"/>
      <c r="AC180" s="24"/>
      <c r="AD180" s="199"/>
      <c r="AE180" s="24"/>
      <c r="AF180" s="199"/>
      <c r="AG180" s="24"/>
      <c r="AH180" s="199"/>
    </row>
    <row r="181" spans="1:34" ht="12.6" customHeight="1">
      <c r="A181" s="32">
        <f t="shared" si="2"/>
        <v>174</v>
      </c>
      <c r="B181" s="32" t="s">
        <v>3315</v>
      </c>
      <c r="C181" s="33" t="s">
        <v>3316</v>
      </c>
      <c r="D181" s="33" t="s">
        <v>3317</v>
      </c>
      <c r="E181" s="33" t="s">
        <v>3313</v>
      </c>
      <c r="F181" s="33" t="s">
        <v>1115</v>
      </c>
      <c r="G181" s="66">
        <v>1</v>
      </c>
      <c r="H181" s="33" t="s">
        <v>2236</v>
      </c>
      <c r="I181" s="34">
        <v>42004</v>
      </c>
      <c r="J181" s="34">
        <v>42004</v>
      </c>
      <c r="K181" s="66" t="s">
        <v>2370</v>
      </c>
      <c r="L181" s="33" t="s">
        <v>2798</v>
      </c>
      <c r="M181" s="35"/>
      <c r="N181" s="35"/>
      <c r="O181" s="35"/>
      <c r="P181" s="35"/>
      <c r="Q181" s="66"/>
      <c r="R181" s="35"/>
      <c r="S181" s="42" t="str">
        <f t="shared" si="6"/>
        <v/>
      </c>
      <c r="T181" s="196"/>
      <c r="U181" s="24" t="s">
        <v>3318</v>
      </c>
      <c r="V181" s="25">
        <v>30</v>
      </c>
      <c r="W181" s="24">
        <v>26.5486725663717</v>
      </c>
      <c r="X181" s="199"/>
      <c r="Y181" s="195"/>
      <c r="Z181" s="199"/>
      <c r="AA181" s="24"/>
      <c r="AB181" s="199"/>
      <c r="AC181" s="24"/>
      <c r="AD181" s="199"/>
      <c r="AE181" s="24"/>
      <c r="AF181" s="199"/>
      <c r="AG181" s="24"/>
      <c r="AH181" s="199"/>
    </row>
    <row r="182" spans="1:34" ht="12.6" customHeight="1">
      <c r="A182" s="32">
        <f t="shared" si="2"/>
        <v>175</v>
      </c>
      <c r="B182" s="32" t="s">
        <v>3319</v>
      </c>
      <c r="C182" s="33" t="s">
        <v>3201</v>
      </c>
      <c r="D182" s="33" t="s">
        <v>3202</v>
      </c>
      <c r="E182" s="33" t="s">
        <v>3014</v>
      </c>
      <c r="F182" s="33" t="s">
        <v>1115</v>
      </c>
      <c r="G182" s="66">
        <v>1</v>
      </c>
      <c r="H182" s="33" t="s">
        <v>2236</v>
      </c>
      <c r="I182" s="34">
        <v>41759</v>
      </c>
      <c r="J182" s="34">
        <v>41759</v>
      </c>
      <c r="K182" s="66" t="s">
        <v>2370</v>
      </c>
      <c r="L182" s="33" t="s">
        <v>2798</v>
      </c>
      <c r="M182" s="35"/>
      <c r="N182" s="35"/>
      <c r="O182" s="35"/>
      <c r="P182" s="35"/>
      <c r="Q182" s="66"/>
      <c r="R182" s="35"/>
      <c r="S182" s="42" t="str">
        <f t="shared" si="6"/>
        <v/>
      </c>
      <c r="T182" s="196"/>
      <c r="U182" s="24" t="s">
        <v>3320</v>
      </c>
      <c r="V182" s="25">
        <v>15</v>
      </c>
      <c r="W182" s="24">
        <v>13.2743362831858</v>
      </c>
      <c r="X182" s="199"/>
      <c r="Y182" s="195"/>
      <c r="Z182" s="199"/>
      <c r="AA182" s="24"/>
      <c r="AB182" s="199"/>
      <c r="AC182" s="24"/>
      <c r="AD182" s="199"/>
      <c r="AE182" s="24"/>
      <c r="AF182" s="199"/>
      <c r="AG182" s="24"/>
      <c r="AH182" s="199"/>
    </row>
    <row r="183" spans="1:34" ht="12.6" customHeight="1">
      <c r="A183" s="32">
        <f t="shared" si="2"/>
        <v>176</v>
      </c>
      <c r="B183" s="32" t="s">
        <v>3321</v>
      </c>
      <c r="C183" s="33" t="s">
        <v>3322</v>
      </c>
      <c r="D183" s="33" t="s">
        <v>3323</v>
      </c>
      <c r="E183" s="33" t="s">
        <v>3324</v>
      </c>
      <c r="F183" s="33" t="s">
        <v>1115</v>
      </c>
      <c r="G183" s="66">
        <v>1</v>
      </c>
      <c r="H183" s="33" t="s">
        <v>2236</v>
      </c>
      <c r="I183" s="34">
        <v>42004</v>
      </c>
      <c r="J183" s="34">
        <v>42004</v>
      </c>
      <c r="K183" s="66" t="s">
        <v>2412</v>
      </c>
      <c r="L183" s="33" t="s">
        <v>2798</v>
      </c>
      <c r="M183" s="35"/>
      <c r="N183" s="35"/>
      <c r="O183" s="35"/>
      <c r="P183" s="35"/>
      <c r="Q183" s="66"/>
      <c r="R183" s="35"/>
      <c r="S183" s="42" t="str">
        <f t="shared" si="6"/>
        <v/>
      </c>
      <c r="T183" s="196"/>
      <c r="U183" s="24" t="s">
        <v>3325</v>
      </c>
      <c r="V183" s="25">
        <v>50</v>
      </c>
      <c r="W183" s="24">
        <v>44.247787610619497</v>
      </c>
      <c r="X183" s="199"/>
      <c r="Y183" s="195"/>
      <c r="Z183" s="199"/>
      <c r="AA183" s="24"/>
      <c r="AB183" s="199"/>
      <c r="AC183" s="24"/>
      <c r="AD183" s="199"/>
      <c r="AE183" s="24"/>
      <c r="AF183" s="199"/>
      <c r="AG183" s="24"/>
      <c r="AH183" s="199"/>
    </row>
    <row r="184" spans="1:34" ht="12.6" customHeight="1">
      <c r="A184" s="32">
        <f t="shared" si="2"/>
        <v>177</v>
      </c>
      <c r="B184" s="32" t="s">
        <v>3326</v>
      </c>
      <c r="C184" s="33" t="s">
        <v>3322</v>
      </c>
      <c r="D184" s="33" t="s">
        <v>3323</v>
      </c>
      <c r="E184" s="33" t="s">
        <v>3324</v>
      </c>
      <c r="F184" s="33" t="s">
        <v>1115</v>
      </c>
      <c r="G184" s="66">
        <v>1</v>
      </c>
      <c r="H184" s="33" t="s">
        <v>2236</v>
      </c>
      <c r="I184" s="34">
        <v>42004</v>
      </c>
      <c r="J184" s="34">
        <v>42004</v>
      </c>
      <c r="K184" s="66" t="s">
        <v>2412</v>
      </c>
      <c r="L184" s="33" t="s">
        <v>2798</v>
      </c>
      <c r="M184" s="35"/>
      <c r="N184" s="35"/>
      <c r="O184" s="35"/>
      <c r="P184" s="35"/>
      <c r="Q184" s="66"/>
      <c r="R184" s="35"/>
      <c r="S184" s="42" t="str">
        <f t="shared" si="6"/>
        <v/>
      </c>
      <c r="T184" s="196"/>
      <c r="U184" s="24" t="s">
        <v>3327</v>
      </c>
      <c r="V184" s="25">
        <v>50</v>
      </c>
      <c r="W184" s="24">
        <v>44.247787610619497</v>
      </c>
      <c r="X184" s="199"/>
      <c r="Y184" s="195"/>
      <c r="Z184" s="199"/>
      <c r="AA184" s="24"/>
      <c r="AB184" s="199"/>
      <c r="AC184" s="24"/>
      <c r="AD184" s="199"/>
      <c r="AE184" s="24"/>
      <c r="AF184" s="199"/>
      <c r="AG184" s="24"/>
      <c r="AH184" s="199"/>
    </row>
    <row r="185" spans="1:34" ht="12.6" customHeight="1">
      <c r="A185" s="32">
        <f t="shared" si="2"/>
        <v>178</v>
      </c>
      <c r="B185" s="32" t="s">
        <v>3328</v>
      </c>
      <c r="C185" s="33" t="s">
        <v>3329</v>
      </c>
      <c r="D185" s="33" t="s">
        <v>3330</v>
      </c>
      <c r="E185" s="33" t="s">
        <v>3331</v>
      </c>
      <c r="F185" s="33" t="s">
        <v>1115</v>
      </c>
      <c r="G185" s="66">
        <v>1</v>
      </c>
      <c r="H185" s="33" t="s">
        <v>2236</v>
      </c>
      <c r="I185" s="34">
        <v>42004</v>
      </c>
      <c r="J185" s="34">
        <v>42004</v>
      </c>
      <c r="K185" s="66" t="s">
        <v>2412</v>
      </c>
      <c r="L185" s="33" t="s">
        <v>2798</v>
      </c>
      <c r="M185" s="35"/>
      <c r="N185" s="35"/>
      <c r="O185" s="35"/>
      <c r="P185" s="35"/>
      <c r="Q185" s="66"/>
      <c r="R185" s="35"/>
      <c r="S185" s="42" t="str">
        <f t="shared" si="6"/>
        <v/>
      </c>
      <c r="T185" s="196"/>
      <c r="U185" s="24" t="s">
        <v>3332</v>
      </c>
      <c r="V185" s="25">
        <v>50</v>
      </c>
      <c r="W185" s="24">
        <v>44.247787610619497</v>
      </c>
      <c r="X185" s="199"/>
      <c r="Y185" s="195"/>
      <c r="Z185" s="199"/>
      <c r="AA185" s="24"/>
      <c r="AB185" s="199"/>
      <c r="AC185" s="24"/>
      <c r="AD185" s="199"/>
      <c r="AE185" s="24"/>
      <c r="AF185" s="199"/>
      <c r="AG185" s="24"/>
      <c r="AH185" s="199"/>
    </row>
    <row r="186" spans="1:34" ht="12.6" customHeight="1">
      <c r="A186" s="32">
        <f t="shared" si="2"/>
        <v>179</v>
      </c>
      <c r="B186" s="32" t="s">
        <v>3333</v>
      </c>
      <c r="C186" s="33" t="s">
        <v>3334</v>
      </c>
      <c r="D186" s="33" t="s">
        <v>3335</v>
      </c>
      <c r="E186" s="33" t="s">
        <v>2921</v>
      </c>
      <c r="F186" s="33" t="s">
        <v>1115</v>
      </c>
      <c r="G186" s="66">
        <v>1</v>
      </c>
      <c r="H186" s="33" t="s">
        <v>2236</v>
      </c>
      <c r="I186" s="34">
        <v>42004</v>
      </c>
      <c r="J186" s="34">
        <v>42004</v>
      </c>
      <c r="K186" s="66" t="s">
        <v>2412</v>
      </c>
      <c r="L186" s="33" t="s">
        <v>2798</v>
      </c>
      <c r="M186" s="35"/>
      <c r="N186" s="35"/>
      <c r="O186" s="35"/>
      <c r="P186" s="35"/>
      <c r="Q186" s="66"/>
      <c r="R186" s="35"/>
      <c r="S186" s="42" t="str">
        <f t="shared" si="6"/>
        <v/>
      </c>
      <c r="T186" s="196"/>
      <c r="U186" s="24" t="s">
        <v>3336</v>
      </c>
      <c r="V186" s="25">
        <v>100</v>
      </c>
      <c r="W186" s="24">
        <v>88.495575221238994</v>
      </c>
      <c r="X186" s="199"/>
      <c r="Y186" s="195"/>
      <c r="Z186" s="199"/>
      <c r="AA186" s="24"/>
      <c r="AB186" s="199"/>
      <c r="AC186" s="24"/>
      <c r="AD186" s="199"/>
      <c r="AE186" s="24"/>
      <c r="AF186" s="199"/>
      <c r="AG186" s="24"/>
      <c r="AH186" s="199"/>
    </row>
    <row r="187" spans="1:34" ht="12.6" customHeight="1">
      <c r="A187" s="32">
        <f t="shared" si="2"/>
        <v>180</v>
      </c>
      <c r="B187" s="32" t="s">
        <v>3337</v>
      </c>
      <c r="C187" s="33" t="s">
        <v>3334</v>
      </c>
      <c r="D187" s="33" t="s">
        <v>3335</v>
      </c>
      <c r="E187" s="33" t="s">
        <v>2921</v>
      </c>
      <c r="F187" s="33" t="s">
        <v>1115</v>
      </c>
      <c r="G187" s="66">
        <v>1</v>
      </c>
      <c r="H187" s="33" t="s">
        <v>2236</v>
      </c>
      <c r="I187" s="34">
        <v>42004</v>
      </c>
      <c r="J187" s="34">
        <v>42004</v>
      </c>
      <c r="K187" s="66" t="s">
        <v>2412</v>
      </c>
      <c r="L187" s="33" t="s">
        <v>2798</v>
      </c>
      <c r="M187" s="35"/>
      <c r="N187" s="35"/>
      <c r="O187" s="35"/>
      <c r="P187" s="35"/>
      <c r="Q187" s="66"/>
      <c r="R187" s="35"/>
      <c r="S187" s="42" t="str">
        <f t="shared" si="6"/>
        <v/>
      </c>
      <c r="T187" s="196"/>
      <c r="U187" s="24" t="s">
        <v>3338</v>
      </c>
      <c r="V187" s="25">
        <v>100</v>
      </c>
      <c r="W187" s="24">
        <v>88.495575221238994</v>
      </c>
      <c r="X187" s="199"/>
      <c r="Y187" s="195"/>
      <c r="Z187" s="199"/>
      <c r="AA187" s="24"/>
      <c r="AB187" s="199"/>
      <c r="AC187" s="24"/>
      <c r="AD187" s="199"/>
      <c r="AE187" s="24"/>
      <c r="AF187" s="199"/>
      <c r="AG187" s="24"/>
      <c r="AH187" s="199"/>
    </row>
    <row r="188" spans="1:34" ht="12.6" customHeight="1">
      <c r="A188" s="32">
        <f t="shared" si="2"/>
        <v>181</v>
      </c>
      <c r="B188" s="32" t="s">
        <v>3339</v>
      </c>
      <c r="C188" s="33" t="s">
        <v>3334</v>
      </c>
      <c r="D188" s="33" t="s">
        <v>3335</v>
      </c>
      <c r="E188" s="33" t="s">
        <v>2921</v>
      </c>
      <c r="F188" s="33" t="s">
        <v>1115</v>
      </c>
      <c r="G188" s="66">
        <v>1</v>
      </c>
      <c r="H188" s="33" t="s">
        <v>2236</v>
      </c>
      <c r="I188" s="34">
        <v>42004</v>
      </c>
      <c r="J188" s="34">
        <v>42004</v>
      </c>
      <c r="K188" s="66" t="s">
        <v>2412</v>
      </c>
      <c r="L188" s="33" t="s">
        <v>2798</v>
      </c>
      <c r="M188" s="35"/>
      <c r="N188" s="35"/>
      <c r="O188" s="35"/>
      <c r="P188" s="35"/>
      <c r="Q188" s="66"/>
      <c r="R188" s="35"/>
      <c r="S188" s="42" t="str">
        <f t="shared" si="6"/>
        <v/>
      </c>
      <c r="T188" s="196"/>
      <c r="U188" s="24" t="s">
        <v>3340</v>
      </c>
      <c r="V188" s="25">
        <v>100</v>
      </c>
      <c r="W188" s="24">
        <v>88.495575221238994</v>
      </c>
      <c r="X188" s="199"/>
      <c r="Y188" s="195"/>
      <c r="Z188" s="199"/>
      <c r="AA188" s="24"/>
      <c r="AB188" s="199"/>
      <c r="AC188" s="24"/>
      <c r="AD188" s="199"/>
      <c r="AE188" s="24"/>
      <c r="AF188" s="199"/>
      <c r="AG188" s="24"/>
      <c r="AH188" s="199"/>
    </row>
    <row r="189" spans="1:34" ht="12.6" customHeight="1">
      <c r="A189" s="32">
        <f t="shared" si="2"/>
        <v>182</v>
      </c>
      <c r="B189" s="32" t="s">
        <v>3341</v>
      </c>
      <c r="C189" s="33" t="s">
        <v>3334</v>
      </c>
      <c r="D189" s="33" t="s">
        <v>3335</v>
      </c>
      <c r="E189" s="33" t="s">
        <v>2921</v>
      </c>
      <c r="F189" s="33" t="s">
        <v>1115</v>
      </c>
      <c r="G189" s="66">
        <v>1</v>
      </c>
      <c r="H189" s="33" t="s">
        <v>2236</v>
      </c>
      <c r="I189" s="34">
        <v>42004</v>
      </c>
      <c r="J189" s="34">
        <v>42004</v>
      </c>
      <c r="K189" s="66" t="s">
        <v>2412</v>
      </c>
      <c r="L189" s="33" t="s">
        <v>2798</v>
      </c>
      <c r="M189" s="35"/>
      <c r="N189" s="35"/>
      <c r="O189" s="35"/>
      <c r="P189" s="35"/>
      <c r="Q189" s="66"/>
      <c r="R189" s="35"/>
      <c r="S189" s="42" t="str">
        <f t="shared" si="6"/>
        <v/>
      </c>
      <c r="T189" s="196"/>
      <c r="U189" s="24" t="s">
        <v>3342</v>
      </c>
      <c r="V189" s="25">
        <v>100</v>
      </c>
      <c r="W189" s="24">
        <v>88.495575221238994</v>
      </c>
      <c r="X189" s="199"/>
      <c r="Y189" s="195"/>
      <c r="Z189" s="199"/>
      <c r="AA189" s="24"/>
      <c r="AB189" s="199"/>
      <c r="AC189" s="24"/>
      <c r="AD189" s="199"/>
      <c r="AE189" s="24"/>
      <c r="AF189" s="199"/>
      <c r="AG189" s="24"/>
      <c r="AH189" s="199"/>
    </row>
    <row r="190" spans="1:34" ht="12.6" customHeight="1">
      <c r="A190" s="32">
        <f t="shared" si="2"/>
        <v>183</v>
      </c>
      <c r="B190" s="32" t="s">
        <v>3343</v>
      </c>
      <c r="C190" s="33" t="s">
        <v>3344</v>
      </c>
      <c r="D190" s="33" t="s">
        <v>3345</v>
      </c>
      <c r="E190" s="33" t="s">
        <v>3346</v>
      </c>
      <c r="F190" s="33" t="s">
        <v>1115</v>
      </c>
      <c r="G190" s="66">
        <v>1</v>
      </c>
      <c r="H190" s="33" t="s">
        <v>2236</v>
      </c>
      <c r="I190" s="34">
        <v>42004</v>
      </c>
      <c r="J190" s="34">
        <v>42004</v>
      </c>
      <c r="K190" s="66" t="s">
        <v>2412</v>
      </c>
      <c r="L190" s="33" t="s">
        <v>2798</v>
      </c>
      <c r="M190" s="35"/>
      <c r="N190" s="35"/>
      <c r="O190" s="35"/>
      <c r="P190" s="35"/>
      <c r="Q190" s="66"/>
      <c r="R190" s="35"/>
      <c r="S190" s="42" t="str">
        <f t="shared" si="6"/>
        <v/>
      </c>
      <c r="T190" s="196"/>
      <c r="U190" s="24" t="s">
        <v>3347</v>
      </c>
      <c r="V190" s="25">
        <v>50</v>
      </c>
      <c r="W190" s="24">
        <v>44.247787610619497</v>
      </c>
      <c r="X190" s="199"/>
      <c r="Y190" s="195"/>
      <c r="Z190" s="199"/>
      <c r="AA190" s="24"/>
      <c r="AB190" s="199"/>
      <c r="AC190" s="24"/>
      <c r="AD190" s="199"/>
      <c r="AE190" s="24"/>
      <c r="AF190" s="199"/>
      <c r="AG190" s="24"/>
      <c r="AH190" s="199"/>
    </row>
    <row r="191" spans="1:34" ht="12.6" customHeight="1">
      <c r="A191" s="32">
        <f t="shared" si="2"/>
        <v>184</v>
      </c>
      <c r="B191" s="32" t="s">
        <v>3348</v>
      </c>
      <c r="C191" s="33" t="s">
        <v>3344</v>
      </c>
      <c r="D191" s="33" t="s">
        <v>3345</v>
      </c>
      <c r="E191" s="33" t="s">
        <v>3346</v>
      </c>
      <c r="F191" s="33" t="s">
        <v>1115</v>
      </c>
      <c r="G191" s="66">
        <v>1</v>
      </c>
      <c r="H191" s="33" t="s">
        <v>2236</v>
      </c>
      <c r="I191" s="34">
        <v>42004</v>
      </c>
      <c r="J191" s="34">
        <v>42004</v>
      </c>
      <c r="K191" s="66" t="s">
        <v>2412</v>
      </c>
      <c r="L191" s="33" t="s">
        <v>2798</v>
      </c>
      <c r="M191" s="35"/>
      <c r="N191" s="35"/>
      <c r="O191" s="35"/>
      <c r="P191" s="35"/>
      <c r="Q191" s="66"/>
      <c r="R191" s="35"/>
      <c r="S191" s="42" t="str">
        <f t="shared" si="6"/>
        <v/>
      </c>
      <c r="T191" s="196"/>
      <c r="U191" s="24" t="s">
        <v>3349</v>
      </c>
      <c r="V191" s="25">
        <v>50</v>
      </c>
      <c r="W191" s="24">
        <v>44.247787610619497</v>
      </c>
      <c r="X191" s="199"/>
      <c r="Y191" s="195"/>
      <c r="Z191" s="199"/>
      <c r="AA191" s="24"/>
      <c r="AB191" s="199"/>
      <c r="AC191" s="24"/>
      <c r="AD191" s="199"/>
      <c r="AE191" s="24"/>
      <c r="AF191" s="199"/>
      <c r="AG191" s="24"/>
      <c r="AH191" s="199"/>
    </row>
    <row r="192" spans="1:34" ht="12.6" customHeight="1">
      <c r="A192" s="32">
        <f t="shared" si="2"/>
        <v>185</v>
      </c>
      <c r="B192" s="32" t="s">
        <v>3350</v>
      </c>
      <c r="C192" s="33" t="s">
        <v>3344</v>
      </c>
      <c r="D192" s="33" t="s">
        <v>3345</v>
      </c>
      <c r="E192" s="33" t="s">
        <v>3346</v>
      </c>
      <c r="F192" s="33" t="s">
        <v>1115</v>
      </c>
      <c r="G192" s="66">
        <v>1</v>
      </c>
      <c r="H192" s="33" t="s">
        <v>2236</v>
      </c>
      <c r="I192" s="34">
        <v>42004</v>
      </c>
      <c r="J192" s="34">
        <v>42004</v>
      </c>
      <c r="K192" s="66" t="s">
        <v>2412</v>
      </c>
      <c r="L192" s="33" t="s">
        <v>2798</v>
      </c>
      <c r="M192" s="35"/>
      <c r="N192" s="35"/>
      <c r="O192" s="35"/>
      <c r="P192" s="35"/>
      <c r="Q192" s="66"/>
      <c r="R192" s="35"/>
      <c r="S192" s="42" t="str">
        <f t="shared" si="6"/>
        <v/>
      </c>
      <c r="T192" s="196"/>
      <c r="U192" s="24" t="s">
        <v>3351</v>
      </c>
      <c r="V192" s="25">
        <v>50</v>
      </c>
      <c r="W192" s="24">
        <v>44.247787610619497</v>
      </c>
      <c r="X192" s="199"/>
      <c r="Y192" s="195"/>
      <c r="Z192" s="199"/>
      <c r="AA192" s="24"/>
      <c r="AB192" s="199"/>
      <c r="AC192" s="24"/>
      <c r="AD192" s="199"/>
      <c r="AE192" s="24"/>
      <c r="AF192" s="199"/>
      <c r="AG192" s="24"/>
      <c r="AH192" s="199"/>
    </row>
    <row r="193" spans="1:34" ht="12.6" customHeight="1">
      <c r="A193" s="32">
        <f t="shared" si="2"/>
        <v>186</v>
      </c>
      <c r="B193" s="32" t="s">
        <v>3352</v>
      </c>
      <c r="C193" s="33" t="s">
        <v>3344</v>
      </c>
      <c r="D193" s="33" t="s">
        <v>3345</v>
      </c>
      <c r="E193" s="33" t="s">
        <v>3346</v>
      </c>
      <c r="F193" s="33" t="s">
        <v>1115</v>
      </c>
      <c r="G193" s="66">
        <v>1</v>
      </c>
      <c r="H193" s="33" t="s">
        <v>2236</v>
      </c>
      <c r="I193" s="34">
        <v>42004</v>
      </c>
      <c r="J193" s="34">
        <v>42004</v>
      </c>
      <c r="K193" s="66" t="s">
        <v>2412</v>
      </c>
      <c r="L193" s="33" t="s">
        <v>2798</v>
      </c>
      <c r="M193" s="35"/>
      <c r="N193" s="35"/>
      <c r="O193" s="35"/>
      <c r="P193" s="35"/>
      <c r="Q193" s="66"/>
      <c r="R193" s="35"/>
      <c r="S193" s="42" t="str">
        <f t="shared" si="6"/>
        <v/>
      </c>
      <c r="T193" s="196"/>
      <c r="U193" s="24" t="s">
        <v>3353</v>
      </c>
      <c r="V193" s="25">
        <v>50</v>
      </c>
      <c r="W193" s="24">
        <v>44.247787610619497</v>
      </c>
      <c r="X193" s="199"/>
      <c r="Y193" s="195"/>
      <c r="Z193" s="199"/>
      <c r="AA193" s="24"/>
      <c r="AB193" s="199"/>
      <c r="AC193" s="24"/>
      <c r="AD193" s="199"/>
      <c r="AE193" s="24"/>
      <c r="AF193" s="199"/>
      <c r="AG193" s="24"/>
      <c r="AH193" s="199"/>
    </row>
    <row r="194" spans="1:34" ht="12.6" customHeight="1">
      <c r="A194" s="32">
        <f t="shared" si="2"/>
        <v>187</v>
      </c>
      <c r="B194" s="32" t="s">
        <v>3354</v>
      </c>
      <c r="C194" s="33" t="s">
        <v>3355</v>
      </c>
      <c r="D194" s="33" t="s">
        <v>3356</v>
      </c>
      <c r="E194" s="33" t="s">
        <v>2921</v>
      </c>
      <c r="F194" s="33" t="s">
        <v>1115</v>
      </c>
      <c r="G194" s="66">
        <v>1</v>
      </c>
      <c r="H194" s="33" t="s">
        <v>2236</v>
      </c>
      <c r="I194" s="34">
        <v>42004</v>
      </c>
      <c r="J194" s="34">
        <v>42004</v>
      </c>
      <c r="K194" s="66" t="s">
        <v>2412</v>
      </c>
      <c r="L194" s="33" t="s">
        <v>2798</v>
      </c>
      <c r="M194" s="35"/>
      <c r="N194" s="35"/>
      <c r="O194" s="35"/>
      <c r="P194" s="35"/>
      <c r="Q194" s="66"/>
      <c r="R194" s="35"/>
      <c r="S194" s="42" t="str">
        <f t="shared" si="6"/>
        <v/>
      </c>
      <c r="T194" s="196"/>
      <c r="U194" s="24" t="s">
        <v>3357</v>
      </c>
      <c r="V194" s="25">
        <v>50</v>
      </c>
      <c r="W194" s="24">
        <v>44.247787610619497</v>
      </c>
      <c r="X194" s="199"/>
      <c r="Y194" s="195"/>
      <c r="Z194" s="199"/>
      <c r="AA194" s="24"/>
      <c r="AB194" s="199"/>
      <c r="AC194" s="24"/>
      <c r="AD194" s="199"/>
      <c r="AE194" s="24"/>
      <c r="AF194" s="199"/>
      <c r="AG194" s="24"/>
      <c r="AH194" s="199"/>
    </row>
    <row r="195" spans="1:34" ht="12.6" customHeight="1">
      <c r="A195" s="32">
        <f t="shared" si="2"/>
        <v>188</v>
      </c>
      <c r="B195" s="32" t="s">
        <v>3358</v>
      </c>
      <c r="C195" s="33" t="s">
        <v>3355</v>
      </c>
      <c r="D195" s="33" t="s">
        <v>3356</v>
      </c>
      <c r="E195" s="33" t="s">
        <v>2921</v>
      </c>
      <c r="F195" s="33" t="s">
        <v>1115</v>
      </c>
      <c r="G195" s="66">
        <v>1</v>
      </c>
      <c r="H195" s="33" t="s">
        <v>2236</v>
      </c>
      <c r="I195" s="34">
        <v>42004</v>
      </c>
      <c r="J195" s="34">
        <v>42004</v>
      </c>
      <c r="K195" s="66" t="s">
        <v>2412</v>
      </c>
      <c r="L195" s="33" t="s">
        <v>2798</v>
      </c>
      <c r="M195" s="35"/>
      <c r="N195" s="35"/>
      <c r="O195" s="35"/>
      <c r="P195" s="35"/>
      <c r="Q195" s="66"/>
      <c r="R195" s="35"/>
      <c r="S195" s="42" t="str">
        <f t="shared" si="6"/>
        <v/>
      </c>
      <c r="T195" s="196"/>
      <c r="U195" s="24" t="s">
        <v>3359</v>
      </c>
      <c r="V195" s="25">
        <v>50</v>
      </c>
      <c r="W195" s="24">
        <v>44.247787610619497</v>
      </c>
      <c r="X195" s="199"/>
      <c r="Y195" s="195"/>
      <c r="Z195" s="199"/>
      <c r="AA195" s="24"/>
      <c r="AB195" s="199"/>
      <c r="AC195" s="24"/>
      <c r="AD195" s="199"/>
      <c r="AE195" s="24"/>
      <c r="AF195" s="199"/>
      <c r="AG195" s="24"/>
      <c r="AH195" s="199"/>
    </row>
    <row r="196" spans="1:34" ht="12.6" customHeight="1">
      <c r="A196" s="32">
        <f t="shared" si="2"/>
        <v>189</v>
      </c>
      <c r="B196" s="32" t="s">
        <v>3360</v>
      </c>
      <c r="C196" s="33" t="s">
        <v>3355</v>
      </c>
      <c r="D196" s="33" t="s">
        <v>3356</v>
      </c>
      <c r="E196" s="33" t="s">
        <v>2921</v>
      </c>
      <c r="F196" s="33" t="s">
        <v>1115</v>
      </c>
      <c r="G196" s="66">
        <v>1</v>
      </c>
      <c r="H196" s="33" t="s">
        <v>2236</v>
      </c>
      <c r="I196" s="34">
        <v>42004</v>
      </c>
      <c r="J196" s="34">
        <v>42004</v>
      </c>
      <c r="K196" s="66" t="s">
        <v>2412</v>
      </c>
      <c r="L196" s="33" t="s">
        <v>2798</v>
      </c>
      <c r="M196" s="35"/>
      <c r="N196" s="35"/>
      <c r="O196" s="35"/>
      <c r="P196" s="35"/>
      <c r="Q196" s="66"/>
      <c r="R196" s="35"/>
      <c r="S196" s="42" t="str">
        <f t="shared" si="6"/>
        <v/>
      </c>
      <c r="T196" s="196"/>
      <c r="U196" s="24" t="s">
        <v>3361</v>
      </c>
      <c r="V196" s="25">
        <v>50</v>
      </c>
      <c r="W196" s="24">
        <v>44.247787610619497</v>
      </c>
      <c r="X196" s="199"/>
      <c r="Y196" s="195"/>
      <c r="Z196" s="199"/>
      <c r="AA196" s="24"/>
      <c r="AB196" s="199"/>
      <c r="AC196" s="24"/>
      <c r="AD196" s="199"/>
      <c r="AE196" s="24"/>
      <c r="AF196" s="199"/>
      <c r="AG196" s="24"/>
      <c r="AH196" s="199"/>
    </row>
    <row r="197" spans="1:34" ht="12.6" customHeight="1">
      <c r="A197" s="32">
        <f t="shared" si="2"/>
        <v>190</v>
      </c>
      <c r="B197" s="32" t="s">
        <v>3362</v>
      </c>
      <c r="C197" s="33" t="s">
        <v>3363</v>
      </c>
      <c r="D197" s="33" t="s">
        <v>3364</v>
      </c>
      <c r="E197" s="33" t="s">
        <v>3365</v>
      </c>
      <c r="F197" s="33" t="s">
        <v>1115</v>
      </c>
      <c r="G197" s="66">
        <v>1</v>
      </c>
      <c r="H197" s="33" t="s">
        <v>2236</v>
      </c>
      <c r="I197" s="34">
        <v>42004</v>
      </c>
      <c r="J197" s="34">
        <v>42004</v>
      </c>
      <c r="K197" s="66" t="s">
        <v>2412</v>
      </c>
      <c r="L197" s="33" t="s">
        <v>2798</v>
      </c>
      <c r="M197" s="35"/>
      <c r="N197" s="35"/>
      <c r="O197" s="35"/>
      <c r="P197" s="35"/>
      <c r="Q197" s="66"/>
      <c r="R197" s="35"/>
      <c r="S197" s="42" t="str">
        <f t="shared" si="6"/>
        <v/>
      </c>
      <c r="T197" s="196"/>
      <c r="U197" s="24" t="s">
        <v>3366</v>
      </c>
      <c r="V197" s="25">
        <v>50</v>
      </c>
      <c r="W197" s="24">
        <v>44.247787610619497</v>
      </c>
      <c r="X197" s="199"/>
      <c r="Y197" s="195"/>
      <c r="Z197" s="199"/>
      <c r="AA197" s="24"/>
      <c r="AB197" s="199"/>
      <c r="AC197" s="24"/>
      <c r="AD197" s="199"/>
      <c r="AE197" s="24"/>
      <c r="AF197" s="199"/>
      <c r="AG197" s="24"/>
      <c r="AH197" s="199"/>
    </row>
    <row r="198" spans="1:34" ht="12.6" customHeight="1">
      <c r="A198" s="32">
        <f t="shared" si="2"/>
        <v>191</v>
      </c>
      <c r="B198" s="32" t="s">
        <v>3367</v>
      </c>
      <c r="C198" s="33" t="s">
        <v>3363</v>
      </c>
      <c r="D198" s="33" t="s">
        <v>3364</v>
      </c>
      <c r="E198" s="33" t="s">
        <v>3365</v>
      </c>
      <c r="F198" s="33" t="s">
        <v>1115</v>
      </c>
      <c r="G198" s="66">
        <v>1</v>
      </c>
      <c r="H198" s="33" t="s">
        <v>2236</v>
      </c>
      <c r="I198" s="34">
        <v>42004</v>
      </c>
      <c r="J198" s="34">
        <v>42004</v>
      </c>
      <c r="K198" s="66" t="s">
        <v>2412</v>
      </c>
      <c r="L198" s="33" t="s">
        <v>2798</v>
      </c>
      <c r="M198" s="35"/>
      <c r="N198" s="35"/>
      <c r="O198" s="35"/>
      <c r="P198" s="35"/>
      <c r="Q198" s="66"/>
      <c r="R198" s="35"/>
      <c r="S198" s="42" t="str">
        <f t="shared" si="6"/>
        <v/>
      </c>
      <c r="T198" s="196"/>
      <c r="U198" s="24" t="s">
        <v>3368</v>
      </c>
      <c r="V198" s="25">
        <v>50</v>
      </c>
      <c r="W198" s="24">
        <v>44.247787610619497</v>
      </c>
      <c r="X198" s="199"/>
      <c r="Y198" s="195"/>
      <c r="Z198" s="199"/>
      <c r="AA198" s="24"/>
      <c r="AB198" s="199"/>
      <c r="AC198" s="24"/>
      <c r="AD198" s="199"/>
      <c r="AE198" s="24"/>
      <c r="AF198" s="199"/>
      <c r="AG198" s="24"/>
      <c r="AH198" s="199"/>
    </row>
    <row r="199" spans="1:34" ht="12.6" customHeight="1">
      <c r="A199" s="32">
        <f t="shared" si="2"/>
        <v>192</v>
      </c>
      <c r="B199" s="32" t="s">
        <v>3369</v>
      </c>
      <c r="C199" s="33" t="s">
        <v>3363</v>
      </c>
      <c r="D199" s="33" t="s">
        <v>3364</v>
      </c>
      <c r="E199" s="33" t="s">
        <v>3365</v>
      </c>
      <c r="F199" s="33" t="s">
        <v>1115</v>
      </c>
      <c r="G199" s="66">
        <v>1</v>
      </c>
      <c r="H199" s="33" t="s">
        <v>2236</v>
      </c>
      <c r="I199" s="34">
        <v>42004</v>
      </c>
      <c r="J199" s="34">
        <v>42004</v>
      </c>
      <c r="K199" s="66" t="s">
        <v>2412</v>
      </c>
      <c r="L199" s="33" t="s">
        <v>2798</v>
      </c>
      <c r="M199" s="35"/>
      <c r="N199" s="35"/>
      <c r="O199" s="35"/>
      <c r="P199" s="35"/>
      <c r="Q199" s="66"/>
      <c r="R199" s="35"/>
      <c r="S199" s="42" t="str">
        <f t="shared" si="6"/>
        <v/>
      </c>
      <c r="T199" s="196"/>
      <c r="U199" s="24" t="s">
        <v>3370</v>
      </c>
      <c r="V199" s="25">
        <v>50</v>
      </c>
      <c r="W199" s="24">
        <v>44.247787610619497</v>
      </c>
      <c r="X199" s="199"/>
      <c r="Y199" s="195"/>
      <c r="Z199" s="199"/>
      <c r="AA199" s="24"/>
      <c r="AB199" s="199"/>
      <c r="AC199" s="24"/>
      <c r="AD199" s="199"/>
      <c r="AE199" s="24"/>
      <c r="AF199" s="199"/>
      <c r="AG199" s="24"/>
      <c r="AH199" s="199"/>
    </row>
    <row r="200" spans="1:34" ht="12.6" customHeight="1">
      <c r="A200" s="32">
        <f t="shared" si="2"/>
        <v>193</v>
      </c>
      <c r="B200" s="32" t="s">
        <v>3371</v>
      </c>
      <c r="C200" s="33" t="s">
        <v>3363</v>
      </c>
      <c r="D200" s="33" t="s">
        <v>3364</v>
      </c>
      <c r="E200" s="33" t="s">
        <v>3365</v>
      </c>
      <c r="F200" s="33" t="s">
        <v>1115</v>
      </c>
      <c r="G200" s="66">
        <v>1</v>
      </c>
      <c r="H200" s="33" t="s">
        <v>2236</v>
      </c>
      <c r="I200" s="34">
        <v>42004</v>
      </c>
      <c r="J200" s="34">
        <v>42004</v>
      </c>
      <c r="K200" s="66" t="s">
        <v>2412</v>
      </c>
      <c r="L200" s="33" t="s">
        <v>2798</v>
      </c>
      <c r="M200" s="35"/>
      <c r="N200" s="35"/>
      <c r="O200" s="35"/>
      <c r="P200" s="35"/>
      <c r="Q200" s="66"/>
      <c r="R200" s="35"/>
      <c r="S200" s="42" t="str">
        <f t="shared" si="6"/>
        <v/>
      </c>
      <c r="T200" s="196"/>
      <c r="U200" s="24" t="s">
        <v>3372</v>
      </c>
      <c r="V200" s="25">
        <v>50</v>
      </c>
      <c r="W200" s="24">
        <v>44.247787610619497</v>
      </c>
      <c r="X200" s="199"/>
      <c r="Y200" s="195"/>
      <c r="Z200" s="199"/>
      <c r="AA200" s="24"/>
      <c r="AB200" s="199"/>
      <c r="AC200" s="24"/>
      <c r="AD200" s="199"/>
      <c r="AE200" s="24"/>
      <c r="AF200" s="199"/>
      <c r="AG200" s="24"/>
      <c r="AH200" s="199"/>
    </row>
    <row r="201" spans="1:34" ht="12.6" customHeight="1">
      <c r="A201" s="32">
        <f t="shared" si="2"/>
        <v>194</v>
      </c>
      <c r="B201" s="32" t="s">
        <v>3373</v>
      </c>
      <c r="C201" s="33" t="s">
        <v>3363</v>
      </c>
      <c r="D201" s="33" t="s">
        <v>3364</v>
      </c>
      <c r="E201" s="33" t="s">
        <v>3365</v>
      </c>
      <c r="F201" s="33" t="s">
        <v>1115</v>
      </c>
      <c r="G201" s="66">
        <v>1</v>
      </c>
      <c r="H201" s="33" t="s">
        <v>2236</v>
      </c>
      <c r="I201" s="34">
        <v>42004</v>
      </c>
      <c r="J201" s="34">
        <v>42004</v>
      </c>
      <c r="K201" s="66" t="s">
        <v>2412</v>
      </c>
      <c r="L201" s="33" t="s">
        <v>2798</v>
      </c>
      <c r="M201" s="35"/>
      <c r="N201" s="35"/>
      <c r="O201" s="35"/>
      <c r="P201" s="35"/>
      <c r="Q201" s="66"/>
      <c r="R201" s="35"/>
      <c r="S201" s="42" t="str">
        <f t="shared" si="6"/>
        <v/>
      </c>
      <c r="T201" s="196"/>
      <c r="U201" s="24" t="s">
        <v>3374</v>
      </c>
      <c r="V201" s="25">
        <v>50</v>
      </c>
      <c r="W201" s="24">
        <v>44.247787610619497</v>
      </c>
      <c r="X201" s="199"/>
      <c r="Y201" s="195"/>
      <c r="Z201" s="199"/>
      <c r="AA201" s="24"/>
      <c r="AB201" s="199"/>
      <c r="AC201" s="24"/>
      <c r="AD201" s="199"/>
      <c r="AE201" s="24"/>
      <c r="AF201" s="199"/>
      <c r="AG201" s="24"/>
      <c r="AH201" s="199"/>
    </row>
    <row r="202" spans="1:34" ht="12.6" customHeight="1">
      <c r="A202" s="32">
        <f t="shared" si="2"/>
        <v>195</v>
      </c>
      <c r="B202" s="32" t="s">
        <v>3375</v>
      </c>
      <c r="C202" s="33" t="s">
        <v>3376</v>
      </c>
      <c r="D202" s="33" t="s">
        <v>3377</v>
      </c>
      <c r="E202" s="33" t="s">
        <v>3365</v>
      </c>
      <c r="F202" s="33" t="s">
        <v>1115</v>
      </c>
      <c r="G202" s="66">
        <v>1</v>
      </c>
      <c r="H202" s="33" t="s">
        <v>2236</v>
      </c>
      <c r="I202" s="34">
        <v>42004</v>
      </c>
      <c r="J202" s="34">
        <v>42004</v>
      </c>
      <c r="K202" s="66" t="s">
        <v>2412</v>
      </c>
      <c r="L202" s="33" t="s">
        <v>2798</v>
      </c>
      <c r="M202" s="35"/>
      <c r="N202" s="35"/>
      <c r="O202" s="35"/>
      <c r="P202" s="35"/>
      <c r="Q202" s="66"/>
      <c r="R202" s="35"/>
      <c r="S202" s="42" t="str">
        <f t="shared" si="6"/>
        <v/>
      </c>
      <c r="T202" s="196"/>
      <c r="U202" s="24" t="s">
        <v>3378</v>
      </c>
      <c r="V202" s="25">
        <v>50</v>
      </c>
      <c r="W202" s="24">
        <v>44.247787610619497</v>
      </c>
      <c r="X202" s="199"/>
      <c r="Y202" s="195"/>
      <c r="Z202" s="199"/>
      <c r="AA202" s="24"/>
      <c r="AB202" s="199"/>
      <c r="AC202" s="24"/>
      <c r="AD202" s="199"/>
      <c r="AE202" s="24"/>
      <c r="AF202" s="199"/>
      <c r="AG202" s="24"/>
      <c r="AH202" s="199"/>
    </row>
    <row r="203" spans="1:34" ht="12.6" customHeight="1">
      <c r="A203" s="32">
        <f t="shared" si="2"/>
        <v>196</v>
      </c>
      <c r="B203" s="32" t="s">
        <v>3379</v>
      </c>
      <c r="C203" s="33" t="s">
        <v>3376</v>
      </c>
      <c r="D203" s="33" t="s">
        <v>3377</v>
      </c>
      <c r="E203" s="33" t="s">
        <v>3365</v>
      </c>
      <c r="F203" s="33" t="s">
        <v>1115</v>
      </c>
      <c r="G203" s="66">
        <v>1</v>
      </c>
      <c r="H203" s="33" t="s">
        <v>2236</v>
      </c>
      <c r="I203" s="34">
        <v>42004</v>
      </c>
      <c r="J203" s="34">
        <v>42004</v>
      </c>
      <c r="K203" s="66" t="s">
        <v>2412</v>
      </c>
      <c r="L203" s="33" t="s">
        <v>2798</v>
      </c>
      <c r="M203" s="35"/>
      <c r="N203" s="35"/>
      <c r="O203" s="35"/>
      <c r="P203" s="35"/>
      <c r="Q203" s="66"/>
      <c r="R203" s="35"/>
      <c r="S203" s="42" t="str">
        <f t="shared" si="6"/>
        <v/>
      </c>
      <c r="T203" s="196"/>
      <c r="U203" s="24" t="s">
        <v>3380</v>
      </c>
      <c r="V203" s="25">
        <v>50</v>
      </c>
      <c r="W203" s="24">
        <v>44.247787610619497</v>
      </c>
      <c r="X203" s="199"/>
      <c r="Y203" s="195"/>
      <c r="Z203" s="199"/>
      <c r="AA203" s="24"/>
      <c r="AB203" s="199"/>
      <c r="AC203" s="24"/>
      <c r="AD203" s="199"/>
      <c r="AE203" s="24"/>
      <c r="AF203" s="199"/>
      <c r="AG203" s="24"/>
      <c r="AH203" s="199"/>
    </row>
    <row r="204" spans="1:34" ht="12.6" customHeight="1">
      <c r="A204" s="32">
        <f t="shared" si="2"/>
        <v>197</v>
      </c>
      <c r="B204" s="32" t="s">
        <v>3381</v>
      </c>
      <c r="C204" s="33" t="s">
        <v>3376</v>
      </c>
      <c r="D204" s="33" t="s">
        <v>3377</v>
      </c>
      <c r="E204" s="33" t="s">
        <v>3365</v>
      </c>
      <c r="F204" s="33" t="s">
        <v>1115</v>
      </c>
      <c r="G204" s="66">
        <v>1</v>
      </c>
      <c r="H204" s="33" t="s">
        <v>2236</v>
      </c>
      <c r="I204" s="34">
        <v>42004</v>
      </c>
      <c r="J204" s="34">
        <v>42004</v>
      </c>
      <c r="K204" s="66" t="s">
        <v>2412</v>
      </c>
      <c r="L204" s="33" t="s">
        <v>2798</v>
      </c>
      <c r="M204" s="35"/>
      <c r="N204" s="35"/>
      <c r="O204" s="35"/>
      <c r="P204" s="35"/>
      <c r="Q204" s="66"/>
      <c r="R204" s="35"/>
      <c r="S204" s="42" t="str">
        <f t="shared" ref="S204:S267" si="7">IF(N204-O204=0,"",(R204-N204+O204)/(N204-O204)*100)</f>
        <v/>
      </c>
      <c r="T204" s="196"/>
      <c r="U204" s="24" t="s">
        <v>3382</v>
      </c>
      <c r="V204" s="25">
        <v>50</v>
      </c>
      <c r="W204" s="24">
        <v>44.247787610619497</v>
      </c>
      <c r="X204" s="199"/>
      <c r="Y204" s="195"/>
      <c r="Z204" s="199"/>
      <c r="AA204" s="24"/>
      <c r="AB204" s="199"/>
      <c r="AC204" s="24"/>
      <c r="AD204" s="199"/>
      <c r="AE204" s="24"/>
      <c r="AF204" s="199"/>
      <c r="AG204" s="24"/>
      <c r="AH204" s="199"/>
    </row>
    <row r="205" spans="1:34" ht="12.6" customHeight="1">
      <c r="A205" s="32">
        <f t="shared" si="2"/>
        <v>198</v>
      </c>
      <c r="B205" s="32" t="s">
        <v>3383</v>
      </c>
      <c r="C205" s="33" t="s">
        <v>3376</v>
      </c>
      <c r="D205" s="33" t="s">
        <v>3377</v>
      </c>
      <c r="E205" s="33" t="s">
        <v>3365</v>
      </c>
      <c r="F205" s="33" t="s">
        <v>1115</v>
      </c>
      <c r="G205" s="66">
        <v>1</v>
      </c>
      <c r="H205" s="33" t="s">
        <v>2236</v>
      </c>
      <c r="I205" s="34">
        <v>42004</v>
      </c>
      <c r="J205" s="34">
        <v>42004</v>
      </c>
      <c r="K205" s="66" t="s">
        <v>2412</v>
      </c>
      <c r="L205" s="33" t="s">
        <v>2798</v>
      </c>
      <c r="M205" s="35"/>
      <c r="N205" s="35"/>
      <c r="O205" s="35"/>
      <c r="P205" s="35"/>
      <c r="Q205" s="66"/>
      <c r="R205" s="35"/>
      <c r="S205" s="42" t="str">
        <f t="shared" si="7"/>
        <v/>
      </c>
      <c r="T205" s="196"/>
      <c r="U205" s="24" t="s">
        <v>3384</v>
      </c>
      <c r="V205" s="25">
        <v>50</v>
      </c>
      <c r="W205" s="24">
        <v>44.247787610619497</v>
      </c>
      <c r="X205" s="199"/>
      <c r="Y205" s="195"/>
      <c r="Z205" s="199"/>
      <c r="AA205" s="24"/>
      <c r="AB205" s="199"/>
      <c r="AC205" s="24"/>
      <c r="AD205" s="199"/>
      <c r="AE205" s="24"/>
      <c r="AF205" s="199"/>
      <c r="AG205" s="24"/>
      <c r="AH205" s="199"/>
    </row>
    <row r="206" spans="1:34" ht="12.6" customHeight="1">
      <c r="A206" s="32">
        <f t="shared" si="2"/>
        <v>199</v>
      </c>
      <c r="B206" s="32" t="s">
        <v>3385</v>
      </c>
      <c r="C206" s="33" t="s">
        <v>3386</v>
      </c>
      <c r="D206" s="33" t="s">
        <v>3387</v>
      </c>
      <c r="E206" s="33" t="s">
        <v>2921</v>
      </c>
      <c r="F206" s="33" t="s">
        <v>1115</v>
      </c>
      <c r="G206" s="66">
        <v>1</v>
      </c>
      <c r="H206" s="33" t="s">
        <v>2236</v>
      </c>
      <c r="I206" s="34">
        <v>42004</v>
      </c>
      <c r="J206" s="34">
        <v>42004</v>
      </c>
      <c r="K206" s="66" t="s">
        <v>2412</v>
      </c>
      <c r="L206" s="33" t="s">
        <v>2798</v>
      </c>
      <c r="M206" s="35"/>
      <c r="N206" s="35"/>
      <c r="O206" s="35"/>
      <c r="P206" s="35"/>
      <c r="Q206" s="66"/>
      <c r="R206" s="35"/>
      <c r="S206" s="42" t="str">
        <f t="shared" si="7"/>
        <v/>
      </c>
      <c r="T206" s="196"/>
      <c r="U206" s="24" t="s">
        <v>3388</v>
      </c>
      <c r="V206" s="25">
        <v>50</v>
      </c>
      <c r="W206" s="24">
        <v>44.247787610619497</v>
      </c>
      <c r="X206" s="199"/>
      <c r="Y206" s="195"/>
      <c r="Z206" s="199"/>
      <c r="AA206" s="24"/>
      <c r="AB206" s="199"/>
      <c r="AC206" s="24"/>
      <c r="AD206" s="199"/>
      <c r="AE206" s="24"/>
      <c r="AF206" s="199"/>
      <c r="AG206" s="24"/>
      <c r="AH206" s="199"/>
    </row>
    <row r="207" spans="1:34" ht="12.6" customHeight="1">
      <c r="A207" s="32">
        <f t="shared" si="2"/>
        <v>200</v>
      </c>
      <c r="B207" s="32" t="s">
        <v>3389</v>
      </c>
      <c r="C207" s="33" t="s">
        <v>3386</v>
      </c>
      <c r="D207" s="33" t="s">
        <v>3387</v>
      </c>
      <c r="E207" s="33" t="s">
        <v>2921</v>
      </c>
      <c r="F207" s="33" t="s">
        <v>1115</v>
      </c>
      <c r="G207" s="66">
        <v>1</v>
      </c>
      <c r="H207" s="33" t="s">
        <v>2236</v>
      </c>
      <c r="I207" s="34">
        <v>42004</v>
      </c>
      <c r="J207" s="34">
        <v>42004</v>
      </c>
      <c r="K207" s="66" t="s">
        <v>2412</v>
      </c>
      <c r="L207" s="33" t="s">
        <v>2798</v>
      </c>
      <c r="M207" s="35"/>
      <c r="N207" s="35"/>
      <c r="O207" s="35"/>
      <c r="P207" s="35"/>
      <c r="Q207" s="66"/>
      <c r="R207" s="35"/>
      <c r="S207" s="42" t="str">
        <f t="shared" si="7"/>
        <v/>
      </c>
      <c r="T207" s="196"/>
      <c r="U207" s="24" t="s">
        <v>3390</v>
      </c>
      <c r="V207" s="25">
        <v>50</v>
      </c>
      <c r="W207" s="24">
        <v>44.247787610619497</v>
      </c>
      <c r="X207" s="199"/>
      <c r="Y207" s="195"/>
      <c r="Z207" s="199"/>
      <c r="AA207" s="24"/>
      <c r="AB207" s="199"/>
      <c r="AC207" s="24"/>
      <c r="AD207" s="199"/>
      <c r="AE207" s="24"/>
      <c r="AF207" s="199"/>
      <c r="AG207" s="24"/>
      <c r="AH207" s="199"/>
    </row>
    <row r="208" spans="1:34" ht="12.6" customHeight="1">
      <c r="A208" s="32">
        <f t="shared" si="2"/>
        <v>201</v>
      </c>
      <c r="B208" s="32" t="s">
        <v>3391</v>
      </c>
      <c r="C208" s="33" t="s">
        <v>3386</v>
      </c>
      <c r="D208" s="33" t="s">
        <v>3387</v>
      </c>
      <c r="E208" s="33" t="s">
        <v>2921</v>
      </c>
      <c r="F208" s="33" t="s">
        <v>1115</v>
      </c>
      <c r="G208" s="66">
        <v>1</v>
      </c>
      <c r="H208" s="33" t="s">
        <v>2236</v>
      </c>
      <c r="I208" s="34">
        <v>42004</v>
      </c>
      <c r="J208" s="34">
        <v>42004</v>
      </c>
      <c r="K208" s="66" t="s">
        <v>2412</v>
      </c>
      <c r="L208" s="33" t="s">
        <v>2798</v>
      </c>
      <c r="M208" s="35"/>
      <c r="N208" s="35"/>
      <c r="O208" s="35"/>
      <c r="P208" s="35"/>
      <c r="Q208" s="66"/>
      <c r="R208" s="35"/>
      <c r="S208" s="42" t="str">
        <f t="shared" si="7"/>
        <v/>
      </c>
      <c r="T208" s="196"/>
      <c r="U208" s="24" t="s">
        <v>3392</v>
      </c>
      <c r="V208" s="25">
        <v>50</v>
      </c>
      <c r="W208" s="24">
        <v>44.247787610619497</v>
      </c>
      <c r="X208" s="199"/>
      <c r="Y208" s="195"/>
      <c r="Z208" s="199"/>
      <c r="AA208" s="24"/>
      <c r="AB208" s="199"/>
      <c r="AC208" s="24"/>
      <c r="AD208" s="199"/>
      <c r="AE208" s="24"/>
      <c r="AF208" s="199"/>
      <c r="AG208" s="24"/>
      <c r="AH208" s="199"/>
    </row>
    <row r="209" spans="1:34" ht="12.6" customHeight="1">
      <c r="A209" s="32">
        <f t="shared" si="2"/>
        <v>202</v>
      </c>
      <c r="B209" s="32" t="s">
        <v>3393</v>
      </c>
      <c r="C209" s="33" t="s">
        <v>3386</v>
      </c>
      <c r="D209" s="33" t="s">
        <v>3387</v>
      </c>
      <c r="E209" s="33" t="s">
        <v>2921</v>
      </c>
      <c r="F209" s="33" t="s">
        <v>1115</v>
      </c>
      <c r="G209" s="66">
        <v>1</v>
      </c>
      <c r="H209" s="33" t="s">
        <v>2236</v>
      </c>
      <c r="I209" s="34">
        <v>42004</v>
      </c>
      <c r="J209" s="34">
        <v>42004</v>
      </c>
      <c r="K209" s="66" t="s">
        <v>2412</v>
      </c>
      <c r="L209" s="33" t="s">
        <v>2798</v>
      </c>
      <c r="M209" s="35"/>
      <c r="N209" s="35"/>
      <c r="O209" s="35"/>
      <c r="P209" s="35"/>
      <c r="Q209" s="66"/>
      <c r="R209" s="35"/>
      <c r="S209" s="42" t="str">
        <f t="shared" si="7"/>
        <v/>
      </c>
      <c r="T209" s="196"/>
      <c r="U209" s="24" t="s">
        <v>3394</v>
      </c>
      <c r="V209" s="25">
        <v>50</v>
      </c>
      <c r="W209" s="24">
        <v>44.247787610619497</v>
      </c>
      <c r="X209" s="199"/>
      <c r="Y209" s="195"/>
      <c r="Z209" s="199"/>
      <c r="AA209" s="24"/>
      <c r="AB209" s="199"/>
      <c r="AC209" s="24"/>
      <c r="AD209" s="199"/>
      <c r="AE209" s="24"/>
      <c r="AF209" s="199"/>
      <c r="AG209" s="24"/>
      <c r="AH209" s="199"/>
    </row>
    <row r="210" spans="1:34" ht="12.6" customHeight="1">
      <c r="A210" s="32">
        <f t="shared" si="2"/>
        <v>203</v>
      </c>
      <c r="B210" s="32" t="s">
        <v>3395</v>
      </c>
      <c r="C210" s="33" t="s">
        <v>3386</v>
      </c>
      <c r="D210" s="33" t="s">
        <v>3387</v>
      </c>
      <c r="E210" s="33" t="s">
        <v>2921</v>
      </c>
      <c r="F210" s="33" t="s">
        <v>1115</v>
      </c>
      <c r="G210" s="66">
        <v>1</v>
      </c>
      <c r="H210" s="33" t="s">
        <v>2236</v>
      </c>
      <c r="I210" s="34">
        <v>42004</v>
      </c>
      <c r="J210" s="34">
        <v>42004</v>
      </c>
      <c r="K210" s="66" t="s">
        <v>2412</v>
      </c>
      <c r="L210" s="33" t="s">
        <v>2798</v>
      </c>
      <c r="M210" s="35"/>
      <c r="N210" s="35"/>
      <c r="O210" s="35"/>
      <c r="P210" s="35"/>
      <c r="Q210" s="66"/>
      <c r="R210" s="35"/>
      <c r="S210" s="42" t="str">
        <f t="shared" si="7"/>
        <v/>
      </c>
      <c r="T210" s="196"/>
      <c r="U210" s="24" t="s">
        <v>3396</v>
      </c>
      <c r="V210" s="25">
        <v>50</v>
      </c>
      <c r="W210" s="24">
        <v>44.247787610619497</v>
      </c>
      <c r="X210" s="199"/>
      <c r="Y210" s="195"/>
      <c r="Z210" s="199"/>
      <c r="AA210" s="24"/>
      <c r="AB210" s="199"/>
      <c r="AC210" s="24"/>
      <c r="AD210" s="199"/>
      <c r="AE210" s="24"/>
      <c r="AF210" s="199"/>
      <c r="AG210" s="24"/>
      <c r="AH210" s="199"/>
    </row>
    <row r="211" spans="1:34" ht="12.6" customHeight="1">
      <c r="A211" s="32">
        <f t="shared" si="2"/>
        <v>204</v>
      </c>
      <c r="B211" s="32" t="s">
        <v>3397</v>
      </c>
      <c r="C211" s="33" t="s">
        <v>3386</v>
      </c>
      <c r="D211" s="33" t="s">
        <v>3387</v>
      </c>
      <c r="E211" s="33" t="s">
        <v>2921</v>
      </c>
      <c r="F211" s="33" t="s">
        <v>1115</v>
      </c>
      <c r="G211" s="66">
        <v>1</v>
      </c>
      <c r="H211" s="33" t="s">
        <v>2859</v>
      </c>
      <c r="I211" s="34">
        <v>42004</v>
      </c>
      <c r="J211" s="34">
        <v>42004</v>
      </c>
      <c r="K211" s="66" t="s">
        <v>2412</v>
      </c>
      <c r="L211" s="33" t="s">
        <v>2798</v>
      </c>
      <c r="M211" s="35"/>
      <c r="N211" s="35"/>
      <c r="O211" s="35"/>
      <c r="P211" s="35"/>
      <c r="Q211" s="66"/>
      <c r="R211" s="35"/>
      <c r="S211" s="42" t="str">
        <f t="shared" si="7"/>
        <v/>
      </c>
      <c r="T211" s="196"/>
      <c r="U211" s="24" t="s">
        <v>3398</v>
      </c>
      <c r="V211" s="25">
        <v>50</v>
      </c>
      <c r="W211" s="24">
        <v>44.247787610619497</v>
      </c>
      <c r="X211" s="199"/>
      <c r="Y211" s="195"/>
      <c r="Z211" s="199"/>
      <c r="AA211" s="24"/>
      <c r="AB211" s="199"/>
      <c r="AC211" s="24"/>
      <c r="AD211" s="199"/>
      <c r="AE211" s="24"/>
      <c r="AF211" s="199"/>
      <c r="AG211" s="24"/>
      <c r="AH211" s="199"/>
    </row>
    <row r="212" spans="1:34" ht="12.6" customHeight="1">
      <c r="A212" s="32">
        <f t="shared" si="2"/>
        <v>205</v>
      </c>
      <c r="B212" s="32" t="s">
        <v>3399</v>
      </c>
      <c r="C212" s="33" t="s">
        <v>3400</v>
      </c>
      <c r="D212" s="33" t="s">
        <v>3401</v>
      </c>
      <c r="E212" s="33" t="s">
        <v>3402</v>
      </c>
      <c r="F212" s="33" t="s">
        <v>1115</v>
      </c>
      <c r="G212" s="66">
        <v>1</v>
      </c>
      <c r="H212" s="33" t="s">
        <v>2859</v>
      </c>
      <c r="I212" s="34">
        <v>41639</v>
      </c>
      <c r="J212" s="34">
        <v>41639</v>
      </c>
      <c r="K212" s="66" t="s">
        <v>2370</v>
      </c>
      <c r="L212" s="33" t="s">
        <v>2798</v>
      </c>
      <c r="M212" s="35"/>
      <c r="N212" s="35"/>
      <c r="O212" s="35"/>
      <c r="P212" s="35"/>
      <c r="Q212" s="66"/>
      <c r="R212" s="35"/>
      <c r="S212" s="42" t="str">
        <f t="shared" si="7"/>
        <v/>
      </c>
      <c r="T212" s="196"/>
      <c r="U212" s="24" t="s">
        <v>3403</v>
      </c>
      <c r="V212" s="25">
        <v>20</v>
      </c>
      <c r="W212" s="24">
        <v>17.699115044247801</v>
      </c>
      <c r="X212" s="199"/>
      <c r="Y212" s="195"/>
      <c r="Z212" s="199"/>
      <c r="AA212" s="24"/>
      <c r="AB212" s="199"/>
      <c r="AC212" s="24"/>
      <c r="AD212" s="199"/>
      <c r="AE212" s="24"/>
      <c r="AF212" s="199"/>
      <c r="AG212" s="24"/>
      <c r="AH212" s="199"/>
    </row>
    <row r="213" spans="1:34" ht="12.6" customHeight="1">
      <c r="A213" s="32">
        <f t="shared" si="2"/>
        <v>206</v>
      </c>
      <c r="B213" s="32" t="s">
        <v>3404</v>
      </c>
      <c r="C213" s="33" t="s">
        <v>3400</v>
      </c>
      <c r="D213" s="33" t="s">
        <v>3401</v>
      </c>
      <c r="E213" s="33" t="s">
        <v>3402</v>
      </c>
      <c r="F213" s="33" t="s">
        <v>1115</v>
      </c>
      <c r="G213" s="66">
        <v>1</v>
      </c>
      <c r="H213" s="33" t="s">
        <v>2859</v>
      </c>
      <c r="I213" s="34">
        <v>41639</v>
      </c>
      <c r="J213" s="34">
        <v>41639</v>
      </c>
      <c r="K213" s="66" t="s">
        <v>2370</v>
      </c>
      <c r="L213" s="33" t="s">
        <v>2798</v>
      </c>
      <c r="M213" s="35"/>
      <c r="N213" s="35"/>
      <c r="O213" s="35"/>
      <c r="P213" s="35"/>
      <c r="Q213" s="66"/>
      <c r="R213" s="35"/>
      <c r="S213" s="42" t="str">
        <f t="shared" si="7"/>
        <v/>
      </c>
      <c r="T213" s="196"/>
      <c r="U213" s="24" t="s">
        <v>3405</v>
      </c>
      <c r="V213" s="25">
        <v>20</v>
      </c>
      <c r="W213" s="24">
        <v>17.699115044247801</v>
      </c>
      <c r="X213" s="199"/>
      <c r="Y213" s="195"/>
      <c r="Z213" s="199"/>
      <c r="AA213" s="24"/>
      <c r="AB213" s="199"/>
      <c r="AC213" s="24"/>
      <c r="AD213" s="199"/>
      <c r="AE213" s="24"/>
      <c r="AF213" s="199"/>
      <c r="AG213" s="24"/>
      <c r="AH213" s="199"/>
    </row>
    <row r="214" spans="1:34" ht="12.6" customHeight="1">
      <c r="A214" s="32">
        <f t="shared" si="2"/>
        <v>207</v>
      </c>
      <c r="B214" s="32" t="s">
        <v>3406</v>
      </c>
      <c r="C214" s="33" t="s">
        <v>3400</v>
      </c>
      <c r="D214" s="33" t="s">
        <v>3401</v>
      </c>
      <c r="E214" s="33" t="s">
        <v>3402</v>
      </c>
      <c r="F214" s="33" t="s">
        <v>1115</v>
      </c>
      <c r="G214" s="66">
        <v>1</v>
      </c>
      <c r="H214" s="33" t="s">
        <v>2859</v>
      </c>
      <c r="I214" s="34">
        <v>41639</v>
      </c>
      <c r="J214" s="34">
        <v>41639</v>
      </c>
      <c r="K214" s="66" t="s">
        <v>2370</v>
      </c>
      <c r="L214" s="33" t="s">
        <v>2798</v>
      </c>
      <c r="M214" s="35"/>
      <c r="N214" s="35"/>
      <c r="O214" s="35"/>
      <c r="P214" s="35"/>
      <c r="Q214" s="66"/>
      <c r="R214" s="35"/>
      <c r="S214" s="42" t="str">
        <f t="shared" si="7"/>
        <v/>
      </c>
      <c r="T214" s="196"/>
      <c r="U214" s="24" t="s">
        <v>3407</v>
      </c>
      <c r="V214" s="25">
        <v>20</v>
      </c>
      <c r="W214" s="24">
        <v>17.699115044247801</v>
      </c>
      <c r="X214" s="199"/>
      <c r="Y214" s="195"/>
      <c r="Z214" s="199"/>
      <c r="AA214" s="24"/>
      <c r="AB214" s="199"/>
      <c r="AC214" s="24"/>
      <c r="AD214" s="199"/>
      <c r="AE214" s="24"/>
      <c r="AF214" s="199"/>
      <c r="AG214" s="24"/>
      <c r="AH214" s="199"/>
    </row>
    <row r="215" spans="1:34" ht="12.6" customHeight="1">
      <c r="A215" s="32">
        <f t="shared" si="2"/>
        <v>208</v>
      </c>
      <c r="B215" s="32" t="s">
        <v>3408</v>
      </c>
      <c r="C215" s="33" t="s">
        <v>3400</v>
      </c>
      <c r="D215" s="33" t="s">
        <v>3401</v>
      </c>
      <c r="E215" s="33" t="s">
        <v>3402</v>
      </c>
      <c r="F215" s="33" t="s">
        <v>1115</v>
      </c>
      <c r="G215" s="66">
        <v>1</v>
      </c>
      <c r="H215" s="33" t="s">
        <v>2859</v>
      </c>
      <c r="I215" s="34">
        <v>41639</v>
      </c>
      <c r="J215" s="34">
        <v>41639</v>
      </c>
      <c r="K215" s="66" t="s">
        <v>2370</v>
      </c>
      <c r="L215" s="33" t="s">
        <v>2798</v>
      </c>
      <c r="M215" s="35"/>
      <c r="N215" s="35"/>
      <c r="O215" s="35"/>
      <c r="P215" s="35"/>
      <c r="Q215" s="66"/>
      <c r="R215" s="35"/>
      <c r="S215" s="42" t="str">
        <f t="shared" si="7"/>
        <v/>
      </c>
      <c r="T215" s="196"/>
      <c r="U215" s="24" t="s">
        <v>3409</v>
      </c>
      <c r="V215" s="25">
        <v>20</v>
      </c>
      <c r="W215" s="24">
        <v>17.699115044247801</v>
      </c>
      <c r="X215" s="199"/>
      <c r="Y215" s="195"/>
      <c r="Z215" s="199"/>
      <c r="AA215" s="24"/>
      <c r="AB215" s="199"/>
      <c r="AC215" s="24"/>
      <c r="AD215" s="199"/>
      <c r="AE215" s="24"/>
      <c r="AF215" s="199"/>
      <c r="AG215" s="24"/>
      <c r="AH215" s="199"/>
    </row>
    <row r="216" spans="1:34" ht="12.6" customHeight="1">
      <c r="A216" s="32">
        <f t="shared" si="2"/>
        <v>209</v>
      </c>
      <c r="B216" s="32" t="s">
        <v>3410</v>
      </c>
      <c r="C216" s="33" t="s">
        <v>3400</v>
      </c>
      <c r="D216" s="33" t="s">
        <v>3411</v>
      </c>
      <c r="E216" s="33" t="s">
        <v>3402</v>
      </c>
      <c r="F216" s="33" t="s">
        <v>1115</v>
      </c>
      <c r="G216" s="66">
        <v>1</v>
      </c>
      <c r="H216" s="33" t="s">
        <v>2859</v>
      </c>
      <c r="I216" s="34">
        <v>41639</v>
      </c>
      <c r="J216" s="34">
        <v>41639</v>
      </c>
      <c r="K216" s="66" t="s">
        <v>2370</v>
      </c>
      <c r="L216" s="33" t="s">
        <v>2798</v>
      </c>
      <c r="M216" s="35"/>
      <c r="N216" s="35"/>
      <c r="O216" s="35"/>
      <c r="P216" s="35"/>
      <c r="Q216" s="66"/>
      <c r="R216" s="35"/>
      <c r="S216" s="42" t="str">
        <f t="shared" si="7"/>
        <v/>
      </c>
      <c r="T216" s="196"/>
      <c r="U216" s="24" t="s">
        <v>3412</v>
      </c>
      <c r="V216" s="25">
        <v>20</v>
      </c>
      <c r="W216" s="24">
        <v>17.699115044247801</v>
      </c>
      <c r="X216" s="199"/>
      <c r="Y216" s="195"/>
      <c r="Z216" s="199"/>
      <c r="AA216" s="24"/>
      <c r="AB216" s="199"/>
      <c r="AC216" s="24"/>
      <c r="AD216" s="199"/>
      <c r="AE216" s="24"/>
      <c r="AF216" s="199"/>
      <c r="AG216" s="24"/>
      <c r="AH216" s="199"/>
    </row>
    <row r="217" spans="1:34" ht="12.6" customHeight="1">
      <c r="A217" s="32">
        <f t="shared" si="2"/>
        <v>210</v>
      </c>
      <c r="B217" s="32" t="s">
        <v>3413</v>
      </c>
      <c r="C217" s="33" t="s">
        <v>3400</v>
      </c>
      <c r="D217" s="33" t="s">
        <v>3411</v>
      </c>
      <c r="E217" s="33" t="s">
        <v>3402</v>
      </c>
      <c r="F217" s="33" t="s">
        <v>1115</v>
      </c>
      <c r="G217" s="66">
        <v>1</v>
      </c>
      <c r="H217" s="33" t="s">
        <v>2859</v>
      </c>
      <c r="I217" s="34">
        <v>41639</v>
      </c>
      <c r="J217" s="34">
        <v>41639</v>
      </c>
      <c r="K217" s="66" t="s">
        <v>2370</v>
      </c>
      <c r="L217" s="33" t="s">
        <v>2798</v>
      </c>
      <c r="M217" s="35"/>
      <c r="N217" s="35"/>
      <c r="O217" s="35"/>
      <c r="P217" s="35"/>
      <c r="Q217" s="66"/>
      <c r="R217" s="35"/>
      <c r="S217" s="42" t="str">
        <f t="shared" si="7"/>
        <v/>
      </c>
      <c r="T217" s="196"/>
      <c r="U217" s="24" t="s">
        <v>3414</v>
      </c>
      <c r="V217" s="25">
        <v>20</v>
      </c>
      <c r="W217" s="24">
        <v>17.699115044247801</v>
      </c>
      <c r="X217" s="199"/>
      <c r="Y217" s="195"/>
      <c r="Z217" s="199"/>
      <c r="AA217" s="24"/>
      <c r="AB217" s="199"/>
      <c r="AC217" s="24"/>
      <c r="AD217" s="199"/>
      <c r="AE217" s="24"/>
      <c r="AF217" s="199"/>
      <c r="AG217" s="24"/>
      <c r="AH217" s="199"/>
    </row>
    <row r="218" spans="1:34" ht="12.6" customHeight="1">
      <c r="A218" s="32">
        <f t="shared" si="2"/>
        <v>211</v>
      </c>
      <c r="B218" s="32" t="s">
        <v>3415</v>
      </c>
      <c r="C218" s="33" t="s">
        <v>3400</v>
      </c>
      <c r="D218" s="33" t="s">
        <v>3411</v>
      </c>
      <c r="E218" s="33" t="s">
        <v>3402</v>
      </c>
      <c r="F218" s="33" t="s">
        <v>1115</v>
      </c>
      <c r="G218" s="66">
        <v>1</v>
      </c>
      <c r="H218" s="33" t="s">
        <v>2859</v>
      </c>
      <c r="I218" s="34">
        <v>41639</v>
      </c>
      <c r="J218" s="34">
        <v>41639</v>
      </c>
      <c r="K218" s="66" t="s">
        <v>2370</v>
      </c>
      <c r="L218" s="33" t="s">
        <v>2798</v>
      </c>
      <c r="M218" s="35"/>
      <c r="N218" s="35"/>
      <c r="O218" s="35"/>
      <c r="P218" s="35"/>
      <c r="Q218" s="66"/>
      <c r="R218" s="35"/>
      <c r="S218" s="42" t="str">
        <f t="shared" si="7"/>
        <v/>
      </c>
      <c r="T218" s="196"/>
      <c r="U218" s="24" t="s">
        <v>3416</v>
      </c>
      <c r="V218" s="25">
        <v>20</v>
      </c>
      <c r="W218" s="24">
        <v>17.699115044247801</v>
      </c>
      <c r="X218" s="199"/>
      <c r="Y218" s="195"/>
      <c r="Z218" s="199"/>
      <c r="AA218" s="24"/>
      <c r="AB218" s="199"/>
      <c r="AC218" s="24"/>
      <c r="AD218" s="199"/>
      <c r="AE218" s="24"/>
      <c r="AF218" s="199"/>
      <c r="AG218" s="24"/>
      <c r="AH218" s="199"/>
    </row>
    <row r="219" spans="1:34" ht="12.6" customHeight="1">
      <c r="A219" s="32">
        <f t="shared" si="2"/>
        <v>212</v>
      </c>
      <c r="B219" s="32" t="s">
        <v>3417</v>
      </c>
      <c r="C219" s="33" t="s">
        <v>3400</v>
      </c>
      <c r="D219" s="33" t="s">
        <v>3411</v>
      </c>
      <c r="E219" s="33" t="s">
        <v>3402</v>
      </c>
      <c r="F219" s="33" t="s">
        <v>1115</v>
      </c>
      <c r="G219" s="66">
        <v>1</v>
      </c>
      <c r="H219" s="33" t="s">
        <v>2859</v>
      </c>
      <c r="I219" s="34">
        <v>41639</v>
      </c>
      <c r="J219" s="34">
        <v>41639</v>
      </c>
      <c r="K219" s="66" t="s">
        <v>2370</v>
      </c>
      <c r="L219" s="33" t="s">
        <v>2798</v>
      </c>
      <c r="M219" s="35"/>
      <c r="N219" s="35"/>
      <c r="O219" s="35"/>
      <c r="P219" s="35"/>
      <c r="Q219" s="66"/>
      <c r="R219" s="35"/>
      <c r="S219" s="42" t="str">
        <f t="shared" si="7"/>
        <v/>
      </c>
      <c r="T219" s="196"/>
      <c r="U219" s="24" t="s">
        <v>3418</v>
      </c>
      <c r="V219" s="25">
        <v>20</v>
      </c>
      <c r="W219" s="24">
        <v>17.699115044247801</v>
      </c>
      <c r="X219" s="199"/>
      <c r="Y219" s="195"/>
      <c r="Z219" s="199"/>
      <c r="AA219" s="24"/>
      <c r="AB219" s="199"/>
      <c r="AC219" s="24"/>
      <c r="AD219" s="199"/>
      <c r="AE219" s="24"/>
      <c r="AF219" s="199"/>
      <c r="AG219" s="24"/>
      <c r="AH219" s="199"/>
    </row>
    <row r="220" spans="1:34" ht="12.6" customHeight="1">
      <c r="A220" s="32">
        <f t="shared" si="2"/>
        <v>213</v>
      </c>
      <c r="B220" s="32" t="s">
        <v>3419</v>
      </c>
      <c r="C220" s="33" t="s">
        <v>3400</v>
      </c>
      <c r="D220" s="33" t="s">
        <v>3411</v>
      </c>
      <c r="E220" s="33" t="s">
        <v>3402</v>
      </c>
      <c r="F220" s="33" t="s">
        <v>1115</v>
      </c>
      <c r="G220" s="66">
        <v>1</v>
      </c>
      <c r="H220" s="33" t="s">
        <v>2859</v>
      </c>
      <c r="I220" s="34">
        <v>41639</v>
      </c>
      <c r="J220" s="34">
        <v>41639</v>
      </c>
      <c r="K220" s="66" t="s">
        <v>2370</v>
      </c>
      <c r="L220" s="33" t="s">
        <v>2798</v>
      </c>
      <c r="M220" s="35"/>
      <c r="N220" s="35"/>
      <c r="O220" s="35"/>
      <c r="P220" s="35"/>
      <c r="Q220" s="66"/>
      <c r="R220" s="35"/>
      <c r="S220" s="42" t="str">
        <f t="shared" si="7"/>
        <v/>
      </c>
      <c r="T220" s="196"/>
      <c r="U220" s="24" t="s">
        <v>3420</v>
      </c>
      <c r="V220" s="25">
        <v>20</v>
      </c>
      <c r="W220" s="24">
        <v>17.699115044247801</v>
      </c>
      <c r="X220" s="199"/>
      <c r="Y220" s="195"/>
      <c r="Z220" s="199"/>
      <c r="AA220" s="24"/>
      <c r="AB220" s="199"/>
      <c r="AC220" s="24"/>
      <c r="AD220" s="199"/>
      <c r="AE220" s="24"/>
      <c r="AF220" s="199"/>
      <c r="AG220" s="24"/>
      <c r="AH220" s="199"/>
    </row>
    <row r="221" spans="1:34" ht="12.6" customHeight="1">
      <c r="A221" s="32">
        <f t="shared" si="2"/>
        <v>214</v>
      </c>
      <c r="B221" s="32" t="s">
        <v>3421</v>
      </c>
      <c r="C221" s="33" t="s">
        <v>3400</v>
      </c>
      <c r="D221" s="33" t="s">
        <v>3411</v>
      </c>
      <c r="E221" s="33" t="s">
        <v>3402</v>
      </c>
      <c r="F221" s="33" t="s">
        <v>1115</v>
      </c>
      <c r="G221" s="66">
        <v>1</v>
      </c>
      <c r="H221" s="33" t="s">
        <v>2859</v>
      </c>
      <c r="I221" s="34">
        <v>41639</v>
      </c>
      <c r="J221" s="34">
        <v>41639</v>
      </c>
      <c r="K221" s="66" t="s">
        <v>2370</v>
      </c>
      <c r="L221" s="33" t="s">
        <v>2798</v>
      </c>
      <c r="M221" s="35"/>
      <c r="N221" s="35"/>
      <c r="O221" s="35"/>
      <c r="P221" s="35"/>
      <c r="Q221" s="66"/>
      <c r="R221" s="35"/>
      <c r="S221" s="42" t="str">
        <f t="shared" si="7"/>
        <v/>
      </c>
      <c r="T221" s="196"/>
      <c r="U221" s="24" t="s">
        <v>3422</v>
      </c>
      <c r="V221" s="25">
        <v>20</v>
      </c>
      <c r="W221" s="24">
        <v>17.699115044247801</v>
      </c>
      <c r="X221" s="199"/>
      <c r="Y221" s="195"/>
      <c r="Z221" s="199"/>
      <c r="AA221" s="24"/>
      <c r="AB221" s="199"/>
      <c r="AC221" s="24"/>
      <c r="AD221" s="199"/>
      <c r="AE221" s="24"/>
      <c r="AF221" s="199"/>
      <c r="AG221" s="24"/>
      <c r="AH221" s="199"/>
    </row>
    <row r="222" spans="1:34" ht="12.6" customHeight="1">
      <c r="A222" s="32">
        <f t="shared" si="2"/>
        <v>215</v>
      </c>
      <c r="B222" s="32" t="s">
        <v>3423</v>
      </c>
      <c r="C222" s="33" t="s">
        <v>3400</v>
      </c>
      <c r="D222" s="33" t="s">
        <v>3411</v>
      </c>
      <c r="E222" s="33" t="s">
        <v>3402</v>
      </c>
      <c r="F222" s="33" t="s">
        <v>1115</v>
      </c>
      <c r="G222" s="66">
        <v>1</v>
      </c>
      <c r="H222" s="33" t="s">
        <v>2236</v>
      </c>
      <c r="I222" s="34">
        <v>41639</v>
      </c>
      <c r="J222" s="34">
        <v>41639</v>
      </c>
      <c r="K222" s="66" t="s">
        <v>2370</v>
      </c>
      <c r="L222" s="33" t="s">
        <v>2798</v>
      </c>
      <c r="M222" s="35"/>
      <c r="N222" s="35"/>
      <c r="O222" s="35"/>
      <c r="P222" s="35"/>
      <c r="Q222" s="66"/>
      <c r="R222" s="35"/>
      <c r="S222" s="42" t="str">
        <f t="shared" si="7"/>
        <v/>
      </c>
      <c r="T222" s="196"/>
      <c r="U222" s="24" t="s">
        <v>3424</v>
      </c>
      <c r="V222" s="25">
        <v>20</v>
      </c>
      <c r="W222" s="24">
        <v>17.699115044247801</v>
      </c>
      <c r="X222" s="199"/>
      <c r="Y222" s="195"/>
      <c r="Z222" s="199"/>
      <c r="AA222" s="24"/>
      <c r="AB222" s="199"/>
      <c r="AC222" s="24"/>
      <c r="AD222" s="199"/>
      <c r="AE222" s="24"/>
      <c r="AF222" s="199"/>
      <c r="AG222" s="24"/>
      <c r="AH222" s="199"/>
    </row>
    <row r="223" spans="1:34" ht="12.6" customHeight="1">
      <c r="A223" s="32">
        <f t="shared" si="2"/>
        <v>216</v>
      </c>
      <c r="B223" s="32" t="s">
        <v>3425</v>
      </c>
      <c r="C223" s="33" t="s">
        <v>3288</v>
      </c>
      <c r="D223" s="33" t="s">
        <v>3289</v>
      </c>
      <c r="E223" s="33" t="s">
        <v>2921</v>
      </c>
      <c r="F223" s="33" t="s">
        <v>1115</v>
      </c>
      <c r="G223" s="66">
        <v>1</v>
      </c>
      <c r="H223" s="33" t="s">
        <v>2236</v>
      </c>
      <c r="I223" s="34">
        <v>41639</v>
      </c>
      <c r="J223" s="34">
        <v>41639</v>
      </c>
      <c r="K223" s="66" t="s">
        <v>2412</v>
      </c>
      <c r="L223" s="33" t="s">
        <v>2798</v>
      </c>
      <c r="M223" s="35"/>
      <c r="N223" s="35"/>
      <c r="O223" s="35"/>
      <c r="P223" s="35"/>
      <c r="Q223" s="66"/>
      <c r="R223" s="35"/>
      <c r="S223" s="42" t="str">
        <f t="shared" si="7"/>
        <v/>
      </c>
      <c r="T223" s="196"/>
      <c r="U223" s="24" t="s">
        <v>3426</v>
      </c>
      <c r="V223" s="25">
        <v>20</v>
      </c>
      <c r="W223" s="24">
        <v>17.699115044247801</v>
      </c>
      <c r="X223" s="199"/>
      <c r="Y223" s="195"/>
      <c r="Z223" s="199"/>
      <c r="AA223" s="24"/>
      <c r="AB223" s="199"/>
      <c r="AC223" s="24"/>
      <c r="AD223" s="199"/>
      <c r="AE223" s="24"/>
      <c r="AF223" s="199"/>
      <c r="AG223" s="24"/>
      <c r="AH223" s="199"/>
    </row>
    <row r="224" spans="1:34" ht="12.6" customHeight="1">
      <c r="A224" s="32">
        <f t="shared" si="2"/>
        <v>217</v>
      </c>
      <c r="B224" s="32" t="s">
        <v>3427</v>
      </c>
      <c r="C224" s="33" t="s">
        <v>3288</v>
      </c>
      <c r="D224" s="33" t="s">
        <v>3289</v>
      </c>
      <c r="E224" s="33" t="s">
        <v>2921</v>
      </c>
      <c r="F224" s="33" t="s">
        <v>1115</v>
      </c>
      <c r="G224" s="66">
        <v>1</v>
      </c>
      <c r="H224" s="33" t="s">
        <v>2236</v>
      </c>
      <c r="I224" s="34">
        <v>41639</v>
      </c>
      <c r="J224" s="34">
        <v>41639</v>
      </c>
      <c r="K224" s="66" t="s">
        <v>2412</v>
      </c>
      <c r="L224" s="33" t="s">
        <v>2798</v>
      </c>
      <c r="M224" s="35"/>
      <c r="N224" s="35"/>
      <c r="O224" s="35"/>
      <c r="P224" s="35"/>
      <c r="Q224" s="66"/>
      <c r="R224" s="35"/>
      <c r="S224" s="42" t="str">
        <f t="shared" si="7"/>
        <v/>
      </c>
      <c r="T224" s="196"/>
      <c r="U224" s="24" t="s">
        <v>3428</v>
      </c>
      <c r="V224" s="25">
        <v>20</v>
      </c>
      <c r="W224" s="24">
        <v>17.699115044247801</v>
      </c>
      <c r="X224" s="199"/>
      <c r="Y224" s="195"/>
      <c r="Z224" s="199"/>
      <c r="AA224" s="24"/>
      <c r="AB224" s="199"/>
      <c r="AC224" s="24"/>
      <c r="AD224" s="199"/>
      <c r="AE224" s="24"/>
      <c r="AF224" s="199"/>
      <c r="AG224" s="24"/>
      <c r="AH224" s="199"/>
    </row>
    <row r="225" spans="1:34" ht="12.6" customHeight="1">
      <c r="A225" s="32">
        <f t="shared" si="2"/>
        <v>218</v>
      </c>
      <c r="B225" s="32" t="s">
        <v>3429</v>
      </c>
      <c r="C225" s="33" t="s">
        <v>3288</v>
      </c>
      <c r="D225" s="33" t="s">
        <v>3289</v>
      </c>
      <c r="E225" s="33" t="s">
        <v>2921</v>
      </c>
      <c r="F225" s="33" t="s">
        <v>1115</v>
      </c>
      <c r="G225" s="66">
        <v>1</v>
      </c>
      <c r="H225" s="33" t="s">
        <v>2236</v>
      </c>
      <c r="I225" s="34">
        <v>41639</v>
      </c>
      <c r="J225" s="34">
        <v>41639</v>
      </c>
      <c r="K225" s="66" t="s">
        <v>2412</v>
      </c>
      <c r="L225" s="33" t="s">
        <v>2798</v>
      </c>
      <c r="M225" s="35"/>
      <c r="N225" s="35"/>
      <c r="O225" s="35"/>
      <c r="P225" s="35"/>
      <c r="Q225" s="66"/>
      <c r="R225" s="35"/>
      <c r="S225" s="42" t="str">
        <f t="shared" si="7"/>
        <v/>
      </c>
      <c r="T225" s="196"/>
      <c r="U225" s="24" t="s">
        <v>3430</v>
      </c>
      <c r="V225" s="25">
        <v>20</v>
      </c>
      <c r="W225" s="24">
        <v>17.699115044247801</v>
      </c>
      <c r="X225" s="199"/>
      <c r="Y225" s="195"/>
      <c r="Z225" s="199"/>
      <c r="AA225" s="24"/>
      <c r="AB225" s="199"/>
      <c r="AC225" s="24"/>
      <c r="AD225" s="199"/>
      <c r="AE225" s="24"/>
      <c r="AF225" s="199"/>
      <c r="AG225" s="24"/>
      <c r="AH225" s="199"/>
    </row>
    <row r="226" spans="1:34" ht="12.6" customHeight="1">
      <c r="A226" s="32">
        <f t="shared" si="2"/>
        <v>219</v>
      </c>
      <c r="B226" s="32" t="s">
        <v>3431</v>
      </c>
      <c r="C226" s="33" t="s">
        <v>3288</v>
      </c>
      <c r="D226" s="33" t="s">
        <v>3289</v>
      </c>
      <c r="E226" s="33" t="s">
        <v>2921</v>
      </c>
      <c r="F226" s="33" t="s">
        <v>1115</v>
      </c>
      <c r="G226" s="66">
        <v>1</v>
      </c>
      <c r="H226" s="33" t="s">
        <v>2236</v>
      </c>
      <c r="I226" s="34">
        <v>41639</v>
      </c>
      <c r="J226" s="34">
        <v>41639</v>
      </c>
      <c r="K226" s="66" t="s">
        <v>2412</v>
      </c>
      <c r="L226" s="33" t="s">
        <v>2798</v>
      </c>
      <c r="M226" s="35"/>
      <c r="N226" s="35"/>
      <c r="O226" s="35"/>
      <c r="P226" s="35"/>
      <c r="Q226" s="66"/>
      <c r="R226" s="35"/>
      <c r="S226" s="42" t="str">
        <f t="shared" si="7"/>
        <v/>
      </c>
      <c r="T226" s="196"/>
      <c r="U226" s="24" t="s">
        <v>3432</v>
      </c>
      <c r="V226" s="25">
        <v>20</v>
      </c>
      <c r="W226" s="24">
        <v>17.699115044247801</v>
      </c>
      <c r="X226" s="199"/>
      <c r="Y226" s="195"/>
      <c r="Z226" s="199"/>
      <c r="AA226" s="24"/>
      <c r="AB226" s="199"/>
      <c r="AC226" s="24"/>
      <c r="AD226" s="199"/>
      <c r="AE226" s="24"/>
      <c r="AF226" s="199"/>
      <c r="AG226" s="24"/>
      <c r="AH226" s="199"/>
    </row>
    <row r="227" spans="1:34" ht="12.6" customHeight="1">
      <c r="A227" s="32">
        <f t="shared" si="2"/>
        <v>220</v>
      </c>
      <c r="B227" s="32" t="s">
        <v>3433</v>
      </c>
      <c r="C227" s="33" t="s">
        <v>3288</v>
      </c>
      <c r="D227" s="33" t="s">
        <v>3289</v>
      </c>
      <c r="E227" s="33" t="s">
        <v>2921</v>
      </c>
      <c r="F227" s="33" t="s">
        <v>1115</v>
      </c>
      <c r="G227" s="66">
        <v>1</v>
      </c>
      <c r="H227" s="33" t="s">
        <v>2236</v>
      </c>
      <c r="I227" s="34">
        <v>41639</v>
      </c>
      <c r="J227" s="34">
        <v>41639</v>
      </c>
      <c r="K227" s="66" t="s">
        <v>2412</v>
      </c>
      <c r="L227" s="33" t="s">
        <v>2798</v>
      </c>
      <c r="M227" s="35"/>
      <c r="N227" s="35"/>
      <c r="O227" s="35"/>
      <c r="P227" s="35"/>
      <c r="Q227" s="66"/>
      <c r="R227" s="35"/>
      <c r="S227" s="42" t="str">
        <f t="shared" si="7"/>
        <v/>
      </c>
      <c r="T227" s="196"/>
      <c r="U227" s="24" t="s">
        <v>3434</v>
      </c>
      <c r="V227" s="25">
        <v>20</v>
      </c>
      <c r="W227" s="24">
        <v>17.699115044247801</v>
      </c>
      <c r="X227" s="199"/>
      <c r="Y227" s="195"/>
      <c r="Z227" s="199"/>
      <c r="AA227" s="24"/>
      <c r="AB227" s="199"/>
      <c r="AC227" s="24"/>
      <c r="AD227" s="199"/>
      <c r="AE227" s="24"/>
      <c r="AF227" s="199"/>
      <c r="AG227" s="24"/>
      <c r="AH227" s="199"/>
    </row>
    <row r="228" spans="1:34" ht="12.6" customHeight="1">
      <c r="A228" s="32">
        <f t="shared" si="2"/>
        <v>221</v>
      </c>
      <c r="B228" s="32" t="s">
        <v>3435</v>
      </c>
      <c r="C228" s="33" t="s">
        <v>3288</v>
      </c>
      <c r="D228" s="33" t="s">
        <v>3289</v>
      </c>
      <c r="E228" s="33" t="s">
        <v>2921</v>
      </c>
      <c r="F228" s="33" t="s">
        <v>1115</v>
      </c>
      <c r="G228" s="66">
        <v>1</v>
      </c>
      <c r="H228" s="33" t="s">
        <v>2236</v>
      </c>
      <c r="I228" s="34">
        <v>41639</v>
      </c>
      <c r="J228" s="34">
        <v>41639</v>
      </c>
      <c r="K228" s="66" t="s">
        <v>2412</v>
      </c>
      <c r="L228" s="33" t="s">
        <v>2798</v>
      </c>
      <c r="M228" s="35"/>
      <c r="N228" s="35"/>
      <c r="O228" s="35"/>
      <c r="P228" s="35"/>
      <c r="Q228" s="66"/>
      <c r="R228" s="35"/>
      <c r="S228" s="42" t="str">
        <f t="shared" si="7"/>
        <v/>
      </c>
      <c r="T228" s="196"/>
      <c r="U228" s="24" t="s">
        <v>3436</v>
      </c>
      <c r="V228" s="25">
        <v>20</v>
      </c>
      <c r="W228" s="24">
        <v>17.699115044247801</v>
      </c>
      <c r="X228" s="199"/>
      <c r="Y228" s="195"/>
      <c r="Z228" s="199"/>
      <c r="AA228" s="24"/>
      <c r="AB228" s="199"/>
      <c r="AC228" s="24"/>
      <c r="AD228" s="199"/>
      <c r="AE228" s="24"/>
      <c r="AF228" s="199"/>
      <c r="AG228" s="24"/>
      <c r="AH228" s="199"/>
    </row>
    <row r="229" spans="1:34" ht="12.6" customHeight="1">
      <c r="A229" s="32">
        <f t="shared" si="2"/>
        <v>222</v>
      </c>
      <c r="B229" s="32" t="s">
        <v>3437</v>
      </c>
      <c r="C229" s="33" t="s">
        <v>3288</v>
      </c>
      <c r="D229" s="33" t="s">
        <v>3289</v>
      </c>
      <c r="E229" s="33" t="s">
        <v>2921</v>
      </c>
      <c r="F229" s="33" t="s">
        <v>1115</v>
      </c>
      <c r="G229" s="66">
        <v>1</v>
      </c>
      <c r="H229" s="33" t="s">
        <v>2236</v>
      </c>
      <c r="I229" s="34">
        <v>41639</v>
      </c>
      <c r="J229" s="34">
        <v>41639</v>
      </c>
      <c r="K229" s="66" t="s">
        <v>2412</v>
      </c>
      <c r="L229" s="33" t="s">
        <v>2798</v>
      </c>
      <c r="M229" s="35"/>
      <c r="N229" s="35"/>
      <c r="O229" s="35"/>
      <c r="P229" s="35"/>
      <c r="Q229" s="66"/>
      <c r="R229" s="35"/>
      <c r="S229" s="42" t="str">
        <f t="shared" si="7"/>
        <v/>
      </c>
      <c r="T229" s="196"/>
      <c r="U229" s="24" t="s">
        <v>3438</v>
      </c>
      <c r="V229" s="25">
        <v>20</v>
      </c>
      <c r="W229" s="24">
        <v>17.699115044247801</v>
      </c>
      <c r="X229" s="199"/>
      <c r="Y229" s="195"/>
      <c r="Z229" s="199"/>
      <c r="AA229" s="24"/>
      <c r="AB229" s="199"/>
      <c r="AC229" s="24"/>
      <c r="AD229" s="199"/>
      <c r="AE229" s="24"/>
      <c r="AF229" s="199"/>
      <c r="AG229" s="24"/>
      <c r="AH229" s="199"/>
    </row>
    <row r="230" spans="1:34" ht="12.6" customHeight="1">
      <c r="A230" s="32">
        <f t="shared" si="2"/>
        <v>223</v>
      </c>
      <c r="B230" s="32" t="s">
        <v>3439</v>
      </c>
      <c r="C230" s="33" t="s">
        <v>3288</v>
      </c>
      <c r="D230" s="33" t="s">
        <v>3289</v>
      </c>
      <c r="E230" s="33" t="s">
        <v>2921</v>
      </c>
      <c r="F230" s="33" t="s">
        <v>1115</v>
      </c>
      <c r="G230" s="66">
        <v>1</v>
      </c>
      <c r="H230" s="33" t="s">
        <v>2236</v>
      </c>
      <c r="I230" s="34">
        <v>41639</v>
      </c>
      <c r="J230" s="34">
        <v>41639</v>
      </c>
      <c r="K230" s="66" t="s">
        <v>2412</v>
      </c>
      <c r="L230" s="33" t="s">
        <v>2798</v>
      </c>
      <c r="M230" s="35"/>
      <c r="N230" s="35"/>
      <c r="O230" s="35"/>
      <c r="P230" s="35"/>
      <c r="Q230" s="66"/>
      <c r="R230" s="35"/>
      <c r="S230" s="42" t="str">
        <f t="shared" si="7"/>
        <v/>
      </c>
      <c r="T230" s="196"/>
      <c r="U230" s="24" t="s">
        <v>3440</v>
      </c>
      <c r="V230" s="25">
        <v>20</v>
      </c>
      <c r="W230" s="24">
        <v>17.699115044247801</v>
      </c>
      <c r="X230" s="199"/>
      <c r="Y230" s="195"/>
      <c r="Z230" s="199"/>
      <c r="AA230" s="24"/>
      <c r="AB230" s="199"/>
      <c r="AC230" s="24"/>
      <c r="AD230" s="199"/>
      <c r="AE230" s="24"/>
      <c r="AF230" s="199"/>
      <c r="AG230" s="24"/>
      <c r="AH230" s="199"/>
    </row>
    <row r="231" spans="1:34" ht="12.6" customHeight="1">
      <c r="A231" s="32">
        <f t="shared" si="2"/>
        <v>224</v>
      </c>
      <c r="B231" s="32" t="s">
        <v>3441</v>
      </c>
      <c r="C231" s="33" t="s">
        <v>3288</v>
      </c>
      <c r="D231" s="33" t="s">
        <v>3289</v>
      </c>
      <c r="E231" s="33" t="s">
        <v>2921</v>
      </c>
      <c r="F231" s="33" t="s">
        <v>1115</v>
      </c>
      <c r="G231" s="66">
        <v>1</v>
      </c>
      <c r="H231" s="33" t="s">
        <v>2236</v>
      </c>
      <c r="I231" s="34">
        <v>41639</v>
      </c>
      <c r="J231" s="34">
        <v>41639</v>
      </c>
      <c r="K231" s="66" t="s">
        <v>2412</v>
      </c>
      <c r="L231" s="33" t="s">
        <v>2798</v>
      </c>
      <c r="M231" s="35"/>
      <c r="N231" s="35"/>
      <c r="O231" s="35"/>
      <c r="P231" s="35"/>
      <c r="Q231" s="66"/>
      <c r="R231" s="35"/>
      <c r="S231" s="42" t="str">
        <f t="shared" si="7"/>
        <v/>
      </c>
      <c r="T231" s="196"/>
      <c r="U231" s="24" t="s">
        <v>3442</v>
      </c>
      <c r="V231" s="25">
        <v>20</v>
      </c>
      <c r="W231" s="24">
        <v>17.699115044247801</v>
      </c>
      <c r="X231" s="199"/>
      <c r="Y231" s="195"/>
      <c r="Z231" s="199"/>
      <c r="AA231" s="24"/>
      <c r="AB231" s="199"/>
      <c r="AC231" s="24"/>
      <c r="AD231" s="199"/>
      <c r="AE231" s="24"/>
      <c r="AF231" s="199"/>
      <c r="AG231" s="24"/>
      <c r="AH231" s="199"/>
    </row>
    <row r="232" spans="1:34" ht="12.6" customHeight="1">
      <c r="A232" s="32">
        <f t="shared" si="2"/>
        <v>225</v>
      </c>
      <c r="B232" s="32" t="s">
        <v>3443</v>
      </c>
      <c r="C232" s="33" t="s">
        <v>3288</v>
      </c>
      <c r="D232" s="33" t="s">
        <v>3289</v>
      </c>
      <c r="E232" s="33" t="s">
        <v>2921</v>
      </c>
      <c r="F232" s="33" t="s">
        <v>1115</v>
      </c>
      <c r="G232" s="66">
        <v>1</v>
      </c>
      <c r="H232" s="33" t="s">
        <v>2236</v>
      </c>
      <c r="I232" s="34">
        <v>41639</v>
      </c>
      <c r="J232" s="34">
        <v>41639</v>
      </c>
      <c r="K232" s="66" t="s">
        <v>2412</v>
      </c>
      <c r="L232" s="33" t="s">
        <v>2798</v>
      </c>
      <c r="M232" s="35"/>
      <c r="N232" s="35"/>
      <c r="O232" s="35"/>
      <c r="P232" s="35"/>
      <c r="Q232" s="66"/>
      <c r="R232" s="35"/>
      <c r="S232" s="42" t="str">
        <f t="shared" si="7"/>
        <v/>
      </c>
      <c r="T232" s="196"/>
      <c r="U232" s="24" t="s">
        <v>3444</v>
      </c>
      <c r="V232" s="25">
        <v>20</v>
      </c>
      <c r="W232" s="24">
        <v>17.699115044247801</v>
      </c>
      <c r="X232" s="199"/>
      <c r="Y232" s="195"/>
      <c r="Z232" s="199"/>
      <c r="AA232" s="24"/>
      <c r="AB232" s="199"/>
      <c r="AC232" s="24"/>
      <c r="AD232" s="199"/>
      <c r="AE232" s="24"/>
      <c r="AF232" s="199"/>
      <c r="AG232" s="24"/>
      <c r="AH232" s="199"/>
    </row>
    <row r="233" spans="1:34" ht="12.6" customHeight="1">
      <c r="A233" s="32">
        <f t="shared" si="2"/>
        <v>226</v>
      </c>
      <c r="B233" s="32" t="s">
        <v>3445</v>
      </c>
      <c r="C233" s="33" t="s">
        <v>3288</v>
      </c>
      <c r="D233" s="33" t="s">
        <v>3289</v>
      </c>
      <c r="E233" s="33" t="s">
        <v>2921</v>
      </c>
      <c r="F233" s="33" t="s">
        <v>1115</v>
      </c>
      <c r="G233" s="66">
        <v>1</v>
      </c>
      <c r="H233" s="33" t="s">
        <v>2236</v>
      </c>
      <c r="I233" s="34">
        <v>41639</v>
      </c>
      <c r="J233" s="34">
        <v>41639</v>
      </c>
      <c r="K233" s="66" t="s">
        <v>2412</v>
      </c>
      <c r="L233" s="33" t="s">
        <v>2798</v>
      </c>
      <c r="M233" s="35"/>
      <c r="N233" s="35"/>
      <c r="O233" s="35"/>
      <c r="P233" s="35"/>
      <c r="Q233" s="66"/>
      <c r="R233" s="35"/>
      <c r="S233" s="42" t="str">
        <f t="shared" si="7"/>
        <v/>
      </c>
      <c r="T233" s="196"/>
      <c r="U233" s="24" t="s">
        <v>3446</v>
      </c>
      <c r="V233" s="25">
        <v>20</v>
      </c>
      <c r="W233" s="24">
        <v>17.699115044247801</v>
      </c>
      <c r="X233" s="199"/>
      <c r="Y233" s="195"/>
      <c r="Z233" s="199"/>
      <c r="AA233" s="24"/>
      <c r="AB233" s="199"/>
      <c r="AC233" s="24"/>
      <c r="AD233" s="199"/>
      <c r="AE233" s="24"/>
      <c r="AF233" s="199"/>
      <c r="AG233" s="24"/>
      <c r="AH233" s="199"/>
    </row>
    <row r="234" spans="1:34" ht="12.6" customHeight="1">
      <c r="A234" s="32">
        <f t="shared" si="2"/>
        <v>227</v>
      </c>
      <c r="B234" s="32" t="s">
        <v>3447</v>
      </c>
      <c r="C234" s="33" t="s">
        <v>3288</v>
      </c>
      <c r="D234" s="33" t="s">
        <v>3289</v>
      </c>
      <c r="E234" s="33" t="s">
        <v>2921</v>
      </c>
      <c r="F234" s="33" t="s">
        <v>1115</v>
      </c>
      <c r="G234" s="66">
        <v>1</v>
      </c>
      <c r="H234" s="33" t="s">
        <v>2236</v>
      </c>
      <c r="I234" s="34">
        <v>41639</v>
      </c>
      <c r="J234" s="34">
        <v>41639</v>
      </c>
      <c r="K234" s="66" t="s">
        <v>2412</v>
      </c>
      <c r="L234" s="33" t="s">
        <v>2798</v>
      </c>
      <c r="M234" s="35"/>
      <c r="N234" s="35"/>
      <c r="O234" s="35"/>
      <c r="P234" s="35"/>
      <c r="Q234" s="66"/>
      <c r="R234" s="35"/>
      <c r="S234" s="42" t="str">
        <f t="shared" si="7"/>
        <v/>
      </c>
      <c r="T234" s="196"/>
      <c r="U234" s="24" t="s">
        <v>3448</v>
      </c>
      <c r="V234" s="25">
        <v>20</v>
      </c>
      <c r="W234" s="24">
        <v>17.699115044247801</v>
      </c>
      <c r="X234" s="199"/>
      <c r="Y234" s="195"/>
      <c r="Z234" s="199"/>
      <c r="AA234" s="24"/>
      <c r="AB234" s="199"/>
      <c r="AC234" s="24"/>
      <c r="AD234" s="199"/>
      <c r="AE234" s="24"/>
      <c r="AF234" s="199"/>
      <c r="AG234" s="24"/>
      <c r="AH234" s="199"/>
    </row>
    <row r="235" spans="1:34" ht="12.6" customHeight="1">
      <c r="A235" s="32">
        <f t="shared" si="2"/>
        <v>228</v>
      </c>
      <c r="B235" s="32" t="s">
        <v>3449</v>
      </c>
      <c r="C235" s="33" t="s">
        <v>3288</v>
      </c>
      <c r="D235" s="33" t="s">
        <v>3289</v>
      </c>
      <c r="E235" s="33" t="s">
        <v>2921</v>
      </c>
      <c r="F235" s="33" t="s">
        <v>1115</v>
      </c>
      <c r="G235" s="66">
        <v>1</v>
      </c>
      <c r="H235" s="33" t="s">
        <v>2236</v>
      </c>
      <c r="I235" s="34">
        <v>41639</v>
      </c>
      <c r="J235" s="34">
        <v>41639</v>
      </c>
      <c r="K235" s="66" t="s">
        <v>2412</v>
      </c>
      <c r="L235" s="33" t="s">
        <v>2798</v>
      </c>
      <c r="M235" s="35"/>
      <c r="N235" s="35"/>
      <c r="O235" s="35"/>
      <c r="P235" s="35"/>
      <c r="Q235" s="66"/>
      <c r="R235" s="35"/>
      <c r="S235" s="42" t="str">
        <f t="shared" si="7"/>
        <v/>
      </c>
      <c r="T235" s="196"/>
      <c r="U235" s="24" t="s">
        <v>3450</v>
      </c>
      <c r="V235" s="25">
        <v>20</v>
      </c>
      <c r="W235" s="24">
        <v>17.699115044247801</v>
      </c>
      <c r="X235" s="199"/>
      <c r="Y235" s="195"/>
      <c r="Z235" s="199"/>
      <c r="AA235" s="24"/>
      <c r="AB235" s="199"/>
      <c r="AC235" s="24"/>
      <c r="AD235" s="199"/>
      <c r="AE235" s="24"/>
      <c r="AF235" s="199"/>
      <c r="AG235" s="24"/>
      <c r="AH235" s="199"/>
    </row>
    <row r="236" spans="1:34" ht="12.6" customHeight="1">
      <c r="A236" s="32">
        <f t="shared" si="2"/>
        <v>229</v>
      </c>
      <c r="B236" s="32" t="s">
        <v>3451</v>
      </c>
      <c r="C236" s="33" t="s">
        <v>3288</v>
      </c>
      <c r="D236" s="33" t="s">
        <v>3289</v>
      </c>
      <c r="E236" s="33" t="s">
        <v>2921</v>
      </c>
      <c r="F236" s="33" t="s">
        <v>1115</v>
      </c>
      <c r="G236" s="66">
        <v>1</v>
      </c>
      <c r="H236" s="33" t="s">
        <v>2236</v>
      </c>
      <c r="I236" s="34">
        <v>41639</v>
      </c>
      <c r="J236" s="34">
        <v>41639</v>
      </c>
      <c r="K236" s="66" t="s">
        <v>2412</v>
      </c>
      <c r="L236" s="33" t="s">
        <v>2798</v>
      </c>
      <c r="M236" s="35"/>
      <c r="N236" s="35"/>
      <c r="O236" s="35"/>
      <c r="P236" s="35"/>
      <c r="Q236" s="66"/>
      <c r="R236" s="35"/>
      <c r="S236" s="42" t="str">
        <f t="shared" si="7"/>
        <v/>
      </c>
      <c r="T236" s="196"/>
      <c r="U236" s="24" t="s">
        <v>3452</v>
      </c>
      <c r="V236" s="25">
        <v>20</v>
      </c>
      <c r="W236" s="24">
        <v>17.699115044247801</v>
      </c>
      <c r="X236" s="199"/>
      <c r="Y236" s="195"/>
      <c r="Z236" s="199"/>
      <c r="AA236" s="24"/>
      <c r="AB236" s="199"/>
      <c r="AC236" s="24"/>
      <c r="AD236" s="199"/>
      <c r="AE236" s="24"/>
      <c r="AF236" s="199"/>
      <c r="AG236" s="24"/>
      <c r="AH236" s="199"/>
    </row>
    <row r="237" spans="1:34" ht="12.6" customHeight="1">
      <c r="A237" s="32">
        <f t="shared" si="2"/>
        <v>230</v>
      </c>
      <c r="B237" s="32" t="s">
        <v>3453</v>
      </c>
      <c r="C237" s="33" t="s">
        <v>3288</v>
      </c>
      <c r="D237" s="33" t="s">
        <v>3289</v>
      </c>
      <c r="E237" s="33" t="s">
        <v>2921</v>
      </c>
      <c r="F237" s="33" t="s">
        <v>1115</v>
      </c>
      <c r="G237" s="66">
        <v>1</v>
      </c>
      <c r="H237" s="33" t="s">
        <v>2236</v>
      </c>
      <c r="I237" s="34">
        <v>41639</v>
      </c>
      <c r="J237" s="34">
        <v>41639</v>
      </c>
      <c r="K237" s="66" t="s">
        <v>2412</v>
      </c>
      <c r="L237" s="33" t="s">
        <v>2798</v>
      </c>
      <c r="M237" s="35"/>
      <c r="N237" s="35"/>
      <c r="O237" s="35"/>
      <c r="P237" s="35"/>
      <c r="Q237" s="66"/>
      <c r="R237" s="35"/>
      <c r="S237" s="42" t="str">
        <f t="shared" si="7"/>
        <v/>
      </c>
      <c r="T237" s="196"/>
      <c r="U237" s="24" t="s">
        <v>3454</v>
      </c>
      <c r="V237" s="25">
        <v>20</v>
      </c>
      <c r="W237" s="24">
        <v>17.699115044247801</v>
      </c>
      <c r="X237" s="199"/>
      <c r="Y237" s="195"/>
      <c r="Z237" s="199"/>
      <c r="AA237" s="24"/>
      <c r="AB237" s="199"/>
      <c r="AC237" s="24"/>
      <c r="AD237" s="199"/>
      <c r="AE237" s="24"/>
      <c r="AF237" s="199"/>
      <c r="AG237" s="24"/>
      <c r="AH237" s="199"/>
    </row>
    <row r="238" spans="1:34" ht="12.6" customHeight="1">
      <c r="A238" s="32">
        <f t="shared" si="2"/>
        <v>231</v>
      </c>
      <c r="B238" s="32" t="s">
        <v>3455</v>
      </c>
      <c r="C238" s="33" t="s">
        <v>3288</v>
      </c>
      <c r="D238" s="33" t="s">
        <v>3289</v>
      </c>
      <c r="E238" s="33" t="s">
        <v>2921</v>
      </c>
      <c r="F238" s="33" t="s">
        <v>1115</v>
      </c>
      <c r="G238" s="66">
        <v>1</v>
      </c>
      <c r="H238" s="33" t="s">
        <v>2236</v>
      </c>
      <c r="I238" s="34">
        <v>41639</v>
      </c>
      <c r="J238" s="34">
        <v>41639</v>
      </c>
      <c r="K238" s="66" t="s">
        <v>2412</v>
      </c>
      <c r="L238" s="33" t="s">
        <v>2798</v>
      </c>
      <c r="M238" s="35"/>
      <c r="N238" s="35"/>
      <c r="O238" s="35"/>
      <c r="P238" s="35"/>
      <c r="Q238" s="66"/>
      <c r="R238" s="35"/>
      <c r="S238" s="42" t="str">
        <f t="shared" si="7"/>
        <v/>
      </c>
      <c r="T238" s="196"/>
      <c r="U238" s="24" t="s">
        <v>3456</v>
      </c>
      <c r="V238" s="25">
        <v>20</v>
      </c>
      <c r="W238" s="24">
        <v>17.699115044247801</v>
      </c>
      <c r="X238" s="199"/>
      <c r="Y238" s="195"/>
      <c r="Z238" s="199"/>
      <c r="AA238" s="24"/>
      <c r="AB238" s="199"/>
      <c r="AC238" s="24"/>
      <c r="AD238" s="199"/>
      <c r="AE238" s="24"/>
      <c r="AF238" s="199"/>
      <c r="AG238" s="24"/>
      <c r="AH238" s="199"/>
    </row>
    <row r="239" spans="1:34" ht="12.6" customHeight="1">
      <c r="A239" s="32">
        <f t="shared" si="2"/>
        <v>232</v>
      </c>
      <c r="B239" s="32" t="s">
        <v>3457</v>
      </c>
      <c r="C239" s="33" t="s">
        <v>3288</v>
      </c>
      <c r="D239" s="33" t="s">
        <v>3289</v>
      </c>
      <c r="E239" s="33" t="s">
        <v>2921</v>
      </c>
      <c r="F239" s="33" t="s">
        <v>1115</v>
      </c>
      <c r="G239" s="66">
        <v>1</v>
      </c>
      <c r="H239" s="33" t="s">
        <v>2236</v>
      </c>
      <c r="I239" s="34">
        <v>41639</v>
      </c>
      <c r="J239" s="34">
        <v>41639</v>
      </c>
      <c r="K239" s="66" t="s">
        <v>2412</v>
      </c>
      <c r="L239" s="33" t="s">
        <v>2798</v>
      </c>
      <c r="M239" s="35"/>
      <c r="N239" s="35"/>
      <c r="O239" s="35"/>
      <c r="P239" s="35"/>
      <c r="Q239" s="66"/>
      <c r="R239" s="35"/>
      <c r="S239" s="42" t="str">
        <f t="shared" si="7"/>
        <v/>
      </c>
      <c r="T239" s="196"/>
      <c r="U239" s="24" t="s">
        <v>3458</v>
      </c>
      <c r="V239" s="25">
        <v>20</v>
      </c>
      <c r="W239" s="24">
        <v>17.699115044247801</v>
      </c>
      <c r="X239" s="199"/>
      <c r="Y239" s="195"/>
      <c r="Z239" s="199"/>
      <c r="AA239" s="24"/>
      <c r="AB239" s="199"/>
      <c r="AC239" s="24"/>
      <c r="AD239" s="199"/>
      <c r="AE239" s="24"/>
      <c r="AF239" s="199"/>
      <c r="AG239" s="24"/>
      <c r="AH239" s="199"/>
    </row>
    <row r="240" spans="1:34" ht="12.6" customHeight="1">
      <c r="A240" s="32">
        <f t="shared" si="2"/>
        <v>233</v>
      </c>
      <c r="B240" s="32" t="s">
        <v>3459</v>
      </c>
      <c r="C240" s="33" t="s">
        <v>3288</v>
      </c>
      <c r="D240" s="33" t="s">
        <v>3289</v>
      </c>
      <c r="E240" s="33" t="s">
        <v>2921</v>
      </c>
      <c r="F240" s="33" t="s">
        <v>1115</v>
      </c>
      <c r="G240" s="66">
        <v>1</v>
      </c>
      <c r="H240" s="33" t="s">
        <v>2236</v>
      </c>
      <c r="I240" s="34">
        <v>41639</v>
      </c>
      <c r="J240" s="34">
        <v>41639</v>
      </c>
      <c r="K240" s="66" t="s">
        <v>2412</v>
      </c>
      <c r="L240" s="33" t="s">
        <v>2798</v>
      </c>
      <c r="M240" s="35"/>
      <c r="N240" s="35"/>
      <c r="O240" s="35"/>
      <c r="P240" s="35"/>
      <c r="Q240" s="66"/>
      <c r="R240" s="35"/>
      <c r="S240" s="42" t="str">
        <f t="shared" si="7"/>
        <v/>
      </c>
      <c r="T240" s="196"/>
      <c r="U240" s="24" t="s">
        <v>3460</v>
      </c>
      <c r="V240" s="25">
        <v>20</v>
      </c>
      <c r="W240" s="24">
        <v>17.699115044247801</v>
      </c>
      <c r="X240" s="199"/>
      <c r="Y240" s="195"/>
      <c r="Z240" s="199"/>
      <c r="AA240" s="24"/>
      <c r="AB240" s="199"/>
      <c r="AC240" s="24"/>
      <c r="AD240" s="199"/>
      <c r="AE240" s="24"/>
      <c r="AF240" s="199"/>
      <c r="AG240" s="24"/>
      <c r="AH240" s="199"/>
    </row>
    <row r="241" spans="1:34" ht="12.6" customHeight="1">
      <c r="A241" s="32">
        <f t="shared" si="2"/>
        <v>234</v>
      </c>
      <c r="B241" s="32" t="s">
        <v>3461</v>
      </c>
      <c r="C241" s="33" t="s">
        <v>3288</v>
      </c>
      <c r="D241" s="33" t="s">
        <v>3289</v>
      </c>
      <c r="E241" s="33" t="s">
        <v>2921</v>
      </c>
      <c r="F241" s="33" t="s">
        <v>1115</v>
      </c>
      <c r="G241" s="66">
        <v>1</v>
      </c>
      <c r="H241" s="33" t="s">
        <v>2236</v>
      </c>
      <c r="I241" s="34">
        <v>41639</v>
      </c>
      <c r="J241" s="34">
        <v>41639</v>
      </c>
      <c r="K241" s="66" t="s">
        <v>2412</v>
      </c>
      <c r="L241" s="33" t="s">
        <v>2798</v>
      </c>
      <c r="M241" s="35"/>
      <c r="N241" s="35"/>
      <c r="O241" s="35"/>
      <c r="P241" s="35"/>
      <c r="Q241" s="66"/>
      <c r="R241" s="35"/>
      <c r="S241" s="42" t="str">
        <f t="shared" si="7"/>
        <v/>
      </c>
      <c r="T241" s="196"/>
      <c r="U241" s="24" t="s">
        <v>3462</v>
      </c>
      <c r="V241" s="25">
        <v>20</v>
      </c>
      <c r="W241" s="24">
        <v>17.699115044247801</v>
      </c>
      <c r="X241" s="199"/>
      <c r="Y241" s="195"/>
      <c r="Z241" s="199"/>
      <c r="AA241" s="24"/>
      <c r="AB241" s="199"/>
      <c r="AC241" s="24"/>
      <c r="AD241" s="199"/>
      <c r="AE241" s="24"/>
      <c r="AF241" s="199"/>
      <c r="AG241" s="24"/>
      <c r="AH241" s="199"/>
    </row>
    <row r="242" spans="1:34" ht="12.6" customHeight="1">
      <c r="A242" s="32">
        <f t="shared" si="2"/>
        <v>235</v>
      </c>
      <c r="B242" s="32" t="s">
        <v>3463</v>
      </c>
      <c r="C242" s="33" t="s">
        <v>3288</v>
      </c>
      <c r="D242" s="33" t="s">
        <v>3289</v>
      </c>
      <c r="E242" s="33" t="s">
        <v>2921</v>
      </c>
      <c r="F242" s="33" t="s">
        <v>1115</v>
      </c>
      <c r="G242" s="66">
        <v>1</v>
      </c>
      <c r="H242" s="33" t="s">
        <v>2236</v>
      </c>
      <c r="I242" s="34">
        <v>41639</v>
      </c>
      <c r="J242" s="34">
        <v>41639</v>
      </c>
      <c r="K242" s="66" t="s">
        <v>2412</v>
      </c>
      <c r="L242" s="33" t="s">
        <v>2798</v>
      </c>
      <c r="M242" s="35"/>
      <c r="N242" s="35"/>
      <c r="O242" s="35"/>
      <c r="P242" s="35"/>
      <c r="Q242" s="66"/>
      <c r="R242" s="35"/>
      <c r="S242" s="42" t="str">
        <f t="shared" si="7"/>
        <v/>
      </c>
      <c r="T242" s="196"/>
      <c r="U242" s="24" t="s">
        <v>3464</v>
      </c>
      <c r="V242" s="25">
        <v>20</v>
      </c>
      <c r="W242" s="24">
        <v>17.699115044247801</v>
      </c>
      <c r="X242" s="199"/>
      <c r="Y242" s="195"/>
      <c r="Z242" s="199"/>
      <c r="AA242" s="24"/>
      <c r="AB242" s="199"/>
      <c r="AC242" s="24"/>
      <c r="AD242" s="199"/>
      <c r="AE242" s="24"/>
      <c r="AF242" s="199"/>
      <c r="AG242" s="24"/>
      <c r="AH242" s="199"/>
    </row>
    <row r="243" spans="1:34" ht="12.6" customHeight="1">
      <c r="A243" s="32">
        <f t="shared" si="2"/>
        <v>236</v>
      </c>
      <c r="B243" s="32" t="s">
        <v>3465</v>
      </c>
      <c r="C243" s="33" t="s">
        <v>3288</v>
      </c>
      <c r="D243" s="33" t="s">
        <v>3289</v>
      </c>
      <c r="E243" s="33" t="s">
        <v>2921</v>
      </c>
      <c r="F243" s="33" t="s">
        <v>1115</v>
      </c>
      <c r="G243" s="66">
        <v>1</v>
      </c>
      <c r="H243" s="33" t="s">
        <v>2236</v>
      </c>
      <c r="I243" s="34">
        <v>41639</v>
      </c>
      <c r="J243" s="34">
        <v>41639</v>
      </c>
      <c r="K243" s="66" t="s">
        <v>2412</v>
      </c>
      <c r="L243" s="33" t="s">
        <v>2798</v>
      </c>
      <c r="M243" s="35"/>
      <c r="N243" s="35"/>
      <c r="O243" s="35"/>
      <c r="P243" s="35"/>
      <c r="Q243" s="66"/>
      <c r="R243" s="35"/>
      <c r="S243" s="42" t="str">
        <f t="shared" si="7"/>
        <v/>
      </c>
      <c r="T243" s="196"/>
      <c r="U243" s="24" t="s">
        <v>3466</v>
      </c>
      <c r="V243" s="25">
        <v>20</v>
      </c>
      <c r="W243" s="24">
        <v>17.699115044247801</v>
      </c>
      <c r="X243" s="199"/>
      <c r="Y243" s="195"/>
      <c r="Z243" s="199"/>
      <c r="AA243" s="24"/>
      <c r="AB243" s="199"/>
      <c r="AC243" s="24"/>
      <c r="AD243" s="199"/>
      <c r="AE243" s="24"/>
      <c r="AF243" s="199"/>
      <c r="AG243" s="24"/>
      <c r="AH243" s="199"/>
    </row>
    <row r="244" spans="1:34" ht="12.6" customHeight="1">
      <c r="A244" s="32">
        <f t="shared" si="2"/>
        <v>237</v>
      </c>
      <c r="B244" s="32" t="s">
        <v>3467</v>
      </c>
      <c r="C244" s="33" t="s">
        <v>3288</v>
      </c>
      <c r="D244" s="33" t="s">
        <v>3289</v>
      </c>
      <c r="E244" s="33" t="s">
        <v>2921</v>
      </c>
      <c r="F244" s="33" t="s">
        <v>1115</v>
      </c>
      <c r="G244" s="66">
        <v>1</v>
      </c>
      <c r="H244" s="33" t="s">
        <v>2236</v>
      </c>
      <c r="I244" s="34">
        <v>41639</v>
      </c>
      <c r="J244" s="34">
        <v>41639</v>
      </c>
      <c r="K244" s="66" t="s">
        <v>2412</v>
      </c>
      <c r="L244" s="33" t="s">
        <v>2798</v>
      </c>
      <c r="M244" s="35"/>
      <c r="N244" s="35"/>
      <c r="O244" s="35"/>
      <c r="P244" s="35"/>
      <c r="Q244" s="66"/>
      <c r="R244" s="35"/>
      <c r="S244" s="42" t="str">
        <f t="shared" si="7"/>
        <v/>
      </c>
      <c r="T244" s="196"/>
      <c r="U244" s="24" t="s">
        <v>3468</v>
      </c>
      <c r="V244" s="25">
        <v>20</v>
      </c>
      <c r="W244" s="24">
        <v>17.699115044247801</v>
      </c>
      <c r="X244" s="199"/>
      <c r="Y244" s="195"/>
      <c r="Z244" s="199"/>
      <c r="AA244" s="24"/>
      <c r="AB244" s="199"/>
      <c r="AC244" s="24"/>
      <c r="AD244" s="199"/>
      <c r="AE244" s="24"/>
      <c r="AF244" s="199"/>
      <c r="AG244" s="24"/>
      <c r="AH244" s="199"/>
    </row>
    <row r="245" spans="1:34" ht="12.6" customHeight="1">
      <c r="A245" s="32">
        <f t="shared" si="2"/>
        <v>238</v>
      </c>
      <c r="B245" s="32" t="s">
        <v>3469</v>
      </c>
      <c r="C245" s="33" t="s">
        <v>3288</v>
      </c>
      <c r="D245" s="33" t="s">
        <v>3289</v>
      </c>
      <c r="E245" s="33" t="s">
        <v>2921</v>
      </c>
      <c r="F245" s="33" t="s">
        <v>1115</v>
      </c>
      <c r="G245" s="66">
        <v>1</v>
      </c>
      <c r="H245" s="33" t="s">
        <v>2236</v>
      </c>
      <c r="I245" s="34">
        <v>41639</v>
      </c>
      <c r="J245" s="34">
        <v>41639</v>
      </c>
      <c r="K245" s="66" t="s">
        <v>2412</v>
      </c>
      <c r="L245" s="33" t="s">
        <v>2798</v>
      </c>
      <c r="M245" s="35"/>
      <c r="N245" s="35"/>
      <c r="O245" s="35"/>
      <c r="P245" s="35"/>
      <c r="Q245" s="66"/>
      <c r="R245" s="35"/>
      <c r="S245" s="42" t="str">
        <f t="shared" si="7"/>
        <v/>
      </c>
      <c r="T245" s="196"/>
      <c r="U245" s="24" t="s">
        <v>3470</v>
      </c>
      <c r="V245" s="25">
        <v>20</v>
      </c>
      <c r="W245" s="24">
        <v>17.699115044247801</v>
      </c>
      <c r="X245" s="199"/>
      <c r="Y245" s="195"/>
      <c r="Z245" s="199"/>
      <c r="AA245" s="24"/>
      <c r="AB245" s="199"/>
      <c r="AC245" s="24"/>
      <c r="AD245" s="199"/>
      <c r="AE245" s="24"/>
      <c r="AF245" s="199"/>
      <c r="AG245" s="24"/>
      <c r="AH245" s="199"/>
    </row>
    <row r="246" spans="1:34" ht="12.6" customHeight="1">
      <c r="A246" s="32">
        <f t="shared" si="2"/>
        <v>239</v>
      </c>
      <c r="B246" s="32" t="s">
        <v>3471</v>
      </c>
      <c r="C246" s="33" t="s">
        <v>3288</v>
      </c>
      <c r="D246" s="33" t="s">
        <v>3289</v>
      </c>
      <c r="E246" s="33" t="s">
        <v>2921</v>
      </c>
      <c r="F246" s="33" t="s">
        <v>1115</v>
      </c>
      <c r="G246" s="66">
        <v>1</v>
      </c>
      <c r="H246" s="33" t="s">
        <v>2236</v>
      </c>
      <c r="I246" s="34">
        <v>41639</v>
      </c>
      <c r="J246" s="34">
        <v>41639</v>
      </c>
      <c r="K246" s="66" t="s">
        <v>2412</v>
      </c>
      <c r="L246" s="33" t="s">
        <v>2798</v>
      </c>
      <c r="M246" s="35"/>
      <c r="N246" s="35"/>
      <c r="O246" s="35"/>
      <c r="P246" s="35"/>
      <c r="Q246" s="66"/>
      <c r="R246" s="35"/>
      <c r="S246" s="42" t="str">
        <f t="shared" si="7"/>
        <v/>
      </c>
      <c r="T246" s="196"/>
      <c r="U246" s="24" t="s">
        <v>3472</v>
      </c>
      <c r="V246" s="25">
        <v>20</v>
      </c>
      <c r="W246" s="24">
        <v>17.699115044247801</v>
      </c>
      <c r="X246" s="199"/>
      <c r="Y246" s="195"/>
      <c r="Z246" s="199"/>
      <c r="AA246" s="24"/>
      <c r="AB246" s="199"/>
      <c r="AC246" s="24"/>
      <c r="AD246" s="199"/>
      <c r="AE246" s="24"/>
      <c r="AF246" s="199"/>
      <c r="AG246" s="24"/>
      <c r="AH246" s="199"/>
    </row>
    <row r="247" spans="1:34" ht="12.6" customHeight="1">
      <c r="A247" s="32">
        <f t="shared" si="2"/>
        <v>240</v>
      </c>
      <c r="B247" s="32" t="s">
        <v>3473</v>
      </c>
      <c r="C247" s="33" t="s">
        <v>3288</v>
      </c>
      <c r="D247" s="33" t="s">
        <v>3289</v>
      </c>
      <c r="E247" s="33" t="s">
        <v>2921</v>
      </c>
      <c r="F247" s="33" t="s">
        <v>1115</v>
      </c>
      <c r="G247" s="66">
        <v>1</v>
      </c>
      <c r="H247" s="33" t="s">
        <v>2236</v>
      </c>
      <c r="I247" s="34">
        <v>41639</v>
      </c>
      <c r="J247" s="34">
        <v>41639</v>
      </c>
      <c r="K247" s="66" t="s">
        <v>2412</v>
      </c>
      <c r="L247" s="33" t="s">
        <v>2798</v>
      </c>
      <c r="M247" s="35"/>
      <c r="N247" s="35"/>
      <c r="O247" s="35"/>
      <c r="P247" s="35"/>
      <c r="Q247" s="66"/>
      <c r="R247" s="35"/>
      <c r="S247" s="42" t="str">
        <f t="shared" si="7"/>
        <v/>
      </c>
      <c r="T247" s="196"/>
      <c r="U247" s="24" t="s">
        <v>3474</v>
      </c>
      <c r="V247" s="25">
        <v>20</v>
      </c>
      <c r="W247" s="24">
        <v>17.699115044247801</v>
      </c>
      <c r="X247" s="199"/>
      <c r="Y247" s="195"/>
      <c r="Z247" s="199"/>
      <c r="AA247" s="24"/>
      <c r="AB247" s="199"/>
      <c r="AC247" s="24"/>
      <c r="AD247" s="199"/>
      <c r="AE247" s="24"/>
      <c r="AF247" s="199"/>
      <c r="AG247" s="24"/>
      <c r="AH247" s="199"/>
    </row>
    <row r="248" spans="1:34" ht="12.6" customHeight="1">
      <c r="A248" s="32">
        <f t="shared" si="2"/>
        <v>241</v>
      </c>
      <c r="B248" s="32" t="s">
        <v>3475</v>
      </c>
      <c r="C248" s="33" t="s">
        <v>3288</v>
      </c>
      <c r="D248" s="33" t="s">
        <v>3289</v>
      </c>
      <c r="E248" s="33" t="s">
        <v>2921</v>
      </c>
      <c r="F248" s="33" t="s">
        <v>1115</v>
      </c>
      <c r="G248" s="66">
        <v>1</v>
      </c>
      <c r="H248" s="33" t="s">
        <v>2236</v>
      </c>
      <c r="I248" s="34">
        <v>41639</v>
      </c>
      <c r="J248" s="34">
        <v>41639</v>
      </c>
      <c r="K248" s="66" t="s">
        <v>2412</v>
      </c>
      <c r="L248" s="33" t="s">
        <v>2798</v>
      </c>
      <c r="M248" s="35"/>
      <c r="N248" s="35"/>
      <c r="O248" s="35"/>
      <c r="P248" s="35"/>
      <c r="Q248" s="66"/>
      <c r="R248" s="35"/>
      <c r="S248" s="42" t="str">
        <f t="shared" si="7"/>
        <v/>
      </c>
      <c r="T248" s="196"/>
      <c r="U248" s="24" t="s">
        <v>3476</v>
      </c>
      <c r="V248" s="25">
        <v>20</v>
      </c>
      <c r="W248" s="24">
        <v>17.699115044247801</v>
      </c>
      <c r="X248" s="199"/>
      <c r="Y248" s="195"/>
      <c r="Z248" s="199"/>
      <c r="AA248" s="24"/>
      <c r="AB248" s="199"/>
      <c r="AC248" s="24"/>
      <c r="AD248" s="199"/>
      <c r="AE248" s="24"/>
      <c r="AF248" s="199"/>
      <c r="AG248" s="24"/>
      <c r="AH248" s="199"/>
    </row>
    <row r="249" spans="1:34" ht="12.6" customHeight="1">
      <c r="A249" s="32">
        <f t="shared" si="2"/>
        <v>242</v>
      </c>
      <c r="B249" s="32" t="s">
        <v>3477</v>
      </c>
      <c r="C249" s="33" t="s">
        <v>3288</v>
      </c>
      <c r="D249" s="33" t="s">
        <v>3289</v>
      </c>
      <c r="E249" s="33" t="s">
        <v>2921</v>
      </c>
      <c r="F249" s="33" t="s">
        <v>1115</v>
      </c>
      <c r="G249" s="66">
        <v>1</v>
      </c>
      <c r="H249" s="33" t="s">
        <v>2236</v>
      </c>
      <c r="I249" s="34">
        <v>41639</v>
      </c>
      <c r="J249" s="34">
        <v>41639</v>
      </c>
      <c r="K249" s="66" t="s">
        <v>2412</v>
      </c>
      <c r="L249" s="33" t="s">
        <v>2798</v>
      </c>
      <c r="M249" s="35"/>
      <c r="N249" s="35"/>
      <c r="O249" s="35"/>
      <c r="P249" s="35"/>
      <c r="Q249" s="66"/>
      <c r="R249" s="35"/>
      <c r="S249" s="42" t="str">
        <f t="shared" si="7"/>
        <v/>
      </c>
      <c r="T249" s="196"/>
      <c r="U249" s="24" t="s">
        <v>3478</v>
      </c>
      <c r="V249" s="25">
        <v>20</v>
      </c>
      <c r="W249" s="24">
        <v>17.699115044247801</v>
      </c>
      <c r="X249" s="199"/>
      <c r="Y249" s="195"/>
      <c r="Z249" s="199"/>
      <c r="AA249" s="24"/>
      <c r="AB249" s="199"/>
      <c r="AC249" s="24"/>
      <c r="AD249" s="199"/>
      <c r="AE249" s="24"/>
      <c r="AF249" s="199"/>
      <c r="AG249" s="24"/>
      <c r="AH249" s="199"/>
    </row>
    <row r="250" spans="1:34" ht="12.6" customHeight="1">
      <c r="A250" s="32">
        <f t="shared" si="2"/>
        <v>243</v>
      </c>
      <c r="B250" s="32" t="s">
        <v>3479</v>
      </c>
      <c r="C250" s="33" t="s">
        <v>3288</v>
      </c>
      <c r="D250" s="33" t="s">
        <v>3289</v>
      </c>
      <c r="E250" s="33" t="s">
        <v>2921</v>
      </c>
      <c r="F250" s="33" t="s">
        <v>1115</v>
      </c>
      <c r="G250" s="66">
        <v>1</v>
      </c>
      <c r="H250" s="33" t="s">
        <v>2236</v>
      </c>
      <c r="I250" s="34">
        <v>41639</v>
      </c>
      <c r="J250" s="34">
        <v>41639</v>
      </c>
      <c r="K250" s="66" t="s">
        <v>2412</v>
      </c>
      <c r="L250" s="33" t="s">
        <v>2798</v>
      </c>
      <c r="M250" s="35"/>
      <c r="N250" s="35"/>
      <c r="O250" s="35"/>
      <c r="P250" s="35"/>
      <c r="Q250" s="66"/>
      <c r="R250" s="35"/>
      <c r="S250" s="42" t="str">
        <f t="shared" si="7"/>
        <v/>
      </c>
      <c r="T250" s="196"/>
      <c r="U250" s="24" t="s">
        <v>3480</v>
      </c>
      <c r="V250" s="25">
        <v>20</v>
      </c>
      <c r="W250" s="24">
        <v>17.699115044247801</v>
      </c>
      <c r="X250" s="199"/>
      <c r="Y250" s="195"/>
      <c r="Z250" s="199"/>
      <c r="AA250" s="24"/>
      <c r="AB250" s="199"/>
      <c r="AC250" s="24"/>
      <c r="AD250" s="199"/>
      <c r="AE250" s="24"/>
      <c r="AF250" s="199"/>
      <c r="AG250" s="24"/>
      <c r="AH250" s="199"/>
    </row>
    <row r="251" spans="1:34" ht="12.6" customHeight="1">
      <c r="A251" s="32">
        <f t="shared" ref="A251:A283" si="8">IF(C251="","",ROW()-7)</f>
        <v>244</v>
      </c>
      <c r="B251" s="32" t="s">
        <v>3481</v>
      </c>
      <c r="C251" s="33" t="s">
        <v>3288</v>
      </c>
      <c r="D251" s="33" t="s">
        <v>3289</v>
      </c>
      <c r="E251" s="33" t="s">
        <v>2921</v>
      </c>
      <c r="F251" s="33" t="s">
        <v>1115</v>
      </c>
      <c r="G251" s="66">
        <v>1</v>
      </c>
      <c r="H251" s="33" t="s">
        <v>2236</v>
      </c>
      <c r="I251" s="34">
        <v>41639</v>
      </c>
      <c r="J251" s="34">
        <v>41639</v>
      </c>
      <c r="K251" s="66" t="s">
        <v>2412</v>
      </c>
      <c r="L251" s="33" t="s">
        <v>2798</v>
      </c>
      <c r="M251" s="35"/>
      <c r="N251" s="35"/>
      <c r="O251" s="35"/>
      <c r="P251" s="35"/>
      <c r="Q251" s="66"/>
      <c r="R251" s="35"/>
      <c r="S251" s="42" t="str">
        <f t="shared" si="7"/>
        <v/>
      </c>
      <c r="T251" s="196"/>
      <c r="U251" s="24" t="s">
        <v>3482</v>
      </c>
      <c r="V251" s="25">
        <v>20</v>
      </c>
      <c r="W251" s="24">
        <v>17.699115044247801</v>
      </c>
      <c r="X251" s="199"/>
      <c r="Y251" s="195"/>
      <c r="Z251" s="199"/>
      <c r="AA251" s="24"/>
      <c r="AB251" s="199"/>
      <c r="AC251" s="24"/>
      <c r="AD251" s="199"/>
      <c r="AE251" s="24"/>
      <c r="AF251" s="199"/>
      <c r="AG251" s="24"/>
      <c r="AH251" s="199"/>
    </row>
    <row r="252" spans="1:34" ht="12.6" customHeight="1">
      <c r="A252" s="32">
        <f t="shared" si="8"/>
        <v>245</v>
      </c>
      <c r="B252" s="32" t="s">
        <v>3483</v>
      </c>
      <c r="C252" s="33" t="s">
        <v>3288</v>
      </c>
      <c r="D252" s="33" t="s">
        <v>3289</v>
      </c>
      <c r="E252" s="33" t="s">
        <v>2921</v>
      </c>
      <c r="F252" s="33" t="s">
        <v>1115</v>
      </c>
      <c r="G252" s="66">
        <v>1</v>
      </c>
      <c r="H252" s="33" t="s">
        <v>2236</v>
      </c>
      <c r="I252" s="34">
        <v>41639</v>
      </c>
      <c r="J252" s="34">
        <v>41639</v>
      </c>
      <c r="K252" s="66" t="s">
        <v>2412</v>
      </c>
      <c r="L252" s="33" t="s">
        <v>2798</v>
      </c>
      <c r="M252" s="35"/>
      <c r="N252" s="35"/>
      <c r="O252" s="35"/>
      <c r="P252" s="35"/>
      <c r="Q252" s="66"/>
      <c r="R252" s="35"/>
      <c r="S252" s="42" t="str">
        <f t="shared" si="7"/>
        <v/>
      </c>
      <c r="T252" s="196"/>
      <c r="U252" s="24" t="s">
        <v>3484</v>
      </c>
      <c r="V252" s="25">
        <v>20</v>
      </c>
      <c r="W252" s="24">
        <v>17.699115044247801</v>
      </c>
      <c r="X252" s="199"/>
      <c r="Y252" s="195"/>
      <c r="Z252" s="199"/>
      <c r="AA252" s="24"/>
      <c r="AB252" s="199"/>
      <c r="AC252" s="24"/>
      <c r="AD252" s="199"/>
      <c r="AE252" s="24"/>
      <c r="AF252" s="199"/>
      <c r="AG252" s="24"/>
      <c r="AH252" s="199"/>
    </row>
    <row r="253" spans="1:34" ht="12.6" customHeight="1">
      <c r="A253" s="32">
        <f t="shared" si="8"/>
        <v>246</v>
      </c>
      <c r="B253" s="32" t="s">
        <v>3485</v>
      </c>
      <c r="C253" s="33" t="s">
        <v>3223</v>
      </c>
      <c r="D253" s="33" t="s">
        <v>3486</v>
      </c>
      <c r="E253" s="33" t="s">
        <v>3487</v>
      </c>
      <c r="F253" s="33" t="s">
        <v>1115</v>
      </c>
      <c r="G253" s="66">
        <v>1</v>
      </c>
      <c r="H253" s="33" t="s">
        <v>2236</v>
      </c>
      <c r="I253" s="34">
        <v>41608</v>
      </c>
      <c r="J253" s="34">
        <v>41608</v>
      </c>
      <c r="K253" s="66" t="s">
        <v>2412</v>
      </c>
      <c r="L253" s="33" t="s">
        <v>2798</v>
      </c>
      <c r="M253" s="35"/>
      <c r="N253" s="35"/>
      <c r="O253" s="35"/>
      <c r="P253" s="35"/>
      <c r="Q253" s="66"/>
      <c r="R253" s="35"/>
      <c r="S253" s="42" t="str">
        <f t="shared" si="7"/>
        <v/>
      </c>
      <c r="T253" s="196"/>
      <c r="U253" s="24" t="s">
        <v>3488</v>
      </c>
      <c r="V253" s="25">
        <v>50</v>
      </c>
      <c r="W253" s="24">
        <v>44.247787610619497</v>
      </c>
      <c r="X253" s="199"/>
      <c r="Y253" s="195"/>
      <c r="Z253" s="199"/>
      <c r="AA253" s="24"/>
      <c r="AB253" s="199"/>
      <c r="AC253" s="24"/>
      <c r="AD253" s="199"/>
      <c r="AE253" s="24"/>
      <c r="AF253" s="199"/>
      <c r="AG253" s="24"/>
      <c r="AH253" s="199"/>
    </row>
    <row r="254" spans="1:34" ht="12.6" customHeight="1">
      <c r="A254" s="32">
        <f t="shared" si="8"/>
        <v>247</v>
      </c>
      <c r="B254" s="32" t="s">
        <v>3489</v>
      </c>
      <c r="C254" s="33" t="s">
        <v>3223</v>
      </c>
      <c r="D254" s="33" t="s">
        <v>3490</v>
      </c>
      <c r="E254" s="33" t="s">
        <v>3014</v>
      </c>
      <c r="F254" s="33" t="s">
        <v>1115</v>
      </c>
      <c r="G254" s="66">
        <v>1</v>
      </c>
      <c r="H254" s="33" t="s">
        <v>2236</v>
      </c>
      <c r="I254" s="34">
        <v>41608</v>
      </c>
      <c r="J254" s="34">
        <v>41608</v>
      </c>
      <c r="K254" s="66" t="s">
        <v>2412</v>
      </c>
      <c r="L254" s="33" t="s">
        <v>2798</v>
      </c>
      <c r="M254" s="35"/>
      <c r="N254" s="35"/>
      <c r="O254" s="35"/>
      <c r="P254" s="35"/>
      <c r="Q254" s="66"/>
      <c r="R254" s="35"/>
      <c r="S254" s="42" t="str">
        <f t="shared" si="7"/>
        <v/>
      </c>
      <c r="T254" s="196"/>
      <c r="U254" s="24" t="s">
        <v>3491</v>
      </c>
      <c r="V254" s="25">
        <v>50</v>
      </c>
      <c r="W254" s="24">
        <v>44.247787610619497</v>
      </c>
      <c r="X254" s="199"/>
      <c r="Y254" s="195"/>
      <c r="Z254" s="199"/>
      <c r="AA254" s="24"/>
      <c r="AB254" s="199"/>
      <c r="AC254" s="24"/>
      <c r="AD254" s="199"/>
      <c r="AE254" s="24"/>
      <c r="AF254" s="199"/>
      <c r="AG254" s="24"/>
      <c r="AH254" s="199"/>
    </row>
    <row r="255" spans="1:34" ht="12.6" customHeight="1">
      <c r="A255" s="32">
        <f t="shared" si="8"/>
        <v>248</v>
      </c>
      <c r="B255" s="32" t="s">
        <v>3492</v>
      </c>
      <c r="C255" s="33" t="s">
        <v>3223</v>
      </c>
      <c r="D255" s="33" t="s">
        <v>3490</v>
      </c>
      <c r="E255" s="33" t="s">
        <v>3014</v>
      </c>
      <c r="F255" s="33" t="s">
        <v>1115</v>
      </c>
      <c r="G255" s="66">
        <v>1</v>
      </c>
      <c r="H255" s="33" t="s">
        <v>2236</v>
      </c>
      <c r="I255" s="34">
        <v>41608</v>
      </c>
      <c r="J255" s="34">
        <v>41608</v>
      </c>
      <c r="K255" s="66" t="s">
        <v>2412</v>
      </c>
      <c r="L255" s="33" t="s">
        <v>2798</v>
      </c>
      <c r="M255" s="35"/>
      <c r="N255" s="35"/>
      <c r="O255" s="35"/>
      <c r="P255" s="35"/>
      <c r="Q255" s="66"/>
      <c r="R255" s="35"/>
      <c r="S255" s="42" t="str">
        <f t="shared" si="7"/>
        <v/>
      </c>
      <c r="T255" s="196"/>
      <c r="U255" s="24" t="s">
        <v>3493</v>
      </c>
      <c r="V255" s="25">
        <v>50</v>
      </c>
      <c r="W255" s="24">
        <v>44.247787610619497</v>
      </c>
      <c r="X255" s="199"/>
      <c r="Y255" s="195"/>
      <c r="Z255" s="199"/>
      <c r="AA255" s="24"/>
      <c r="AB255" s="199"/>
      <c r="AC255" s="24"/>
      <c r="AD255" s="199"/>
      <c r="AE255" s="24"/>
      <c r="AF255" s="199"/>
      <c r="AG255" s="24"/>
      <c r="AH255" s="199"/>
    </row>
    <row r="256" spans="1:34" ht="12.6" customHeight="1">
      <c r="A256" s="32">
        <f t="shared" si="8"/>
        <v>249</v>
      </c>
      <c r="B256" s="32" t="s">
        <v>3494</v>
      </c>
      <c r="C256" s="33" t="s">
        <v>3495</v>
      </c>
      <c r="D256" s="33" t="s">
        <v>3496</v>
      </c>
      <c r="E256" s="33" t="s">
        <v>2921</v>
      </c>
      <c r="F256" s="33" t="s">
        <v>1115</v>
      </c>
      <c r="G256" s="66">
        <v>1</v>
      </c>
      <c r="H256" s="33" t="s">
        <v>2236</v>
      </c>
      <c r="I256" s="34">
        <v>41639</v>
      </c>
      <c r="J256" s="34">
        <v>41639</v>
      </c>
      <c r="K256" s="66" t="s">
        <v>2412</v>
      </c>
      <c r="L256" s="33" t="s">
        <v>2798</v>
      </c>
      <c r="M256" s="35"/>
      <c r="N256" s="35"/>
      <c r="O256" s="35"/>
      <c r="P256" s="35"/>
      <c r="Q256" s="66"/>
      <c r="R256" s="35"/>
      <c r="S256" s="42" t="str">
        <f t="shared" si="7"/>
        <v/>
      </c>
      <c r="T256" s="196"/>
      <c r="U256" s="24" t="s">
        <v>3497</v>
      </c>
      <c r="V256" s="25">
        <v>100</v>
      </c>
      <c r="W256" s="24">
        <v>88.495575221238994</v>
      </c>
      <c r="X256" s="199"/>
      <c r="Y256" s="195"/>
      <c r="Z256" s="199"/>
      <c r="AA256" s="24"/>
      <c r="AB256" s="199"/>
      <c r="AC256" s="24"/>
      <c r="AD256" s="199"/>
      <c r="AE256" s="24"/>
      <c r="AF256" s="199"/>
      <c r="AG256" s="24"/>
      <c r="AH256" s="199"/>
    </row>
    <row r="257" spans="1:34" ht="12.6" customHeight="1">
      <c r="A257" s="32">
        <f t="shared" si="8"/>
        <v>250</v>
      </c>
      <c r="B257" s="32" t="s">
        <v>3498</v>
      </c>
      <c r="C257" s="33" t="s">
        <v>3495</v>
      </c>
      <c r="D257" s="33" t="s">
        <v>3496</v>
      </c>
      <c r="E257" s="33" t="s">
        <v>2921</v>
      </c>
      <c r="F257" s="33" t="s">
        <v>1115</v>
      </c>
      <c r="G257" s="66">
        <v>1</v>
      </c>
      <c r="H257" s="33" t="s">
        <v>2236</v>
      </c>
      <c r="I257" s="34">
        <v>41639</v>
      </c>
      <c r="J257" s="34">
        <v>41639</v>
      </c>
      <c r="K257" s="66" t="s">
        <v>2412</v>
      </c>
      <c r="L257" s="33" t="s">
        <v>2798</v>
      </c>
      <c r="M257" s="35"/>
      <c r="N257" s="35"/>
      <c r="O257" s="35"/>
      <c r="P257" s="35"/>
      <c r="Q257" s="66"/>
      <c r="R257" s="35"/>
      <c r="S257" s="42" t="str">
        <f t="shared" si="7"/>
        <v/>
      </c>
      <c r="T257" s="196"/>
      <c r="U257" s="24" t="s">
        <v>3499</v>
      </c>
      <c r="V257" s="25">
        <v>100</v>
      </c>
      <c r="W257" s="24">
        <v>88.495575221238994</v>
      </c>
      <c r="X257" s="199"/>
      <c r="Y257" s="195"/>
      <c r="Z257" s="199"/>
      <c r="AA257" s="24"/>
      <c r="AB257" s="199"/>
      <c r="AC257" s="24"/>
      <c r="AD257" s="199"/>
      <c r="AE257" s="24"/>
      <c r="AF257" s="199"/>
      <c r="AG257" s="24"/>
      <c r="AH257" s="199"/>
    </row>
    <row r="258" spans="1:34" ht="12.6" customHeight="1">
      <c r="A258" s="32">
        <f t="shared" si="8"/>
        <v>251</v>
      </c>
      <c r="B258" s="32" t="s">
        <v>3500</v>
      </c>
      <c r="C258" s="33" t="s">
        <v>3495</v>
      </c>
      <c r="D258" s="33" t="s">
        <v>3496</v>
      </c>
      <c r="E258" s="33" t="s">
        <v>2921</v>
      </c>
      <c r="F258" s="33" t="s">
        <v>1115</v>
      </c>
      <c r="G258" s="66">
        <v>1</v>
      </c>
      <c r="H258" s="33" t="s">
        <v>2236</v>
      </c>
      <c r="I258" s="34">
        <v>41639</v>
      </c>
      <c r="J258" s="34">
        <v>41639</v>
      </c>
      <c r="K258" s="66" t="s">
        <v>2412</v>
      </c>
      <c r="L258" s="33" t="s">
        <v>2798</v>
      </c>
      <c r="M258" s="35"/>
      <c r="N258" s="35"/>
      <c r="O258" s="35"/>
      <c r="P258" s="35"/>
      <c r="Q258" s="66"/>
      <c r="R258" s="35"/>
      <c r="S258" s="42" t="str">
        <f t="shared" si="7"/>
        <v/>
      </c>
      <c r="T258" s="196"/>
      <c r="U258" s="24" t="s">
        <v>3501</v>
      </c>
      <c r="V258" s="25">
        <v>100</v>
      </c>
      <c r="W258" s="24">
        <v>88.495575221238994</v>
      </c>
      <c r="X258" s="199"/>
      <c r="Y258" s="195"/>
      <c r="Z258" s="199"/>
      <c r="AA258" s="24"/>
      <c r="AB258" s="199"/>
      <c r="AC258" s="24"/>
      <c r="AD258" s="199"/>
      <c r="AE258" s="24"/>
      <c r="AF258" s="199"/>
      <c r="AG258" s="24"/>
      <c r="AH258" s="199"/>
    </row>
    <row r="259" spans="1:34" ht="12.6" customHeight="1">
      <c r="A259" s="32">
        <f t="shared" si="8"/>
        <v>252</v>
      </c>
      <c r="B259" s="32" t="s">
        <v>3502</v>
      </c>
      <c r="C259" s="33" t="s">
        <v>3495</v>
      </c>
      <c r="D259" s="33" t="s">
        <v>3496</v>
      </c>
      <c r="E259" s="33" t="s">
        <v>2921</v>
      </c>
      <c r="F259" s="33" t="s">
        <v>1115</v>
      </c>
      <c r="G259" s="66">
        <v>1</v>
      </c>
      <c r="H259" s="33" t="s">
        <v>2236</v>
      </c>
      <c r="I259" s="34">
        <v>41639</v>
      </c>
      <c r="J259" s="34">
        <v>41639</v>
      </c>
      <c r="K259" s="66" t="s">
        <v>2412</v>
      </c>
      <c r="L259" s="33" t="s">
        <v>2798</v>
      </c>
      <c r="M259" s="35"/>
      <c r="N259" s="35"/>
      <c r="O259" s="35"/>
      <c r="P259" s="35"/>
      <c r="Q259" s="66"/>
      <c r="R259" s="35"/>
      <c r="S259" s="42" t="str">
        <f t="shared" si="7"/>
        <v/>
      </c>
      <c r="T259" s="196"/>
      <c r="U259" s="24" t="s">
        <v>3503</v>
      </c>
      <c r="V259" s="25">
        <v>100</v>
      </c>
      <c r="W259" s="24">
        <v>88.495575221238994</v>
      </c>
      <c r="X259" s="199"/>
      <c r="Y259" s="195"/>
      <c r="Z259" s="199"/>
      <c r="AA259" s="24"/>
      <c r="AB259" s="199"/>
      <c r="AC259" s="24"/>
      <c r="AD259" s="199"/>
      <c r="AE259" s="24"/>
      <c r="AF259" s="199"/>
      <c r="AG259" s="24"/>
      <c r="AH259" s="199"/>
    </row>
    <row r="260" spans="1:34" ht="12.6" customHeight="1">
      <c r="A260" s="32">
        <f t="shared" si="8"/>
        <v>253</v>
      </c>
      <c r="B260" s="32" t="s">
        <v>3504</v>
      </c>
      <c r="C260" s="33" t="s">
        <v>3495</v>
      </c>
      <c r="D260" s="33" t="s">
        <v>3496</v>
      </c>
      <c r="E260" s="33" t="s">
        <v>2921</v>
      </c>
      <c r="F260" s="33" t="s">
        <v>1115</v>
      </c>
      <c r="G260" s="66">
        <v>1</v>
      </c>
      <c r="H260" s="33" t="s">
        <v>2236</v>
      </c>
      <c r="I260" s="34">
        <v>41639</v>
      </c>
      <c r="J260" s="34">
        <v>41639</v>
      </c>
      <c r="K260" s="66" t="s">
        <v>2412</v>
      </c>
      <c r="L260" s="33" t="s">
        <v>2798</v>
      </c>
      <c r="M260" s="35"/>
      <c r="N260" s="35"/>
      <c r="O260" s="35"/>
      <c r="P260" s="35"/>
      <c r="Q260" s="66"/>
      <c r="R260" s="35"/>
      <c r="S260" s="42" t="str">
        <f t="shared" si="7"/>
        <v/>
      </c>
      <c r="T260" s="196"/>
      <c r="U260" s="24" t="s">
        <v>3505</v>
      </c>
      <c r="V260" s="25">
        <v>100</v>
      </c>
      <c r="W260" s="24">
        <v>88.495575221238994</v>
      </c>
      <c r="X260" s="199"/>
      <c r="Y260" s="195"/>
      <c r="Z260" s="199"/>
      <c r="AA260" s="24"/>
      <c r="AB260" s="199"/>
      <c r="AC260" s="24"/>
      <c r="AD260" s="199"/>
      <c r="AE260" s="24"/>
      <c r="AF260" s="199"/>
      <c r="AG260" s="24"/>
      <c r="AH260" s="199"/>
    </row>
    <row r="261" spans="1:34" ht="12.6" customHeight="1">
      <c r="A261" s="32">
        <f t="shared" si="8"/>
        <v>254</v>
      </c>
      <c r="B261" s="32" t="s">
        <v>3506</v>
      </c>
      <c r="C261" s="33" t="s">
        <v>3507</v>
      </c>
      <c r="D261" s="33" t="s">
        <v>3508</v>
      </c>
      <c r="E261" s="33" t="s">
        <v>2921</v>
      </c>
      <c r="F261" s="33" t="s">
        <v>1115</v>
      </c>
      <c r="G261" s="66">
        <v>1</v>
      </c>
      <c r="H261" s="33" t="s">
        <v>2236</v>
      </c>
      <c r="I261" s="34">
        <v>41639</v>
      </c>
      <c r="J261" s="34">
        <v>41639</v>
      </c>
      <c r="K261" s="66" t="s">
        <v>2370</v>
      </c>
      <c r="L261" s="33" t="s">
        <v>2798</v>
      </c>
      <c r="M261" s="35"/>
      <c r="N261" s="35"/>
      <c r="O261" s="35"/>
      <c r="P261" s="35"/>
      <c r="Q261" s="66"/>
      <c r="R261" s="35"/>
      <c r="S261" s="42" t="str">
        <f t="shared" si="7"/>
        <v/>
      </c>
      <c r="T261" s="196"/>
      <c r="U261" s="24" t="s">
        <v>3509</v>
      </c>
      <c r="V261" s="25">
        <v>100</v>
      </c>
      <c r="W261" s="24">
        <v>88.495575221238994</v>
      </c>
      <c r="X261" s="199"/>
      <c r="Y261" s="195"/>
      <c r="Z261" s="199"/>
      <c r="AA261" s="24"/>
      <c r="AB261" s="199"/>
      <c r="AC261" s="24"/>
      <c r="AD261" s="199"/>
      <c r="AE261" s="24"/>
      <c r="AF261" s="199"/>
      <c r="AG261" s="24"/>
      <c r="AH261" s="199"/>
    </row>
    <row r="262" spans="1:34" ht="12.6" customHeight="1">
      <c r="A262" s="32">
        <f t="shared" si="8"/>
        <v>255</v>
      </c>
      <c r="B262" s="32" t="s">
        <v>3510</v>
      </c>
      <c r="C262" s="33" t="s">
        <v>3507</v>
      </c>
      <c r="D262" s="33" t="s">
        <v>3508</v>
      </c>
      <c r="E262" s="33" t="s">
        <v>2921</v>
      </c>
      <c r="F262" s="33" t="s">
        <v>1115</v>
      </c>
      <c r="G262" s="66">
        <v>1</v>
      </c>
      <c r="H262" s="33" t="s">
        <v>2236</v>
      </c>
      <c r="I262" s="34">
        <v>41639</v>
      </c>
      <c r="J262" s="34">
        <v>41639</v>
      </c>
      <c r="K262" s="66" t="s">
        <v>2370</v>
      </c>
      <c r="L262" s="33" t="s">
        <v>2798</v>
      </c>
      <c r="M262" s="35"/>
      <c r="N262" s="35"/>
      <c r="O262" s="35"/>
      <c r="P262" s="35"/>
      <c r="Q262" s="66"/>
      <c r="R262" s="35"/>
      <c r="S262" s="42" t="str">
        <f t="shared" si="7"/>
        <v/>
      </c>
      <c r="T262" s="196"/>
      <c r="U262" s="24" t="s">
        <v>3511</v>
      </c>
      <c r="V262" s="25">
        <v>100</v>
      </c>
      <c r="W262" s="24">
        <v>88.495575221238994</v>
      </c>
      <c r="X262" s="199"/>
      <c r="Y262" s="195"/>
      <c r="Z262" s="199"/>
      <c r="AA262" s="24"/>
      <c r="AB262" s="199"/>
      <c r="AC262" s="24"/>
      <c r="AD262" s="199"/>
      <c r="AE262" s="24"/>
      <c r="AF262" s="199"/>
      <c r="AG262" s="24"/>
      <c r="AH262" s="199"/>
    </row>
    <row r="263" spans="1:34" ht="12.6" customHeight="1">
      <c r="A263" s="32">
        <f t="shared" si="8"/>
        <v>256</v>
      </c>
      <c r="B263" s="32" t="s">
        <v>3512</v>
      </c>
      <c r="C263" s="33" t="s">
        <v>3507</v>
      </c>
      <c r="D263" s="33" t="s">
        <v>3508</v>
      </c>
      <c r="E263" s="33" t="s">
        <v>2921</v>
      </c>
      <c r="F263" s="33" t="s">
        <v>1115</v>
      </c>
      <c r="G263" s="66">
        <v>1</v>
      </c>
      <c r="H263" s="33" t="s">
        <v>2236</v>
      </c>
      <c r="I263" s="34">
        <v>41639</v>
      </c>
      <c r="J263" s="34">
        <v>41639</v>
      </c>
      <c r="K263" s="66" t="s">
        <v>2370</v>
      </c>
      <c r="L263" s="33" t="s">
        <v>2798</v>
      </c>
      <c r="M263" s="35"/>
      <c r="N263" s="35"/>
      <c r="O263" s="35"/>
      <c r="P263" s="35"/>
      <c r="Q263" s="66"/>
      <c r="R263" s="35"/>
      <c r="S263" s="42" t="str">
        <f t="shared" si="7"/>
        <v/>
      </c>
      <c r="T263" s="196"/>
      <c r="U263" s="24" t="s">
        <v>3513</v>
      </c>
      <c r="V263" s="25">
        <v>100</v>
      </c>
      <c r="W263" s="24">
        <v>88.495575221238994</v>
      </c>
      <c r="X263" s="199"/>
      <c r="Y263" s="195"/>
      <c r="Z263" s="199"/>
      <c r="AA263" s="24"/>
      <c r="AB263" s="199"/>
      <c r="AC263" s="24"/>
      <c r="AD263" s="199"/>
      <c r="AE263" s="24"/>
      <c r="AF263" s="199"/>
      <c r="AG263" s="24"/>
      <c r="AH263" s="199"/>
    </row>
    <row r="264" spans="1:34" ht="12.6" customHeight="1">
      <c r="A264" s="32">
        <f t="shared" si="8"/>
        <v>257</v>
      </c>
      <c r="B264" s="32" t="s">
        <v>3514</v>
      </c>
      <c r="C264" s="33" t="s">
        <v>3507</v>
      </c>
      <c r="D264" s="33" t="s">
        <v>3508</v>
      </c>
      <c r="E264" s="33" t="s">
        <v>2921</v>
      </c>
      <c r="F264" s="33" t="s">
        <v>1115</v>
      </c>
      <c r="G264" s="66">
        <v>1</v>
      </c>
      <c r="H264" s="33" t="s">
        <v>2236</v>
      </c>
      <c r="I264" s="34">
        <v>41639</v>
      </c>
      <c r="J264" s="34">
        <v>41639</v>
      </c>
      <c r="K264" s="66" t="s">
        <v>2370</v>
      </c>
      <c r="L264" s="33" t="s">
        <v>2798</v>
      </c>
      <c r="M264" s="35"/>
      <c r="N264" s="35"/>
      <c r="O264" s="35"/>
      <c r="P264" s="35"/>
      <c r="Q264" s="66"/>
      <c r="R264" s="35"/>
      <c r="S264" s="42" t="str">
        <f t="shared" si="7"/>
        <v/>
      </c>
      <c r="T264" s="196"/>
      <c r="U264" s="24" t="s">
        <v>3515</v>
      </c>
      <c r="V264" s="25">
        <v>100</v>
      </c>
      <c r="W264" s="24">
        <v>88.495575221238994</v>
      </c>
      <c r="X264" s="199"/>
      <c r="Y264" s="195"/>
      <c r="Z264" s="199"/>
      <c r="AA264" s="24"/>
      <c r="AB264" s="199"/>
      <c r="AC264" s="24"/>
      <c r="AD264" s="199"/>
      <c r="AE264" s="24"/>
      <c r="AF264" s="199"/>
      <c r="AG264" s="24"/>
      <c r="AH264" s="199"/>
    </row>
    <row r="265" spans="1:34" ht="12.6" customHeight="1">
      <c r="A265" s="32">
        <f t="shared" si="8"/>
        <v>258</v>
      </c>
      <c r="B265" s="32" t="s">
        <v>3516</v>
      </c>
      <c r="C265" s="33" t="s">
        <v>3517</v>
      </c>
      <c r="D265" s="33" t="s">
        <v>3518</v>
      </c>
      <c r="E265" s="33" t="s">
        <v>3519</v>
      </c>
      <c r="F265" s="33" t="s">
        <v>1115</v>
      </c>
      <c r="G265" s="66">
        <v>1</v>
      </c>
      <c r="H265" s="33" t="s">
        <v>2236</v>
      </c>
      <c r="I265" s="34">
        <v>41639</v>
      </c>
      <c r="J265" s="34">
        <v>41639</v>
      </c>
      <c r="K265" s="66" t="s">
        <v>2370</v>
      </c>
      <c r="L265" s="33" t="s">
        <v>2798</v>
      </c>
      <c r="M265" s="35"/>
      <c r="N265" s="35"/>
      <c r="O265" s="35"/>
      <c r="P265" s="35"/>
      <c r="Q265" s="66"/>
      <c r="R265" s="35"/>
      <c r="S265" s="42" t="str">
        <f t="shared" si="7"/>
        <v/>
      </c>
      <c r="T265" s="196"/>
      <c r="U265" s="24" t="s">
        <v>3520</v>
      </c>
      <c r="V265" s="25">
        <v>15</v>
      </c>
      <c r="W265" s="24">
        <v>13.2743362831858</v>
      </c>
      <c r="X265" s="199"/>
      <c r="Y265" s="195"/>
      <c r="Z265" s="199"/>
      <c r="AA265" s="24"/>
      <c r="AB265" s="199"/>
      <c r="AC265" s="24"/>
      <c r="AD265" s="199"/>
      <c r="AE265" s="24"/>
      <c r="AF265" s="199"/>
      <c r="AG265" s="24"/>
      <c r="AH265" s="199"/>
    </row>
    <row r="266" spans="1:34" ht="12.6" customHeight="1">
      <c r="A266" s="32">
        <f t="shared" si="8"/>
        <v>259</v>
      </c>
      <c r="B266" s="32" t="s">
        <v>3521</v>
      </c>
      <c r="C266" s="33" t="s">
        <v>3517</v>
      </c>
      <c r="D266" s="33" t="s">
        <v>3518</v>
      </c>
      <c r="E266" s="33" t="s">
        <v>3519</v>
      </c>
      <c r="F266" s="33" t="s">
        <v>1115</v>
      </c>
      <c r="G266" s="66">
        <v>1</v>
      </c>
      <c r="H266" s="33" t="s">
        <v>2236</v>
      </c>
      <c r="I266" s="34">
        <v>41639</v>
      </c>
      <c r="J266" s="34">
        <v>41639</v>
      </c>
      <c r="K266" s="66" t="s">
        <v>2370</v>
      </c>
      <c r="L266" s="33" t="s">
        <v>2798</v>
      </c>
      <c r="M266" s="35"/>
      <c r="N266" s="35"/>
      <c r="O266" s="35"/>
      <c r="P266" s="35"/>
      <c r="Q266" s="66"/>
      <c r="R266" s="35"/>
      <c r="S266" s="42" t="str">
        <f t="shared" si="7"/>
        <v/>
      </c>
      <c r="T266" s="196"/>
      <c r="U266" s="24" t="s">
        <v>3522</v>
      </c>
      <c r="V266" s="25">
        <v>15</v>
      </c>
      <c r="W266" s="24">
        <v>13.2743362831858</v>
      </c>
      <c r="X266" s="199"/>
      <c r="Y266" s="195"/>
      <c r="Z266" s="199"/>
      <c r="AA266" s="24"/>
      <c r="AB266" s="199"/>
      <c r="AC266" s="24"/>
      <c r="AD266" s="199"/>
      <c r="AE266" s="24"/>
      <c r="AF266" s="199"/>
      <c r="AG266" s="24"/>
      <c r="AH266" s="199"/>
    </row>
    <row r="267" spans="1:34" ht="12.6" customHeight="1">
      <c r="A267" s="32">
        <f t="shared" si="8"/>
        <v>260</v>
      </c>
      <c r="B267" s="32" t="s">
        <v>3523</v>
      </c>
      <c r="C267" s="33" t="s">
        <v>3517</v>
      </c>
      <c r="D267" s="33" t="s">
        <v>3518</v>
      </c>
      <c r="E267" s="33" t="s">
        <v>3519</v>
      </c>
      <c r="F267" s="33" t="s">
        <v>1115</v>
      </c>
      <c r="G267" s="66">
        <v>1</v>
      </c>
      <c r="H267" s="33" t="s">
        <v>2236</v>
      </c>
      <c r="I267" s="34">
        <v>41639</v>
      </c>
      <c r="J267" s="34">
        <v>41639</v>
      </c>
      <c r="K267" s="66" t="s">
        <v>2370</v>
      </c>
      <c r="L267" s="33" t="s">
        <v>2798</v>
      </c>
      <c r="M267" s="35"/>
      <c r="N267" s="35"/>
      <c r="O267" s="35"/>
      <c r="P267" s="35"/>
      <c r="Q267" s="66"/>
      <c r="R267" s="35"/>
      <c r="S267" s="42" t="str">
        <f t="shared" si="7"/>
        <v/>
      </c>
      <c r="T267" s="196"/>
      <c r="U267" s="24" t="s">
        <v>3524</v>
      </c>
      <c r="V267" s="25">
        <v>15</v>
      </c>
      <c r="W267" s="24">
        <v>13.2743362831858</v>
      </c>
      <c r="X267" s="199"/>
      <c r="Y267" s="195"/>
      <c r="Z267" s="199"/>
      <c r="AA267" s="24"/>
      <c r="AB267" s="199"/>
      <c r="AC267" s="24"/>
      <c r="AD267" s="199"/>
      <c r="AE267" s="24"/>
      <c r="AF267" s="199"/>
      <c r="AG267" s="24"/>
      <c r="AH267" s="199"/>
    </row>
    <row r="268" spans="1:34" ht="12.6" customHeight="1">
      <c r="A268" s="32">
        <f t="shared" si="8"/>
        <v>261</v>
      </c>
      <c r="B268" s="32" t="s">
        <v>3525</v>
      </c>
      <c r="C268" s="33" t="s">
        <v>3517</v>
      </c>
      <c r="D268" s="33" t="s">
        <v>3518</v>
      </c>
      <c r="E268" s="33" t="s">
        <v>3519</v>
      </c>
      <c r="F268" s="33" t="s">
        <v>1115</v>
      </c>
      <c r="G268" s="66">
        <v>1</v>
      </c>
      <c r="H268" s="33" t="s">
        <v>2236</v>
      </c>
      <c r="I268" s="34">
        <v>41639</v>
      </c>
      <c r="J268" s="34">
        <v>41639</v>
      </c>
      <c r="K268" s="66" t="s">
        <v>2370</v>
      </c>
      <c r="L268" s="33" t="s">
        <v>2798</v>
      </c>
      <c r="M268" s="35"/>
      <c r="N268" s="35"/>
      <c r="O268" s="35"/>
      <c r="P268" s="35"/>
      <c r="Q268" s="66"/>
      <c r="R268" s="35"/>
      <c r="S268" s="42" t="str">
        <f t="shared" ref="S268:S288" si="9">IF(N268-O268=0,"",(R268-N268+O268)/(N268-O268)*100)</f>
        <v/>
      </c>
      <c r="T268" s="196"/>
      <c r="U268" s="24" t="s">
        <v>3526</v>
      </c>
      <c r="V268" s="25">
        <v>15</v>
      </c>
      <c r="W268" s="24">
        <v>13.2743362831858</v>
      </c>
      <c r="X268" s="199"/>
      <c r="Y268" s="195"/>
      <c r="Z268" s="199"/>
      <c r="AA268" s="24"/>
      <c r="AB268" s="199"/>
      <c r="AC268" s="24"/>
      <c r="AD268" s="199"/>
      <c r="AE268" s="24"/>
      <c r="AF268" s="199"/>
      <c r="AG268" s="24"/>
      <c r="AH268" s="199"/>
    </row>
    <row r="269" spans="1:34" ht="12.6" customHeight="1">
      <c r="A269" s="32">
        <f t="shared" si="8"/>
        <v>262</v>
      </c>
      <c r="B269" s="32" t="s">
        <v>3527</v>
      </c>
      <c r="C269" s="33" t="s">
        <v>3517</v>
      </c>
      <c r="D269" s="33" t="s">
        <v>3518</v>
      </c>
      <c r="E269" s="33" t="s">
        <v>3519</v>
      </c>
      <c r="F269" s="33" t="s">
        <v>1115</v>
      </c>
      <c r="G269" s="66">
        <v>1</v>
      </c>
      <c r="H269" s="33" t="s">
        <v>2236</v>
      </c>
      <c r="I269" s="34">
        <v>41639</v>
      </c>
      <c r="J269" s="34">
        <v>41639</v>
      </c>
      <c r="K269" s="66" t="s">
        <v>2370</v>
      </c>
      <c r="L269" s="33" t="s">
        <v>2798</v>
      </c>
      <c r="M269" s="35"/>
      <c r="N269" s="35"/>
      <c r="O269" s="35"/>
      <c r="P269" s="35"/>
      <c r="Q269" s="66"/>
      <c r="R269" s="35"/>
      <c r="S269" s="42" t="str">
        <f t="shared" si="9"/>
        <v/>
      </c>
      <c r="T269" s="196"/>
      <c r="U269" s="24" t="s">
        <v>3528</v>
      </c>
      <c r="V269" s="25">
        <v>15</v>
      </c>
      <c r="W269" s="24">
        <v>13.2743362831858</v>
      </c>
      <c r="X269" s="199"/>
      <c r="Y269" s="195"/>
      <c r="Z269" s="199"/>
      <c r="AA269" s="24"/>
      <c r="AB269" s="199"/>
      <c r="AC269" s="24"/>
      <c r="AD269" s="199"/>
      <c r="AE269" s="24"/>
      <c r="AF269" s="199"/>
      <c r="AG269" s="24"/>
      <c r="AH269" s="199"/>
    </row>
    <row r="270" spans="1:34" ht="12.6" customHeight="1">
      <c r="A270" s="32">
        <f t="shared" si="8"/>
        <v>263</v>
      </c>
      <c r="B270" s="32" t="s">
        <v>3529</v>
      </c>
      <c r="C270" s="33" t="s">
        <v>3517</v>
      </c>
      <c r="D270" s="33" t="s">
        <v>3518</v>
      </c>
      <c r="E270" s="33" t="s">
        <v>3519</v>
      </c>
      <c r="F270" s="33" t="s">
        <v>1115</v>
      </c>
      <c r="G270" s="66">
        <v>1</v>
      </c>
      <c r="H270" s="33" t="s">
        <v>2236</v>
      </c>
      <c r="I270" s="34">
        <v>41639</v>
      </c>
      <c r="J270" s="34">
        <v>41639</v>
      </c>
      <c r="K270" s="66" t="s">
        <v>2370</v>
      </c>
      <c r="L270" s="33" t="s">
        <v>2798</v>
      </c>
      <c r="M270" s="35"/>
      <c r="N270" s="35"/>
      <c r="O270" s="35"/>
      <c r="P270" s="35"/>
      <c r="Q270" s="66"/>
      <c r="R270" s="35"/>
      <c r="S270" s="42" t="str">
        <f t="shared" si="9"/>
        <v/>
      </c>
      <c r="T270" s="196"/>
      <c r="U270" s="24" t="s">
        <v>3530</v>
      </c>
      <c r="V270" s="25">
        <v>15</v>
      </c>
      <c r="W270" s="24">
        <v>13.2743362831858</v>
      </c>
      <c r="X270" s="199"/>
      <c r="Y270" s="195"/>
      <c r="Z270" s="199"/>
      <c r="AA270" s="24"/>
      <c r="AB270" s="199"/>
      <c r="AC270" s="24"/>
      <c r="AD270" s="199"/>
      <c r="AE270" s="24"/>
      <c r="AF270" s="199"/>
      <c r="AG270" s="24"/>
      <c r="AH270" s="199"/>
    </row>
    <row r="271" spans="1:34" ht="12.6" customHeight="1">
      <c r="A271" s="32">
        <f t="shared" si="8"/>
        <v>264</v>
      </c>
      <c r="B271" s="32" t="s">
        <v>3531</v>
      </c>
      <c r="C271" s="33" t="s">
        <v>3517</v>
      </c>
      <c r="D271" s="33" t="s">
        <v>3518</v>
      </c>
      <c r="E271" s="33" t="s">
        <v>3519</v>
      </c>
      <c r="F271" s="33" t="s">
        <v>1115</v>
      </c>
      <c r="G271" s="66">
        <v>1</v>
      </c>
      <c r="H271" s="33" t="s">
        <v>2236</v>
      </c>
      <c r="I271" s="34">
        <v>41639</v>
      </c>
      <c r="J271" s="34">
        <v>41639</v>
      </c>
      <c r="K271" s="66" t="s">
        <v>2370</v>
      </c>
      <c r="L271" s="33" t="s">
        <v>2798</v>
      </c>
      <c r="M271" s="35"/>
      <c r="N271" s="35"/>
      <c r="O271" s="35"/>
      <c r="P271" s="35"/>
      <c r="Q271" s="66"/>
      <c r="R271" s="35"/>
      <c r="S271" s="42" t="str">
        <f t="shared" si="9"/>
        <v/>
      </c>
      <c r="T271" s="196"/>
      <c r="U271" s="24" t="s">
        <v>3532</v>
      </c>
      <c r="V271" s="25">
        <v>15</v>
      </c>
      <c r="W271" s="24">
        <v>13.2743362831858</v>
      </c>
      <c r="X271" s="199"/>
      <c r="Y271" s="195"/>
      <c r="Z271" s="199"/>
      <c r="AA271" s="24"/>
      <c r="AB271" s="199"/>
      <c r="AC271" s="24"/>
      <c r="AD271" s="199"/>
      <c r="AE271" s="24"/>
      <c r="AF271" s="199"/>
      <c r="AG271" s="24"/>
      <c r="AH271" s="199"/>
    </row>
    <row r="272" spans="1:34" ht="12.6" customHeight="1">
      <c r="A272" s="32">
        <f t="shared" si="8"/>
        <v>265</v>
      </c>
      <c r="B272" s="32" t="s">
        <v>3533</v>
      </c>
      <c r="C272" s="33" t="s">
        <v>3534</v>
      </c>
      <c r="D272" s="33" t="s">
        <v>3535</v>
      </c>
      <c r="E272" s="33" t="s">
        <v>3536</v>
      </c>
      <c r="F272" s="33" t="s">
        <v>1115</v>
      </c>
      <c r="G272" s="66">
        <v>1</v>
      </c>
      <c r="H272" s="33" t="s">
        <v>3090</v>
      </c>
      <c r="I272" s="34">
        <v>44099</v>
      </c>
      <c r="J272" s="34">
        <v>44099</v>
      </c>
      <c r="K272" s="66" t="s">
        <v>2412</v>
      </c>
      <c r="L272" s="33" t="s">
        <v>2798</v>
      </c>
      <c r="M272" s="35"/>
      <c r="N272" s="35"/>
      <c r="O272" s="35"/>
      <c r="P272" s="35"/>
      <c r="Q272" s="66"/>
      <c r="R272" s="35"/>
      <c r="S272" s="42" t="str">
        <f t="shared" si="9"/>
        <v/>
      </c>
      <c r="T272" s="196"/>
      <c r="U272" s="24" t="s">
        <v>3537</v>
      </c>
      <c r="V272" s="25">
        <v>80</v>
      </c>
      <c r="W272" s="24">
        <v>70.796460176991204</v>
      </c>
      <c r="X272" s="199"/>
      <c r="Y272" s="195"/>
      <c r="Z272" s="199"/>
      <c r="AA272" s="24"/>
      <c r="AB272" s="199"/>
      <c r="AC272" s="24"/>
      <c r="AD272" s="199"/>
      <c r="AE272" s="24"/>
      <c r="AF272" s="199"/>
      <c r="AG272" s="24"/>
      <c r="AH272" s="199"/>
    </row>
    <row r="273" spans="1:34" ht="12.6" customHeight="1">
      <c r="A273" s="32">
        <f t="shared" si="8"/>
        <v>266</v>
      </c>
      <c r="B273" s="32" t="s">
        <v>3538</v>
      </c>
      <c r="C273" s="33" t="s">
        <v>3539</v>
      </c>
      <c r="D273" s="33" t="s">
        <v>3540</v>
      </c>
      <c r="E273" s="33"/>
      <c r="F273" s="33" t="s">
        <v>1115</v>
      </c>
      <c r="G273" s="66">
        <v>1</v>
      </c>
      <c r="H273" s="33" t="s">
        <v>2236</v>
      </c>
      <c r="I273" s="34">
        <v>43771</v>
      </c>
      <c r="J273" s="34">
        <v>43771</v>
      </c>
      <c r="K273" s="66" t="s">
        <v>2370</v>
      </c>
      <c r="L273" s="33" t="s">
        <v>2798</v>
      </c>
      <c r="M273" s="35"/>
      <c r="N273" s="35"/>
      <c r="O273" s="35"/>
      <c r="P273" s="35"/>
      <c r="Q273" s="66"/>
      <c r="R273" s="35"/>
      <c r="S273" s="42" t="str">
        <f t="shared" si="9"/>
        <v/>
      </c>
      <c r="T273" s="196"/>
      <c r="U273" s="24" t="s">
        <v>3541</v>
      </c>
      <c r="V273" s="25">
        <v>15</v>
      </c>
      <c r="W273" s="24">
        <v>13.2743362831858</v>
      </c>
      <c r="X273" s="199"/>
      <c r="Y273" s="195"/>
      <c r="Z273" s="199"/>
      <c r="AA273" s="24"/>
      <c r="AB273" s="199"/>
      <c r="AC273" s="24"/>
      <c r="AD273" s="199"/>
      <c r="AE273" s="24"/>
      <c r="AF273" s="199"/>
      <c r="AG273" s="24"/>
      <c r="AH273" s="199"/>
    </row>
    <row r="274" spans="1:34" ht="12.6" customHeight="1">
      <c r="A274" s="32">
        <f t="shared" si="8"/>
        <v>267</v>
      </c>
      <c r="B274" s="32" t="s">
        <v>3542</v>
      </c>
      <c r="C274" s="33" t="s">
        <v>3543</v>
      </c>
      <c r="D274" s="33" t="s">
        <v>3544</v>
      </c>
      <c r="E274" s="33" t="s">
        <v>2589</v>
      </c>
      <c r="F274" s="33" t="s">
        <v>1115</v>
      </c>
      <c r="G274" s="66">
        <v>1</v>
      </c>
      <c r="H274" s="33" t="s">
        <v>2236</v>
      </c>
      <c r="I274" s="34">
        <v>43094</v>
      </c>
      <c r="J274" s="34">
        <v>43094</v>
      </c>
      <c r="K274" s="66">
        <v>10</v>
      </c>
      <c r="L274" s="33" t="s">
        <v>2798</v>
      </c>
      <c r="M274" s="35"/>
      <c r="N274" s="35"/>
      <c r="O274" s="35"/>
      <c r="P274" s="35"/>
      <c r="Q274" s="66"/>
      <c r="R274" s="35"/>
      <c r="S274" s="42" t="str">
        <f t="shared" si="9"/>
        <v/>
      </c>
      <c r="T274" s="196"/>
      <c r="U274" s="24" t="s">
        <v>3545</v>
      </c>
      <c r="V274" s="25">
        <v>30</v>
      </c>
      <c r="W274" s="24">
        <v>26.5486725663717</v>
      </c>
      <c r="X274" s="199"/>
      <c r="Y274" s="195"/>
      <c r="Z274" s="199"/>
      <c r="AA274" s="24"/>
      <c r="AB274" s="199"/>
      <c r="AC274" s="24"/>
      <c r="AD274" s="199"/>
      <c r="AE274" s="24"/>
      <c r="AF274" s="199"/>
      <c r="AG274" s="24"/>
      <c r="AH274" s="199"/>
    </row>
    <row r="275" spans="1:34" ht="12.6" customHeight="1">
      <c r="A275" s="32">
        <f t="shared" si="8"/>
        <v>268</v>
      </c>
      <c r="B275" s="32" t="s">
        <v>3546</v>
      </c>
      <c r="C275" s="33" t="s">
        <v>3179</v>
      </c>
      <c r="D275" s="33" t="s">
        <v>3180</v>
      </c>
      <c r="E275" s="33" t="s">
        <v>3181</v>
      </c>
      <c r="F275" s="33" t="s">
        <v>1115</v>
      </c>
      <c r="G275" s="66">
        <v>1</v>
      </c>
      <c r="H275" s="33" t="s">
        <v>2236</v>
      </c>
      <c r="I275" s="34">
        <v>42705</v>
      </c>
      <c r="J275" s="34">
        <v>42705</v>
      </c>
      <c r="K275" s="66" t="s">
        <v>2370</v>
      </c>
      <c r="L275" s="33" t="s">
        <v>2798</v>
      </c>
      <c r="M275" s="35"/>
      <c r="N275" s="35"/>
      <c r="O275" s="35"/>
      <c r="P275" s="35"/>
      <c r="Q275" s="66"/>
      <c r="R275" s="35"/>
      <c r="S275" s="42" t="str">
        <f t="shared" si="9"/>
        <v/>
      </c>
      <c r="T275" s="196"/>
      <c r="U275" s="24" t="s">
        <v>3547</v>
      </c>
      <c r="V275" s="25">
        <v>30</v>
      </c>
      <c r="W275" s="24">
        <v>26.5486725663717</v>
      </c>
      <c r="X275" s="199"/>
      <c r="Y275" s="195"/>
      <c r="Z275" s="199"/>
      <c r="AA275" s="24"/>
      <c r="AB275" s="199"/>
      <c r="AC275" s="24"/>
      <c r="AD275" s="199"/>
      <c r="AE275" s="24"/>
      <c r="AF275" s="199"/>
      <c r="AG275" s="24"/>
      <c r="AH275" s="199"/>
    </row>
    <row r="276" spans="1:34" ht="12.6" customHeight="1">
      <c r="A276" s="32">
        <f t="shared" si="8"/>
        <v>269</v>
      </c>
      <c r="B276" s="32" t="s">
        <v>3548</v>
      </c>
      <c r="C276" s="33" t="s">
        <v>3179</v>
      </c>
      <c r="D276" s="33" t="s">
        <v>3180</v>
      </c>
      <c r="E276" s="33" t="s">
        <v>3181</v>
      </c>
      <c r="F276" s="33" t="s">
        <v>1115</v>
      </c>
      <c r="G276" s="66">
        <v>1</v>
      </c>
      <c r="H276" s="33" t="s">
        <v>2236</v>
      </c>
      <c r="I276" s="34">
        <v>42705</v>
      </c>
      <c r="J276" s="34">
        <v>42705</v>
      </c>
      <c r="K276" s="66">
        <v>10</v>
      </c>
      <c r="L276" s="33" t="s">
        <v>2798</v>
      </c>
      <c r="M276" s="35"/>
      <c r="N276" s="35"/>
      <c r="O276" s="35"/>
      <c r="P276" s="35"/>
      <c r="Q276" s="66"/>
      <c r="R276" s="35"/>
      <c r="S276" s="42" t="str">
        <f t="shared" si="9"/>
        <v/>
      </c>
      <c r="T276" s="196"/>
      <c r="U276" s="24" t="s">
        <v>3549</v>
      </c>
      <c r="V276" s="25">
        <v>30</v>
      </c>
      <c r="W276" s="24">
        <v>26.5486725663717</v>
      </c>
      <c r="X276" s="199"/>
      <c r="Y276" s="195"/>
      <c r="Z276" s="199"/>
      <c r="AA276" s="24"/>
      <c r="AB276" s="199"/>
      <c r="AC276" s="24"/>
      <c r="AD276" s="199"/>
      <c r="AE276" s="24"/>
      <c r="AF276" s="199"/>
      <c r="AG276" s="24"/>
      <c r="AH276" s="199"/>
    </row>
    <row r="277" spans="1:34" ht="12.6" customHeight="1">
      <c r="A277" s="32">
        <f t="shared" si="8"/>
        <v>270</v>
      </c>
      <c r="B277" s="32" t="s">
        <v>3550</v>
      </c>
      <c r="C277" s="33" t="s">
        <v>3179</v>
      </c>
      <c r="D277" s="33" t="s">
        <v>3180</v>
      </c>
      <c r="E277" s="33" t="s">
        <v>3181</v>
      </c>
      <c r="F277" s="33" t="s">
        <v>1115</v>
      </c>
      <c r="G277" s="66">
        <v>1</v>
      </c>
      <c r="H277" s="33" t="s">
        <v>2236</v>
      </c>
      <c r="I277" s="34">
        <v>42705</v>
      </c>
      <c r="J277" s="34">
        <v>42705</v>
      </c>
      <c r="K277" s="66">
        <v>10</v>
      </c>
      <c r="L277" s="33" t="s">
        <v>2798</v>
      </c>
      <c r="M277" s="35"/>
      <c r="N277" s="35"/>
      <c r="O277" s="35"/>
      <c r="P277" s="35"/>
      <c r="Q277" s="66"/>
      <c r="R277" s="35"/>
      <c r="S277" s="42" t="str">
        <f t="shared" si="9"/>
        <v/>
      </c>
      <c r="T277" s="196"/>
      <c r="U277" s="24" t="s">
        <v>3551</v>
      </c>
      <c r="V277" s="25">
        <v>30</v>
      </c>
      <c r="W277" s="24">
        <v>26.5486725663717</v>
      </c>
      <c r="X277" s="199"/>
      <c r="Y277" s="195"/>
      <c r="Z277" s="199"/>
      <c r="AA277" s="24"/>
      <c r="AB277" s="199"/>
      <c r="AC277" s="24"/>
      <c r="AD277" s="199"/>
      <c r="AE277" s="24"/>
      <c r="AF277" s="199"/>
      <c r="AG277" s="24"/>
      <c r="AH277" s="199"/>
    </row>
    <row r="278" spans="1:34" ht="12.6" customHeight="1">
      <c r="A278" s="32">
        <f t="shared" si="8"/>
        <v>271</v>
      </c>
      <c r="B278" s="32" t="s">
        <v>3552</v>
      </c>
      <c r="C278" s="33" t="s">
        <v>3179</v>
      </c>
      <c r="D278" s="33" t="s">
        <v>3180</v>
      </c>
      <c r="E278" s="33" t="s">
        <v>3181</v>
      </c>
      <c r="F278" s="33" t="s">
        <v>1115</v>
      </c>
      <c r="G278" s="66">
        <v>1</v>
      </c>
      <c r="H278" s="33" t="s">
        <v>2236</v>
      </c>
      <c r="I278" s="34">
        <v>42705</v>
      </c>
      <c r="J278" s="34">
        <v>42705</v>
      </c>
      <c r="K278" s="66">
        <v>10</v>
      </c>
      <c r="L278" s="33" t="s">
        <v>2798</v>
      </c>
      <c r="M278" s="35"/>
      <c r="N278" s="35"/>
      <c r="O278" s="35"/>
      <c r="P278" s="35"/>
      <c r="Q278" s="66"/>
      <c r="R278" s="35"/>
      <c r="S278" s="42" t="str">
        <f t="shared" si="9"/>
        <v/>
      </c>
      <c r="T278" s="196"/>
      <c r="U278" s="24" t="s">
        <v>3553</v>
      </c>
      <c r="V278" s="25">
        <v>30</v>
      </c>
      <c r="W278" s="24">
        <v>26.5486725663717</v>
      </c>
      <c r="X278" s="199"/>
      <c r="Y278" s="195"/>
      <c r="Z278" s="199"/>
      <c r="AA278" s="24"/>
      <c r="AB278" s="199"/>
      <c r="AC278" s="24"/>
      <c r="AD278" s="199"/>
      <c r="AE278" s="24"/>
      <c r="AF278" s="199"/>
      <c r="AG278" s="24"/>
      <c r="AH278" s="199"/>
    </row>
    <row r="279" spans="1:34" ht="12.6" customHeight="1">
      <c r="A279" s="32">
        <f t="shared" si="8"/>
        <v>272</v>
      </c>
      <c r="B279" s="32" t="s">
        <v>3554</v>
      </c>
      <c r="C279" s="33" t="s">
        <v>3555</v>
      </c>
      <c r="D279" s="33" t="s">
        <v>3556</v>
      </c>
      <c r="E279" s="33"/>
      <c r="F279" s="33" t="s">
        <v>1115</v>
      </c>
      <c r="G279" s="66">
        <v>1</v>
      </c>
      <c r="H279" s="33" t="s">
        <v>2236</v>
      </c>
      <c r="I279" s="34">
        <v>42705</v>
      </c>
      <c r="J279" s="34">
        <v>42705</v>
      </c>
      <c r="K279" s="66" t="s">
        <v>2370</v>
      </c>
      <c r="L279" s="33" t="s">
        <v>2798</v>
      </c>
      <c r="M279" s="35"/>
      <c r="N279" s="35"/>
      <c r="O279" s="35"/>
      <c r="P279" s="35"/>
      <c r="Q279" s="66"/>
      <c r="R279" s="35"/>
      <c r="S279" s="42" t="str">
        <f t="shared" si="9"/>
        <v/>
      </c>
      <c r="T279" s="196"/>
      <c r="U279" s="24" t="s">
        <v>3557</v>
      </c>
      <c r="V279" s="25">
        <v>30</v>
      </c>
      <c r="W279" s="24">
        <v>26.5486725663717</v>
      </c>
      <c r="X279" s="199"/>
      <c r="Y279" s="195"/>
      <c r="Z279" s="199"/>
      <c r="AA279" s="24"/>
      <c r="AB279" s="199"/>
      <c r="AC279" s="24"/>
      <c r="AD279" s="199"/>
      <c r="AE279" s="24"/>
      <c r="AF279" s="199"/>
      <c r="AG279" s="24"/>
      <c r="AH279" s="199"/>
    </row>
    <row r="280" spans="1:34" ht="12.6" customHeight="1">
      <c r="A280" s="32">
        <f t="shared" si="8"/>
        <v>273</v>
      </c>
      <c r="B280" s="32" t="s">
        <v>3558</v>
      </c>
      <c r="C280" s="33" t="s">
        <v>3559</v>
      </c>
      <c r="D280" s="33" t="s">
        <v>3560</v>
      </c>
      <c r="E280" s="33" t="s">
        <v>2921</v>
      </c>
      <c r="F280" s="33" t="s">
        <v>1115</v>
      </c>
      <c r="G280" s="66">
        <v>1</v>
      </c>
      <c r="H280" s="33" t="s">
        <v>2236</v>
      </c>
      <c r="I280" s="34">
        <v>41477</v>
      </c>
      <c r="J280" s="34">
        <v>41477</v>
      </c>
      <c r="K280" s="66">
        <v>14</v>
      </c>
      <c r="L280" s="33" t="s">
        <v>2798</v>
      </c>
      <c r="M280" s="35"/>
      <c r="N280" s="35"/>
      <c r="O280" s="35"/>
      <c r="P280" s="35"/>
      <c r="Q280" s="66"/>
      <c r="R280" s="35"/>
      <c r="S280" s="42" t="str">
        <f t="shared" si="9"/>
        <v/>
      </c>
      <c r="T280" s="196"/>
      <c r="U280" s="24" t="s">
        <v>3561</v>
      </c>
      <c r="V280" s="25">
        <v>100</v>
      </c>
      <c r="W280" s="24">
        <v>88.495575221238994</v>
      </c>
      <c r="X280" s="199"/>
      <c r="Y280" s="195"/>
      <c r="Z280" s="199"/>
      <c r="AA280" s="24"/>
      <c r="AB280" s="199"/>
      <c r="AC280" s="24"/>
      <c r="AD280" s="199"/>
      <c r="AE280" s="24"/>
      <c r="AF280" s="199"/>
      <c r="AG280" s="24"/>
      <c r="AH280" s="199"/>
    </row>
    <row r="281" spans="1:34" ht="12.6" customHeight="1">
      <c r="A281" s="32">
        <f t="shared" si="8"/>
        <v>274</v>
      </c>
      <c r="B281" s="32" t="s">
        <v>3562</v>
      </c>
      <c r="C281" s="33" t="s">
        <v>3563</v>
      </c>
      <c r="D281" s="33" t="s">
        <v>3564</v>
      </c>
      <c r="E281" s="33"/>
      <c r="F281" s="33" t="s">
        <v>1115</v>
      </c>
      <c r="G281" s="66">
        <v>1</v>
      </c>
      <c r="H281" s="33" t="s">
        <v>2236</v>
      </c>
      <c r="I281" s="34">
        <v>41162</v>
      </c>
      <c r="J281" s="34">
        <v>41162</v>
      </c>
      <c r="K281" s="66">
        <v>14</v>
      </c>
      <c r="L281" s="33" t="s">
        <v>2798</v>
      </c>
      <c r="M281" s="35"/>
      <c r="N281" s="35"/>
      <c r="O281" s="35"/>
      <c r="P281" s="35"/>
      <c r="Q281" s="66"/>
      <c r="R281" s="35"/>
      <c r="S281" s="42" t="str">
        <f t="shared" si="9"/>
        <v/>
      </c>
      <c r="T281" s="196"/>
      <c r="U281" s="24" t="s">
        <v>3565</v>
      </c>
      <c r="V281" s="25">
        <v>100</v>
      </c>
      <c r="W281" s="24">
        <v>88.495575221238994</v>
      </c>
      <c r="X281" s="199"/>
      <c r="Y281" s="195"/>
      <c r="Z281" s="199"/>
      <c r="AA281" s="24"/>
      <c r="AB281" s="199"/>
      <c r="AC281" s="24"/>
      <c r="AD281" s="199"/>
      <c r="AE281" s="24"/>
      <c r="AF281" s="199"/>
      <c r="AG281" s="24"/>
      <c r="AH281" s="199"/>
    </row>
    <row r="282" spans="1:34" ht="12.6" customHeight="1">
      <c r="A282" s="32">
        <f t="shared" si="8"/>
        <v>275</v>
      </c>
      <c r="B282" s="32" t="s">
        <v>3566</v>
      </c>
      <c r="C282" s="33" t="s">
        <v>3563</v>
      </c>
      <c r="D282" s="33" t="s">
        <v>3564</v>
      </c>
      <c r="E282" s="33"/>
      <c r="F282" s="33" t="s">
        <v>1115</v>
      </c>
      <c r="G282" s="66">
        <v>1</v>
      </c>
      <c r="H282" s="33" t="s">
        <v>2236</v>
      </c>
      <c r="I282" s="34">
        <v>41162</v>
      </c>
      <c r="J282" s="34">
        <v>41162</v>
      </c>
      <c r="K282" s="66">
        <v>14</v>
      </c>
      <c r="L282" s="33" t="s">
        <v>2798</v>
      </c>
      <c r="M282" s="35"/>
      <c r="N282" s="35"/>
      <c r="O282" s="35"/>
      <c r="P282" s="35"/>
      <c r="Q282" s="66"/>
      <c r="R282" s="35"/>
      <c r="S282" s="42" t="str">
        <f t="shared" si="9"/>
        <v/>
      </c>
      <c r="T282" s="196"/>
      <c r="U282" s="24" t="s">
        <v>3567</v>
      </c>
      <c r="V282" s="25">
        <v>100</v>
      </c>
      <c r="W282" s="24">
        <v>88.495575221238994</v>
      </c>
      <c r="X282" s="199"/>
      <c r="Y282" s="195"/>
      <c r="Z282" s="199"/>
      <c r="AA282" s="24"/>
      <c r="AB282" s="199"/>
      <c r="AC282" s="24"/>
      <c r="AD282" s="199"/>
      <c r="AE282" s="24"/>
      <c r="AF282" s="199"/>
      <c r="AG282" s="24"/>
      <c r="AH282" s="199"/>
    </row>
    <row r="283" spans="1:34" ht="12.6" customHeight="1">
      <c r="A283" s="32">
        <f t="shared" si="8"/>
        <v>276</v>
      </c>
      <c r="B283" s="32" t="s">
        <v>3568</v>
      </c>
      <c r="C283" s="33" t="s">
        <v>3563</v>
      </c>
      <c r="D283" s="33" t="s">
        <v>3564</v>
      </c>
      <c r="E283" s="33"/>
      <c r="F283" s="33" t="s">
        <v>1115</v>
      </c>
      <c r="G283" s="66">
        <v>1</v>
      </c>
      <c r="H283" s="33" t="s">
        <v>2236</v>
      </c>
      <c r="I283" s="34">
        <v>41162</v>
      </c>
      <c r="J283" s="34">
        <v>41162</v>
      </c>
      <c r="K283" s="66">
        <v>14</v>
      </c>
      <c r="L283" s="33" t="s">
        <v>2798</v>
      </c>
      <c r="M283" s="35"/>
      <c r="N283" s="35"/>
      <c r="O283" s="35"/>
      <c r="P283" s="35"/>
      <c r="Q283" s="66"/>
      <c r="R283" s="35"/>
      <c r="S283" s="42" t="str">
        <f t="shared" si="9"/>
        <v/>
      </c>
      <c r="T283" s="196"/>
      <c r="U283" s="24" t="s">
        <v>3569</v>
      </c>
      <c r="V283" s="25">
        <v>100</v>
      </c>
      <c r="W283" s="24">
        <v>88.495575221238994</v>
      </c>
      <c r="X283" s="199"/>
      <c r="Y283" s="195"/>
      <c r="Z283" s="199"/>
      <c r="AA283" s="24"/>
      <c r="AB283" s="199"/>
      <c r="AC283" s="24"/>
      <c r="AD283" s="199"/>
      <c r="AE283" s="24"/>
      <c r="AF283" s="199"/>
      <c r="AG283" s="24"/>
      <c r="AH283" s="199"/>
    </row>
    <row r="284" spans="1:34" ht="12.6" customHeight="1">
      <c r="A284" s="32" t="str">
        <f t="shared" si="2"/>
        <v/>
      </c>
      <c r="B284" s="32"/>
      <c r="C284" s="33"/>
      <c r="D284" s="33"/>
      <c r="E284" s="33"/>
      <c r="F284" s="33"/>
      <c r="G284" s="66"/>
      <c r="H284" s="33"/>
      <c r="I284" s="34"/>
      <c r="J284" s="34"/>
      <c r="K284" s="66"/>
      <c r="L284" s="33"/>
      <c r="M284" s="35"/>
      <c r="N284" s="35"/>
      <c r="O284" s="35"/>
      <c r="P284" s="35"/>
      <c r="Q284" s="66"/>
      <c r="R284" s="35"/>
      <c r="S284" s="42" t="str">
        <f t="shared" si="9"/>
        <v/>
      </c>
      <c r="T284" s="196"/>
      <c r="U284" s="24" t="s">
        <v>3570</v>
      </c>
      <c r="W284" s="24"/>
      <c r="X284" s="199"/>
      <c r="Y284" s="24"/>
      <c r="Z284" s="199"/>
      <c r="AA284" s="24"/>
      <c r="AB284" s="199"/>
      <c r="AC284" s="24"/>
      <c r="AD284" s="199"/>
      <c r="AE284" s="24"/>
      <c r="AF284" s="199"/>
      <c r="AG284" s="24"/>
      <c r="AH284" s="199"/>
    </row>
    <row r="285" spans="1:34" ht="12.6" customHeight="1">
      <c r="A285" s="32" t="str">
        <f t="shared" si="2"/>
        <v/>
      </c>
      <c r="B285" s="32"/>
      <c r="C285" s="33"/>
      <c r="D285" s="33"/>
      <c r="E285" s="33"/>
      <c r="F285" s="33"/>
      <c r="G285" s="66"/>
      <c r="H285" s="33"/>
      <c r="I285" s="34"/>
      <c r="J285" s="34"/>
      <c r="K285" s="66"/>
      <c r="L285" s="33"/>
      <c r="M285" s="35"/>
      <c r="N285" s="35"/>
      <c r="O285" s="35"/>
      <c r="P285" s="35"/>
      <c r="Q285" s="66"/>
      <c r="R285" s="35"/>
      <c r="S285" s="42" t="str">
        <f t="shared" si="9"/>
        <v/>
      </c>
      <c r="T285" s="196"/>
      <c r="U285" s="24" t="s">
        <v>3571</v>
      </c>
      <c r="W285" s="24"/>
      <c r="X285" s="199"/>
      <c r="Y285" s="24"/>
      <c r="Z285" s="199"/>
      <c r="AA285" s="24"/>
      <c r="AB285" s="199"/>
      <c r="AC285" s="24"/>
      <c r="AD285" s="199"/>
      <c r="AE285" s="24"/>
      <c r="AF285" s="199"/>
      <c r="AG285" s="24"/>
      <c r="AH285" s="199"/>
    </row>
    <row r="286" spans="1:34" ht="12.6" customHeight="1">
      <c r="A286" s="32" t="str">
        <f t="shared" si="2"/>
        <v/>
      </c>
      <c r="B286" s="32"/>
      <c r="C286" s="33"/>
      <c r="D286" s="33"/>
      <c r="E286" s="33"/>
      <c r="F286" s="33"/>
      <c r="G286" s="66"/>
      <c r="H286" s="33"/>
      <c r="I286" s="34"/>
      <c r="J286" s="34"/>
      <c r="K286" s="66"/>
      <c r="L286" s="33"/>
      <c r="M286" s="35"/>
      <c r="N286" s="35"/>
      <c r="O286" s="35"/>
      <c r="P286" s="35"/>
      <c r="Q286" s="66"/>
      <c r="R286" s="35"/>
      <c r="S286" s="42" t="str">
        <f t="shared" si="9"/>
        <v/>
      </c>
      <c r="T286" s="196"/>
      <c r="U286" s="24" t="s">
        <v>3572</v>
      </c>
      <c r="W286" s="24"/>
      <c r="X286" s="199"/>
      <c r="Y286" s="24"/>
      <c r="Z286" s="199"/>
      <c r="AA286" s="24"/>
      <c r="AB286" s="199"/>
      <c r="AC286" s="24"/>
      <c r="AD286" s="199"/>
      <c r="AE286" s="24"/>
      <c r="AF286" s="199"/>
      <c r="AG286" s="24"/>
      <c r="AH286" s="199"/>
    </row>
    <row r="287" spans="1:34" ht="12.6" customHeight="1">
      <c r="A287" s="32" t="str">
        <f t="shared" si="2"/>
        <v/>
      </c>
      <c r="B287" s="32"/>
      <c r="C287" s="33"/>
      <c r="D287" s="33"/>
      <c r="E287" s="33"/>
      <c r="F287" s="33"/>
      <c r="G287" s="66"/>
      <c r="H287" s="33"/>
      <c r="I287" s="34"/>
      <c r="J287" s="34"/>
      <c r="K287" s="66"/>
      <c r="L287" s="33"/>
      <c r="M287" s="35"/>
      <c r="N287" s="35"/>
      <c r="O287" s="35"/>
      <c r="P287" s="35"/>
      <c r="Q287" s="66"/>
      <c r="R287" s="35"/>
      <c r="S287" s="42" t="str">
        <f t="shared" si="9"/>
        <v/>
      </c>
      <c r="T287" s="196"/>
      <c r="U287" s="24" t="s">
        <v>3573</v>
      </c>
      <c r="W287" s="24"/>
      <c r="X287" s="199"/>
      <c r="Y287" s="24"/>
      <c r="Z287" s="199"/>
      <c r="AA287" s="24"/>
      <c r="AB287" s="199"/>
      <c r="AC287" s="24"/>
      <c r="AD287" s="199"/>
      <c r="AE287" s="24"/>
      <c r="AF287" s="199"/>
      <c r="AG287" s="24"/>
      <c r="AH287" s="199"/>
    </row>
    <row r="288" spans="1:34" ht="12.6" customHeight="1">
      <c r="A288" s="32" t="str">
        <f t="shared" si="2"/>
        <v/>
      </c>
      <c r="B288" s="32"/>
      <c r="C288" s="33"/>
      <c r="D288" s="33"/>
      <c r="E288" s="33"/>
      <c r="F288" s="33"/>
      <c r="G288" s="66"/>
      <c r="H288" s="33"/>
      <c r="I288" s="34"/>
      <c r="J288" s="34"/>
      <c r="K288" s="66"/>
      <c r="L288" s="33"/>
      <c r="M288" s="35"/>
      <c r="N288" s="35"/>
      <c r="O288" s="35"/>
      <c r="P288" s="35"/>
      <c r="Q288" s="66"/>
      <c r="R288" s="35"/>
      <c r="S288" s="42" t="str">
        <f t="shared" si="9"/>
        <v/>
      </c>
      <c r="T288" s="196"/>
      <c r="U288" s="24" t="s">
        <v>3574</v>
      </c>
      <c r="W288" s="24"/>
      <c r="X288" s="199"/>
      <c r="Y288" s="24"/>
      <c r="Z288" s="199"/>
      <c r="AA288" s="24"/>
      <c r="AB288" s="199"/>
      <c r="AC288" s="24"/>
      <c r="AD288" s="199"/>
      <c r="AE288" s="24"/>
      <c r="AF288" s="199"/>
      <c r="AG288" s="24"/>
      <c r="AH288" s="199"/>
    </row>
    <row r="289" spans="1:34" ht="12.6" customHeight="1">
      <c r="A289" s="824" t="s">
        <v>3575</v>
      </c>
      <c r="B289" s="838"/>
      <c r="C289" s="832"/>
      <c r="D289" s="33"/>
      <c r="E289" s="33"/>
      <c r="F289" s="33"/>
      <c r="G289" s="66"/>
      <c r="H289" s="33"/>
      <c r="I289" s="64"/>
      <c r="J289" s="64"/>
      <c r="K289" s="66"/>
      <c r="L289" s="33"/>
      <c r="M289" s="35">
        <f>SUM(M8:M288)</f>
        <v>0</v>
      </c>
      <c r="N289" s="35">
        <f>SUM(N8:N288)</f>
        <v>0</v>
      </c>
      <c r="O289" s="35">
        <f>SUM(O8:O288)</f>
        <v>0</v>
      </c>
      <c r="P289" s="35">
        <f>SUM(P8:P288)</f>
        <v>0</v>
      </c>
      <c r="Q289" s="35"/>
      <c r="R289" s="35">
        <f>SUM(R8:R288)</f>
        <v>0</v>
      </c>
      <c r="S289" s="42" t="str">
        <f t="shared" si="3"/>
        <v/>
      </c>
      <c r="T289" s="33"/>
      <c r="W289" s="24"/>
      <c r="X289" s="199"/>
      <c r="Y289" s="24"/>
      <c r="Z289" s="199"/>
      <c r="AA289" s="24"/>
      <c r="AB289" s="199"/>
      <c r="AC289" s="24"/>
      <c r="AD289" s="199"/>
      <c r="AE289" s="24"/>
      <c r="AF289" s="199"/>
      <c r="AG289" s="24"/>
      <c r="AH289" s="199"/>
    </row>
    <row r="290" spans="1:34" ht="12.6" customHeight="1">
      <c r="A290" s="824" t="s">
        <v>3576</v>
      </c>
      <c r="B290" s="838"/>
      <c r="C290" s="832"/>
      <c r="D290" s="33"/>
      <c r="E290" s="33"/>
      <c r="F290" s="33"/>
      <c r="G290" s="66"/>
      <c r="H290" s="33"/>
      <c r="I290" s="64"/>
      <c r="J290" s="64"/>
      <c r="K290" s="66"/>
      <c r="L290" s="33"/>
      <c r="M290" s="35"/>
      <c r="N290" s="35">
        <f>O289</f>
        <v>0</v>
      </c>
      <c r="O290" s="35"/>
      <c r="P290" s="35"/>
      <c r="Q290" s="35"/>
      <c r="R290" s="35"/>
      <c r="S290" s="42"/>
      <c r="T290" s="33"/>
      <c r="W290" s="24"/>
      <c r="X290" s="199"/>
      <c r="Y290" s="24"/>
      <c r="Z290" s="199"/>
      <c r="AA290" s="24"/>
      <c r="AB290" s="199"/>
      <c r="AC290" s="24"/>
      <c r="AD290" s="199"/>
      <c r="AE290" s="24"/>
      <c r="AF290" s="199"/>
      <c r="AG290" s="24"/>
      <c r="AH290" s="199"/>
    </row>
    <row r="291" spans="1:34" ht="12.6" customHeight="1">
      <c r="A291" s="803" t="s">
        <v>3577</v>
      </c>
      <c r="B291" s="839"/>
      <c r="C291" s="833"/>
      <c r="D291" s="36"/>
      <c r="E291" s="36"/>
      <c r="F291" s="36"/>
      <c r="G291" s="38"/>
      <c r="H291" s="38"/>
      <c r="I291" s="42"/>
      <c r="J291" s="42"/>
      <c r="K291" s="42"/>
      <c r="L291" s="42"/>
      <c r="M291" s="42">
        <f>M289-M290</f>
        <v>0</v>
      </c>
      <c r="N291" s="42">
        <f>N289-N290</f>
        <v>0</v>
      </c>
      <c r="O291" s="42"/>
      <c r="P291" s="201">
        <f>P289</f>
        <v>0</v>
      </c>
      <c r="Q291" s="42"/>
      <c r="R291" s="201">
        <f>R289</f>
        <v>0</v>
      </c>
      <c r="S291" s="42" t="str">
        <f t="shared" si="3"/>
        <v/>
      </c>
      <c r="T291" s="193"/>
    </row>
    <row r="292" spans="1:34" ht="12.6" customHeight="1">
      <c r="A292" s="25" t="e">
        <f>#REF!&amp;"填表人："&amp;#REF!</f>
        <v>#REF!</v>
      </c>
      <c r="R292" s="25" t="e">
        <f>"评估人员："&amp;#REF!</f>
        <v>#REF!</v>
      </c>
      <c r="U292" s="25" t="s">
        <v>1653</v>
      </c>
    </row>
    <row r="293" spans="1:34" ht="12.6" customHeight="1">
      <c r="A293" s="25" t="e">
        <f>"填表日期："&amp;YEAR(#REF!)&amp;"年"&amp;MONTH(#REF!)&amp;"月"&amp;DAY(#REF!)&amp;"日"</f>
        <v>#REF!</v>
      </c>
    </row>
  </sheetData>
  <autoFilter ref="A7:AH293" xr:uid="{00000000-0009-0000-0000-00003B000000}"/>
  <mergeCells count="23">
    <mergeCell ref="A2:T2"/>
    <mergeCell ref="A3:T3"/>
    <mergeCell ref="A5:E5"/>
    <mergeCell ref="M6:N6"/>
    <mergeCell ref="P6:R6"/>
    <mergeCell ref="D6:D7"/>
    <mergeCell ref="E6:E7"/>
    <mergeCell ref="F6:F7"/>
    <mergeCell ref="G6:G7"/>
    <mergeCell ref="H6:H7"/>
    <mergeCell ref="I6:I7"/>
    <mergeCell ref="J6:J7"/>
    <mergeCell ref="K6:K7"/>
    <mergeCell ref="L6:L7"/>
    <mergeCell ref="O6:O7"/>
    <mergeCell ref="S6:S7"/>
    <mergeCell ref="T6:T7"/>
    <mergeCell ref="A289:C289"/>
    <mergeCell ref="A290:C290"/>
    <mergeCell ref="A291:C291"/>
    <mergeCell ref="A6:A7"/>
    <mergeCell ref="B6:B7"/>
    <mergeCell ref="C6:C7"/>
  </mergeCells>
  <phoneticPr fontId="48" type="noConversion"/>
  <hyperlinks>
    <hyperlink ref="A1" location="索引目录!A1" display="返回索引目录" xr:uid="{00000000-0004-0000-3B00-000000000000}"/>
  </hyperlinks>
  <printOptions horizontalCentered="1"/>
  <pageMargins left="0.98402777777777795" right="0.98402777777777795" top="0.98402777777777795" bottom="0.98402777777777795" header="0.47152777777777799" footer="0.35416666666666702"/>
  <pageSetup paperSize="9" scale="7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5">
    <pageSetUpPr fitToPage="1"/>
  </sheetPr>
  <dimension ref="A1:S29"/>
  <sheetViews>
    <sheetView showGridLines="0" topLeftCell="A2" zoomScale="96" zoomScaleNormal="96" workbookViewId="0">
      <selection activeCell="V38" sqref="V38"/>
    </sheetView>
  </sheetViews>
  <sheetFormatPr defaultColWidth="9" defaultRowHeight="15.75" customHeight="1"/>
  <cols>
    <col min="1" max="1" width="4.625" style="25" customWidth="1"/>
    <col min="2" max="3" width="11.125" style="25" customWidth="1"/>
    <col min="4" max="4" width="9" style="25" customWidth="1"/>
    <col min="5" max="6" width="10.5" style="25" customWidth="1"/>
    <col min="7" max="12" width="5.125" style="25" customWidth="1"/>
    <col min="13" max="13" width="8" style="25" customWidth="1"/>
    <col min="14" max="16" width="15.625" style="25" customWidth="1"/>
    <col min="17" max="17" width="8.125" style="25" customWidth="1"/>
    <col min="18" max="19" width="9" style="25" customWidth="1"/>
    <col min="20" max="16384" width="9" style="25"/>
  </cols>
  <sheetData>
    <row r="1" spans="1:19" ht="15.75" customHeight="1">
      <c r="A1" s="26" t="s">
        <v>0</v>
      </c>
    </row>
    <row r="2" spans="1:19" s="23" customFormat="1" ht="30" customHeight="1">
      <c r="A2" s="798" t="s">
        <v>3578</v>
      </c>
      <c r="B2" s="798"/>
      <c r="C2" s="798"/>
      <c r="D2" s="798"/>
      <c r="E2" s="798"/>
      <c r="F2" s="798"/>
      <c r="G2" s="798"/>
      <c r="H2" s="798"/>
      <c r="I2" s="798"/>
      <c r="J2" s="798"/>
      <c r="K2" s="798"/>
      <c r="L2" s="798"/>
      <c r="M2" s="798"/>
      <c r="N2" s="798"/>
      <c r="O2" s="798"/>
      <c r="P2" s="798"/>
      <c r="Q2" s="798"/>
      <c r="R2" s="798"/>
    </row>
    <row r="3" spans="1:19" ht="15.75" customHeight="1">
      <c r="A3" s="800" t="e">
        <f>"评估基准日："&amp;TEXT(#REF!,"yyyy年mm月dd日")</f>
        <v>#REF!</v>
      </c>
      <c r="B3" s="801"/>
      <c r="C3" s="801"/>
      <c r="D3" s="801"/>
      <c r="E3" s="801"/>
      <c r="F3" s="801"/>
      <c r="G3" s="801"/>
      <c r="H3" s="801"/>
      <c r="I3" s="801"/>
      <c r="J3" s="801"/>
      <c r="K3" s="801"/>
      <c r="L3" s="801"/>
      <c r="M3" s="801"/>
      <c r="N3" s="801"/>
      <c r="O3" s="801"/>
      <c r="P3" s="801"/>
      <c r="Q3" s="801"/>
      <c r="R3" s="801"/>
    </row>
    <row r="4" spans="1:19" ht="14.25" customHeight="1">
      <c r="A4" s="24"/>
      <c r="B4" s="24"/>
      <c r="C4" s="24"/>
      <c r="D4" s="24"/>
      <c r="E4" s="24"/>
      <c r="F4" s="24"/>
      <c r="G4" s="24"/>
      <c r="H4" s="24"/>
      <c r="I4" s="24"/>
      <c r="J4" s="24"/>
      <c r="K4" s="24"/>
      <c r="L4" s="24"/>
      <c r="M4" s="24"/>
      <c r="N4" s="24"/>
      <c r="O4" s="24"/>
      <c r="P4" s="24"/>
      <c r="Q4" s="802" t="s">
        <v>3579</v>
      </c>
      <c r="R4" s="801"/>
    </row>
    <row r="5" spans="1:19" ht="15.75" customHeight="1">
      <c r="A5" s="885" t="e">
        <f>#REF!&amp;"："&amp;#REF!</f>
        <v>#REF!</v>
      </c>
      <c r="B5" s="839"/>
      <c r="C5" s="839"/>
      <c r="D5" s="839"/>
      <c r="E5" s="839"/>
      <c r="F5" s="29"/>
      <c r="R5" s="194" t="s">
        <v>720</v>
      </c>
    </row>
    <row r="6" spans="1:19" s="86" customFormat="1" ht="12.75" customHeight="1">
      <c r="A6" s="837" t="s">
        <v>4</v>
      </c>
      <c r="B6" s="837" t="s">
        <v>2018</v>
      </c>
      <c r="C6" s="840" t="s">
        <v>3580</v>
      </c>
      <c r="D6" s="837" t="s">
        <v>2019</v>
      </c>
      <c r="E6" s="837" t="s">
        <v>2022</v>
      </c>
      <c r="F6" s="837" t="s">
        <v>2021</v>
      </c>
      <c r="G6" s="837" t="s">
        <v>1846</v>
      </c>
      <c r="H6" s="840" t="s">
        <v>3581</v>
      </c>
      <c r="I6" s="837" t="s">
        <v>2023</v>
      </c>
      <c r="J6" s="837" t="s">
        <v>1548</v>
      </c>
      <c r="K6" s="837" t="s">
        <v>2024</v>
      </c>
      <c r="L6" s="837" t="s">
        <v>2025</v>
      </c>
      <c r="M6" s="837" t="s">
        <v>2026</v>
      </c>
      <c r="N6" s="837" t="s">
        <v>1521</v>
      </c>
      <c r="O6" s="837" t="s">
        <v>6</v>
      </c>
      <c r="P6" s="837" t="s">
        <v>7</v>
      </c>
      <c r="Q6" s="837" t="s">
        <v>616</v>
      </c>
      <c r="R6" s="837" t="s">
        <v>176</v>
      </c>
    </row>
    <row r="7" spans="1:19" s="86" customFormat="1" ht="12.75" customHeight="1">
      <c r="A7" s="831"/>
      <c r="B7" s="831"/>
      <c r="C7" s="831"/>
      <c r="D7" s="831"/>
      <c r="E7" s="831"/>
      <c r="F7" s="831"/>
      <c r="G7" s="831"/>
      <c r="H7" s="831"/>
      <c r="I7" s="831"/>
      <c r="J7" s="831"/>
      <c r="K7" s="831"/>
      <c r="L7" s="831"/>
      <c r="M7" s="831"/>
      <c r="N7" s="831"/>
      <c r="O7" s="831"/>
      <c r="P7" s="831"/>
      <c r="Q7" s="831"/>
      <c r="R7" s="831"/>
      <c r="S7" s="195" t="s">
        <v>725</v>
      </c>
    </row>
    <row r="8" spans="1:19" ht="12.75" customHeight="1">
      <c r="A8" s="32" t="str">
        <f t="shared" ref="A8" si="0">IF(D8="","",ROW()-7)</f>
        <v/>
      </c>
      <c r="B8" s="32"/>
      <c r="C8" s="33"/>
      <c r="D8" s="33"/>
      <c r="E8" s="33"/>
      <c r="F8" s="33"/>
      <c r="G8" s="34"/>
      <c r="H8" s="34"/>
      <c r="I8" s="33"/>
      <c r="J8" s="33"/>
      <c r="K8" s="66"/>
      <c r="L8" s="33"/>
      <c r="M8" s="66"/>
      <c r="N8" s="35"/>
      <c r="O8" s="35"/>
      <c r="P8" s="35"/>
      <c r="Q8" s="76" t="str">
        <f t="shared" ref="Q8" si="1">IF(O8=0,"",(P8-O8)/O8*100)</f>
        <v/>
      </c>
      <c r="R8" s="33"/>
      <c r="S8" s="24" t="s">
        <v>3582</v>
      </c>
    </row>
    <row r="9" spans="1:19" ht="12.75" customHeight="1">
      <c r="A9" s="32" t="str">
        <f t="shared" ref="A9:A26" si="2">IF(D9="","",ROW()-7)</f>
        <v/>
      </c>
      <c r="B9" s="32"/>
      <c r="C9" s="33"/>
      <c r="D9" s="33"/>
      <c r="E9" s="33"/>
      <c r="F9" s="33"/>
      <c r="G9" s="34"/>
      <c r="H9" s="34"/>
      <c r="I9" s="33"/>
      <c r="J9" s="33"/>
      <c r="K9" s="66"/>
      <c r="L9" s="33"/>
      <c r="M9" s="66"/>
      <c r="N9" s="35"/>
      <c r="O9" s="35"/>
      <c r="P9" s="35"/>
      <c r="Q9" s="76" t="str">
        <f t="shared" ref="Q9:Q27" si="3">IF(O9=0,"",(P9-O9)/O9*100)</f>
        <v/>
      </c>
      <c r="R9" s="33"/>
      <c r="S9" s="24" t="s">
        <v>3583</v>
      </c>
    </row>
    <row r="10" spans="1:19" ht="12.75" customHeight="1">
      <c r="A10" s="32" t="str">
        <f t="shared" si="2"/>
        <v/>
      </c>
      <c r="B10" s="32"/>
      <c r="C10" s="33"/>
      <c r="D10" s="33"/>
      <c r="E10" s="33"/>
      <c r="F10" s="33"/>
      <c r="G10" s="34"/>
      <c r="H10" s="34"/>
      <c r="I10" s="33"/>
      <c r="J10" s="33"/>
      <c r="K10" s="66"/>
      <c r="L10" s="33"/>
      <c r="M10" s="66"/>
      <c r="N10" s="35"/>
      <c r="O10" s="35"/>
      <c r="P10" s="35"/>
      <c r="Q10" s="76" t="str">
        <f t="shared" si="3"/>
        <v/>
      </c>
      <c r="R10" s="33"/>
      <c r="S10" s="24" t="s">
        <v>3584</v>
      </c>
    </row>
    <row r="11" spans="1:19" ht="12.75" customHeight="1">
      <c r="A11" s="32" t="str">
        <f t="shared" si="2"/>
        <v/>
      </c>
      <c r="B11" s="32"/>
      <c r="C11" s="33"/>
      <c r="D11" s="33"/>
      <c r="E11" s="33"/>
      <c r="F11" s="33"/>
      <c r="G11" s="34"/>
      <c r="H11" s="34"/>
      <c r="I11" s="33"/>
      <c r="J11" s="33"/>
      <c r="K11" s="66"/>
      <c r="L11" s="33"/>
      <c r="M11" s="66"/>
      <c r="N11" s="35"/>
      <c r="O11" s="35"/>
      <c r="P11" s="35"/>
      <c r="Q11" s="76" t="str">
        <f t="shared" si="3"/>
        <v/>
      </c>
      <c r="R11" s="33"/>
      <c r="S11" s="24" t="s">
        <v>3585</v>
      </c>
    </row>
    <row r="12" spans="1:19" ht="12.75" customHeight="1">
      <c r="A12" s="32" t="str">
        <f t="shared" si="2"/>
        <v/>
      </c>
      <c r="B12" s="32"/>
      <c r="C12" s="33"/>
      <c r="D12" s="33"/>
      <c r="E12" s="33"/>
      <c r="F12" s="33"/>
      <c r="G12" s="34"/>
      <c r="H12" s="34"/>
      <c r="I12" s="33"/>
      <c r="J12" s="33"/>
      <c r="K12" s="66"/>
      <c r="L12" s="33"/>
      <c r="M12" s="66"/>
      <c r="N12" s="35"/>
      <c r="O12" s="35"/>
      <c r="P12" s="35"/>
      <c r="Q12" s="76" t="str">
        <f t="shared" si="3"/>
        <v/>
      </c>
      <c r="R12" s="33"/>
      <c r="S12" s="24" t="s">
        <v>3586</v>
      </c>
    </row>
    <row r="13" spans="1:19" ht="12.75" customHeight="1">
      <c r="A13" s="32" t="str">
        <f t="shared" si="2"/>
        <v/>
      </c>
      <c r="B13" s="32"/>
      <c r="C13" s="33"/>
      <c r="D13" s="33"/>
      <c r="E13" s="33"/>
      <c r="F13" s="33"/>
      <c r="G13" s="34"/>
      <c r="H13" s="34"/>
      <c r="I13" s="33"/>
      <c r="J13" s="33"/>
      <c r="K13" s="66"/>
      <c r="L13" s="33"/>
      <c r="M13" s="66"/>
      <c r="N13" s="35"/>
      <c r="O13" s="35"/>
      <c r="P13" s="35"/>
      <c r="Q13" s="76" t="str">
        <f t="shared" si="3"/>
        <v/>
      </c>
      <c r="R13" s="33"/>
      <c r="S13" s="24" t="s">
        <v>3587</v>
      </c>
    </row>
    <row r="14" spans="1:19" ht="12.75" customHeight="1">
      <c r="A14" s="32" t="str">
        <f t="shared" si="2"/>
        <v/>
      </c>
      <c r="B14" s="32"/>
      <c r="C14" s="33"/>
      <c r="D14" s="33"/>
      <c r="E14" s="33"/>
      <c r="F14" s="33"/>
      <c r="G14" s="34"/>
      <c r="H14" s="34"/>
      <c r="I14" s="33"/>
      <c r="J14" s="33"/>
      <c r="K14" s="66"/>
      <c r="L14" s="33"/>
      <c r="M14" s="66"/>
      <c r="N14" s="35"/>
      <c r="O14" s="35"/>
      <c r="P14" s="35"/>
      <c r="Q14" s="76" t="str">
        <f t="shared" si="3"/>
        <v/>
      </c>
      <c r="R14" s="33"/>
      <c r="S14" s="24" t="s">
        <v>3588</v>
      </c>
    </row>
    <row r="15" spans="1:19" ht="12.75" customHeight="1">
      <c r="A15" s="32" t="str">
        <f t="shared" si="2"/>
        <v/>
      </c>
      <c r="B15" s="32"/>
      <c r="C15" s="33"/>
      <c r="D15" s="33"/>
      <c r="E15" s="33"/>
      <c r="F15" s="33"/>
      <c r="G15" s="34"/>
      <c r="H15" s="34"/>
      <c r="I15" s="33"/>
      <c r="J15" s="33"/>
      <c r="K15" s="66"/>
      <c r="L15" s="33"/>
      <c r="M15" s="66"/>
      <c r="N15" s="35"/>
      <c r="O15" s="35"/>
      <c r="P15" s="35"/>
      <c r="Q15" s="76" t="str">
        <f t="shared" si="3"/>
        <v/>
      </c>
      <c r="R15" s="33"/>
      <c r="S15" s="24" t="s">
        <v>3589</v>
      </c>
    </row>
    <row r="16" spans="1:19" ht="12.75" customHeight="1">
      <c r="A16" s="32" t="str">
        <f t="shared" si="2"/>
        <v/>
      </c>
      <c r="B16" s="32"/>
      <c r="C16" s="33"/>
      <c r="D16" s="33"/>
      <c r="E16" s="33"/>
      <c r="F16" s="33"/>
      <c r="G16" s="34"/>
      <c r="H16" s="34"/>
      <c r="I16" s="33"/>
      <c r="J16" s="33"/>
      <c r="K16" s="66"/>
      <c r="L16" s="33"/>
      <c r="M16" s="66"/>
      <c r="N16" s="35"/>
      <c r="O16" s="35"/>
      <c r="P16" s="35"/>
      <c r="Q16" s="76" t="str">
        <f t="shared" si="3"/>
        <v/>
      </c>
      <c r="R16" s="33"/>
      <c r="S16" s="24" t="s">
        <v>3590</v>
      </c>
    </row>
    <row r="17" spans="1:19" ht="12.75" customHeight="1">
      <c r="A17" s="32" t="str">
        <f t="shared" si="2"/>
        <v/>
      </c>
      <c r="B17" s="32"/>
      <c r="C17" s="33"/>
      <c r="D17" s="33"/>
      <c r="E17" s="33"/>
      <c r="F17" s="33"/>
      <c r="G17" s="34"/>
      <c r="H17" s="34"/>
      <c r="I17" s="33"/>
      <c r="J17" s="33"/>
      <c r="K17" s="66"/>
      <c r="L17" s="33"/>
      <c r="M17" s="66"/>
      <c r="N17" s="35"/>
      <c r="O17" s="35"/>
      <c r="P17" s="35"/>
      <c r="Q17" s="76" t="str">
        <f t="shared" si="3"/>
        <v/>
      </c>
      <c r="R17" s="33"/>
      <c r="S17" s="24" t="s">
        <v>3591</v>
      </c>
    </row>
    <row r="18" spans="1:19" ht="12.75" customHeight="1">
      <c r="A18" s="32" t="str">
        <f t="shared" si="2"/>
        <v/>
      </c>
      <c r="B18" s="32"/>
      <c r="C18" s="33"/>
      <c r="D18" s="33"/>
      <c r="E18" s="33"/>
      <c r="F18" s="33"/>
      <c r="G18" s="34"/>
      <c r="H18" s="34"/>
      <c r="I18" s="33"/>
      <c r="J18" s="33"/>
      <c r="K18" s="66"/>
      <c r="L18" s="33"/>
      <c r="M18" s="66"/>
      <c r="N18" s="35"/>
      <c r="O18" s="35"/>
      <c r="P18" s="35"/>
      <c r="Q18" s="76" t="str">
        <f t="shared" si="3"/>
        <v/>
      </c>
      <c r="R18" s="33"/>
      <c r="S18" s="24" t="s">
        <v>3592</v>
      </c>
    </row>
    <row r="19" spans="1:19" ht="12.75" customHeight="1">
      <c r="A19" s="32" t="str">
        <f t="shared" si="2"/>
        <v/>
      </c>
      <c r="B19" s="32"/>
      <c r="C19" s="33"/>
      <c r="D19" s="33"/>
      <c r="E19" s="33"/>
      <c r="F19" s="33"/>
      <c r="G19" s="34"/>
      <c r="H19" s="34"/>
      <c r="I19" s="33"/>
      <c r="J19" s="33"/>
      <c r="K19" s="66"/>
      <c r="L19" s="33"/>
      <c r="M19" s="66"/>
      <c r="N19" s="35"/>
      <c r="O19" s="35"/>
      <c r="P19" s="35"/>
      <c r="Q19" s="76" t="str">
        <f t="shared" si="3"/>
        <v/>
      </c>
      <c r="R19" s="33"/>
      <c r="S19" s="24" t="s">
        <v>3593</v>
      </c>
    </row>
    <row r="20" spans="1:19" ht="12.75" customHeight="1">
      <c r="A20" s="32" t="str">
        <f t="shared" si="2"/>
        <v/>
      </c>
      <c r="B20" s="32"/>
      <c r="C20" s="33"/>
      <c r="D20" s="33"/>
      <c r="E20" s="33"/>
      <c r="F20" s="33"/>
      <c r="G20" s="34"/>
      <c r="H20" s="34"/>
      <c r="I20" s="33"/>
      <c r="J20" s="33"/>
      <c r="K20" s="66"/>
      <c r="L20" s="33"/>
      <c r="M20" s="66"/>
      <c r="N20" s="35"/>
      <c r="O20" s="35"/>
      <c r="P20" s="35"/>
      <c r="Q20" s="76" t="str">
        <f t="shared" si="3"/>
        <v/>
      </c>
      <c r="R20" s="33"/>
      <c r="S20" s="24" t="s">
        <v>3594</v>
      </c>
    </row>
    <row r="21" spans="1:19" ht="12.75" customHeight="1">
      <c r="A21" s="32" t="str">
        <f t="shared" si="2"/>
        <v/>
      </c>
      <c r="B21" s="32"/>
      <c r="C21" s="33"/>
      <c r="D21" s="33"/>
      <c r="E21" s="33"/>
      <c r="F21" s="33"/>
      <c r="G21" s="34"/>
      <c r="H21" s="34"/>
      <c r="I21" s="33"/>
      <c r="J21" s="33"/>
      <c r="K21" s="66"/>
      <c r="L21" s="33"/>
      <c r="M21" s="66"/>
      <c r="N21" s="35"/>
      <c r="O21" s="35"/>
      <c r="P21" s="35"/>
      <c r="Q21" s="76" t="str">
        <f t="shared" si="3"/>
        <v/>
      </c>
      <c r="R21" s="33"/>
      <c r="S21" s="24" t="s">
        <v>3595</v>
      </c>
    </row>
    <row r="22" spans="1:19" ht="12.75" customHeight="1">
      <c r="A22" s="32" t="str">
        <f t="shared" si="2"/>
        <v/>
      </c>
      <c r="B22" s="32"/>
      <c r="C22" s="33"/>
      <c r="D22" s="33"/>
      <c r="E22" s="33"/>
      <c r="F22" s="33"/>
      <c r="G22" s="34"/>
      <c r="H22" s="34"/>
      <c r="I22" s="33"/>
      <c r="J22" s="33"/>
      <c r="K22" s="66"/>
      <c r="L22" s="33"/>
      <c r="M22" s="66"/>
      <c r="N22" s="35"/>
      <c r="O22" s="35"/>
      <c r="P22" s="35"/>
      <c r="Q22" s="76" t="str">
        <f t="shared" si="3"/>
        <v/>
      </c>
      <c r="R22" s="33"/>
      <c r="S22" s="24" t="s">
        <v>3596</v>
      </c>
    </row>
    <row r="23" spans="1:19" ht="12.75" customHeight="1">
      <c r="A23" s="32" t="str">
        <f t="shared" si="2"/>
        <v/>
      </c>
      <c r="B23" s="32"/>
      <c r="C23" s="33"/>
      <c r="D23" s="33"/>
      <c r="E23" s="33"/>
      <c r="F23" s="33"/>
      <c r="G23" s="34"/>
      <c r="H23" s="34"/>
      <c r="I23" s="33"/>
      <c r="J23" s="33"/>
      <c r="K23" s="66"/>
      <c r="L23" s="33"/>
      <c r="M23" s="66"/>
      <c r="N23" s="35"/>
      <c r="O23" s="35"/>
      <c r="P23" s="35"/>
      <c r="Q23" s="76" t="str">
        <f t="shared" si="3"/>
        <v/>
      </c>
      <c r="R23" s="33"/>
      <c r="S23" s="24" t="s">
        <v>3597</v>
      </c>
    </row>
    <row r="24" spans="1:19" ht="12.75" customHeight="1">
      <c r="A24" s="32" t="str">
        <f t="shared" si="2"/>
        <v/>
      </c>
      <c r="B24" s="32"/>
      <c r="C24" s="33"/>
      <c r="D24" s="33"/>
      <c r="E24" s="33"/>
      <c r="F24" s="33"/>
      <c r="G24" s="34"/>
      <c r="H24" s="34"/>
      <c r="I24" s="33"/>
      <c r="J24" s="33"/>
      <c r="K24" s="66"/>
      <c r="L24" s="33"/>
      <c r="M24" s="66"/>
      <c r="N24" s="35"/>
      <c r="O24" s="35"/>
      <c r="P24" s="35"/>
      <c r="Q24" s="76" t="str">
        <f t="shared" si="3"/>
        <v/>
      </c>
      <c r="R24" s="33"/>
      <c r="S24" s="24" t="s">
        <v>3598</v>
      </c>
    </row>
    <row r="25" spans="1:19" ht="12.75" customHeight="1">
      <c r="A25" s="32" t="str">
        <f t="shared" si="2"/>
        <v/>
      </c>
      <c r="B25" s="32"/>
      <c r="C25" s="33"/>
      <c r="D25" s="33"/>
      <c r="E25" s="33"/>
      <c r="F25" s="33"/>
      <c r="G25" s="34"/>
      <c r="H25" s="34"/>
      <c r="I25" s="33"/>
      <c r="J25" s="33"/>
      <c r="K25" s="66"/>
      <c r="L25" s="33"/>
      <c r="M25" s="66"/>
      <c r="N25" s="35"/>
      <c r="O25" s="35"/>
      <c r="P25" s="35"/>
      <c r="Q25" s="76" t="str">
        <f t="shared" si="3"/>
        <v/>
      </c>
      <c r="R25" s="33"/>
      <c r="S25" s="24" t="s">
        <v>3599</v>
      </c>
    </row>
    <row r="26" spans="1:19" ht="12.75" customHeight="1">
      <c r="A26" s="32" t="str">
        <f t="shared" si="2"/>
        <v/>
      </c>
      <c r="B26" s="32"/>
      <c r="C26" s="33"/>
      <c r="D26" s="33"/>
      <c r="E26" s="33"/>
      <c r="F26" s="33"/>
      <c r="G26" s="34"/>
      <c r="H26" s="34"/>
      <c r="I26" s="33"/>
      <c r="J26" s="33"/>
      <c r="K26" s="66"/>
      <c r="L26" s="33"/>
      <c r="M26" s="66"/>
      <c r="N26" s="35"/>
      <c r="O26" s="35"/>
      <c r="P26" s="35"/>
      <c r="Q26" s="76" t="str">
        <f t="shared" si="3"/>
        <v/>
      </c>
      <c r="R26" s="33"/>
      <c r="S26" s="24" t="s">
        <v>3600</v>
      </c>
    </row>
    <row r="27" spans="1:19" ht="15.75" customHeight="1">
      <c r="A27" s="803" t="s">
        <v>3601</v>
      </c>
      <c r="B27" s="839"/>
      <c r="C27" s="839"/>
      <c r="D27" s="833"/>
      <c r="E27" s="193"/>
      <c r="F27" s="193"/>
      <c r="G27" s="36"/>
      <c r="H27" s="36"/>
      <c r="I27" s="36"/>
      <c r="J27" s="36"/>
      <c r="K27" s="36"/>
      <c r="L27" s="36"/>
      <c r="M27" s="42"/>
      <c r="N27" s="42">
        <f>SUM(N8:N26)</f>
        <v>0</v>
      </c>
      <c r="O27" s="42">
        <f>SUM(O8:O26)</f>
        <v>0</v>
      </c>
      <c r="P27" s="42">
        <f>SUM(P8:P26)</f>
        <v>0</v>
      </c>
      <c r="Q27" s="76" t="str">
        <f t="shared" si="3"/>
        <v/>
      </c>
      <c r="R27" s="38"/>
    </row>
    <row r="28" spans="1:19" ht="15.75" customHeight="1">
      <c r="A28" s="25" t="e">
        <f>#REF!&amp;"填表人："&amp;#REF!</f>
        <v>#REF!</v>
      </c>
      <c r="P28" s="25" t="e">
        <f>"评估人员："&amp;#REF!</f>
        <v>#REF!</v>
      </c>
      <c r="S28" s="65" t="s">
        <v>717</v>
      </c>
    </row>
    <row r="29" spans="1:19" ht="15.75" customHeight="1">
      <c r="A29" s="25" t="e">
        <f>"填表日期："&amp;YEAR(#REF!)&amp;"年"&amp;MONTH(#REF!)&amp;"月"&amp;DAY(#REF!)&amp;"日"</f>
        <v>#REF!</v>
      </c>
    </row>
  </sheetData>
  <mergeCells count="23">
    <mergeCell ref="A2:R2"/>
    <mergeCell ref="A3:R3"/>
    <mergeCell ref="Q4:R4"/>
    <mergeCell ref="A5:E5"/>
    <mergeCell ref="A27:D27"/>
    <mergeCell ref="A6:A7"/>
    <mergeCell ref="B6:B7"/>
    <mergeCell ref="C6:C7"/>
    <mergeCell ref="D6:D7"/>
    <mergeCell ref="E6:E7"/>
    <mergeCell ref="F6:F7"/>
    <mergeCell ref="G6:G7"/>
    <mergeCell ref="H6:H7"/>
    <mergeCell ref="I6:I7"/>
    <mergeCell ref="J6:J7"/>
    <mergeCell ref="K6:K7"/>
    <mergeCell ref="Q6:Q7"/>
    <mergeCell ref="R6:R7"/>
    <mergeCell ref="L6:L7"/>
    <mergeCell ref="M6:M7"/>
    <mergeCell ref="N6:N7"/>
    <mergeCell ref="O6:O7"/>
    <mergeCell ref="P6:P7"/>
  </mergeCells>
  <phoneticPr fontId="48" type="noConversion"/>
  <hyperlinks>
    <hyperlink ref="A1" location="索引目录!A1" display="返回索引目录" xr:uid="{00000000-0004-0000-3C00-000000000000}"/>
  </hyperlinks>
  <printOptions horizontalCentered="1"/>
  <pageMargins left="0.98402777777777795" right="0.98402777777777795" top="0.98402777777777795" bottom="0.98402777777777795" header="0.47152777777777799" footer="0.35416666666666702"/>
  <pageSetup paperSize="9" scale="7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6">
    <pageSetUpPr fitToPage="1"/>
  </sheetPr>
  <dimension ref="A1:BQ34"/>
  <sheetViews>
    <sheetView showGridLines="0" zoomScale="106" zoomScaleNormal="106" workbookViewId="0">
      <selection activeCell="V38" sqref="V38"/>
    </sheetView>
  </sheetViews>
  <sheetFormatPr defaultColWidth="9" defaultRowHeight="15" outlineLevelCol="1"/>
  <cols>
    <col min="1" max="1" width="4.125" style="155" customWidth="1"/>
    <col min="2" max="2" width="9.625" style="155" customWidth="1"/>
    <col min="3" max="4" width="8" style="155" customWidth="1"/>
    <col min="5" max="5" width="13.125" style="155" customWidth="1"/>
    <col min="6" max="6" width="6.125" style="155" customWidth="1"/>
    <col min="7" max="7" width="10.125" style="155" customWidth="1"/>
    <col min="8" max="8" width="6.625" style="155" customWidth="1"/>
    <col min="9" max="9" width="10.125" style="155" customWidth="1"/>
    <col min="10" max="20" width="10.125" style="155" hidden="1" customWidth="1" outlineLevel="1"/>
    <col min="21" max="21" width="7.625" style="155" hidden="1" customWidth="1" outlineLevel="1"/>
    <col min="22" max="27" width="5.125" style="155" hidden="1" customWidth="1" outlineLevel="1"/>
    <col min="28" max="28" width="24.6875" style="155" hidden="1" customWidth="1" outlineLevel="1"/>
    <col min="29" max="29" width="5.125" style="155" hidden="1" customWidth="1" outlineLevel="1"/>
    <col min="30" max="30" width="30.5" style="155" hidden="1" customWidth="1" outlineLevel="1"/>
    <col min="31" max="31" width="16.1875" style="155" hidden="1" customWidth="1" outlineLevel="1"/>
    <col min="32" max="32" width="5.125" style="155" hidden="1" customWidth="1" outlineLevel="1"/>
    <col min="33" max="34" width="8" style="155" hidden="1" customWidth="1" outlineLevel="1"/>
    <col min="35" max="35" width="8.1875" style="155" hidden="1" customWidth="1" outlineLevel="1"/>
    <col min="36" max="36" width="7" style="155" hidden="1" customWidth="1" outlineLevel="1"/>
    <col min="37" max="37" width="9.1875" style="155" hidden="1" customWidth="1" outlineLevel="1"/>
    <col min="38" max="38" width="16.125" style="155" customWidth="1" collapsed="1"/>
    <col min="39" max="39" width="15.125" style="155" customWidth="1"/>
    <col min="40" max="40" width="11.125" style="155" customWidth="1"/>
    <col min="41" max="41" width="11.625" style="155" customWidth="1"/>
    <col min="42" max="42" width="7.625" style="155" customWidth="1"/>
    <col min="43" max="43" width="12.625" style="156" customWidth="1"/>
    <col min="44" max="44" width="8.625" style="155" customWidth="1"/>
    <col min="45" max="45" width="9.625" style="155" customWidth="1"/>
    <col min="46" max="47" width="9" style="155" customWidth="1"/>
    <col min="48" max="16384" width="9" style="155"/>
  </cols>
  <sheetData>
    <row r="1" spans="1:55">
      <c r="A1" s="26" t="s">
        <v>0</v>
      </c>
    </row>
    <row r="2" spans="1:55" s="148" customFormat="1" ht="27" customHeight="1">
      <c r="A2" s="157" t="s">
        <v>3602</v>
      </c>
      <c r="B2" s="157"/>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79"/>
      <c r="AR2" s="158"/>
      <c r="AS2" s="158"/>
    </row>
    <row r="3" spans="1:55" s="149" customFormat="1" ht="12.6" customHeight="1">
      <c r="A3" s="159"/>
      <c r="B3" s="159"/>
      <c r="C3" s="159"/>
      <c r="D3" s="159"/>
      <c r="F3" s="160"/>
      <c r="H3" s="160" t="e">
        <f>"评估基准日："&amp;TEXT(#REF!,"yyyy年mm月dd日")</f>
        <v>#REF!</v>
      </c>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80"/>
      <c r="AR3" s="160"/>
      <c r="AS3" s="181" t="s">
        <v>3603</v>
      </c>
    </row>
    <row r="4" spans="1:55" s="149" customFormat="1" ht="12.6" customHeight="1">
      <c r="F4" s="160"/>
      <c r="G4" s="160"/>
      <c r="H4" s="160"/>
      <c r="I4" s="800"/>
      <c r="J4" s="801"/>
      <c r="K4" s="801"/>
      <c r="L4" s="801"/>
      <c r="M4" s="801"/>
      <c r="N4" s="801"/>
      <c r="O4" s="801"/>
      <c r="P4" s="801"/>
      <c r="Q4" s="801"/>
      <c r="R4" s="801"/>
      <c r="S4" s="801"/>
      <c r="T4" s="801"/>
      <c r="U4" s="801"/>
      <c r="V4" s="801"/>
      <c r="W4" s="801"/>
      <c r="X4" s="801"/>
      <c r="Y4" s="801"/>
      <c r="Z4" s="801"/>
      <c r="AA4" s="160"/>
      <c r="AB4" s="160"/>
      <c r="AC4" s="160"/>
      <c r="AD4" s="160"/>
      <c r="AE4" s="160"/>
      <c r="AF4" s="160"/>
      <c r="AG4" s="160"/>
      <c r="AH4" s="160"/>
      <c r="AI4" s="160"/>
      <c r="AJ4" s="160"/>
      <c r="AK4" s="160"/>
      <c r="AL4" s="800"/>
      <c r="AM4" s="800"/>
      <c r="AN4" s="800"/>
      <c r="AO4" s="800"/>
      <c r="AP4" s="800"/>
      <c r="AQ4" s="800"/>
      <c r="AR4" s="800"/>
      <c r="AS4" s="800"/>
      <c r="AT4" s="800"/>
      <c r="AU4" s="800"/>
      <c r="AV4" s="800"/>
      <c r="AW4" s="800"/>
      <c r="AX4" s="800"/>
      <c r="AY4" s="800"/>
      <c r="AZ4" s="800"/>
      <c r="BA4" s="800"/>
      <c r="BB4" s="800"/>
      <c r="BC4" s="800"/>
    </row>
    <row r="5" spans="1:55" s="149" customFormat="1" ht="12.6" customHeight="1">
      <c r="A5" s="161" t="e">
        <f>#REF!&amp;"："&amp;#REF!</f>
        <v>#REF!</v>
      </c>
      <c r="B5" s="161"/>
      <c r="AQ5" s="182"/>
      <c r="AS5" s="181" t="s">
        <v>3</v>
      </c>
    </row>
    <row r="6" spans="1:55" s="150" customFormat="1" ht="12.6" customHeight="1">
      <c r="A6" s="909" t="s">
        <v>1615</v>
      </c>
      <c r="B6" s="912" t="s">
        <v>3604</v>
      </c>
      <c r="C6" s="909" t="s">
        <v>3605</v>
      </c>
      <c r="D6" s="909" t="s">
        <v>3606</v>
      </c>
      <c r="E6" s="909" t="s">
        <v>3607</v>
      </c>
      <c r="F6" s="909" t="s">
        <v>3608</v>
      </c>
      <c r="G6" s="909" t="s">
        <v>3609</v>
      </c>
      <c r="H6" s="909" t="s">
        <v>3610</v>
      </c>
      <c r="I6" s="909" t="s">
        <v>3611</v>
      </c>
      <c r="J6" s="909" t="s">
        <v>3612</v>
      </c>
      <c r="K6" s="909" t="s">
        <v>3613</v>
      </c>
      <c r="L6" s="909" t="s">
        <v>3614</v>
      </c>
      <c r="M6" s="909" t="s">
        <v>3615</v>
      </c>
      <c r="N6" s="909" t="s">
        <v>3616</v>
      </c>
      <c r="O6" s="909" t="s">
        <v>3617</v>
      </c>
      <c r="P6" s="909" t="s">
        <v>3618</v>
      </c>
      <c r="Q6" s="909" t="s">
        <v>3619</v>
      </c>
      <c r="R6" s="909" t="s">
        <v>3620</v>
      </c>
      <c r="S6" s="909" t="s">
        <v>3621</v>
      </c>
      <c r="T6" s="909" t="s">
        <v>3622</v>
      </c>
      <c r="U6" s="913" t="s">
        <v>3623</v>
      </c>
      <c r="V6" s="838"/>
      <c r="W6" s="832"/>
      <c r="X6" s="913" t="s">
        <v>3624</v>
      </c>
      <c r="Y6" s="838"/>
      <c r="Z6" s="838"/>
      <c r="AA6" s="832"/>
      <c r="AB6" s="913" t="s">
        <v>3625</v>
      </c>
      <c r="AC6" s="832"/>
      <c r="AD6" s="913" t="s">
        <v>3626</v>
      </c>
      <c r="AE6" s="838"/>
      <c r="AF6" s="832"/>
      <c r="AG6" s="909" t="s">
        <v>3627</v>
      </c>
      <c r="AH6" s="909" t="s">
        <v>3628</v>
      </c>
      <c r="AI6" s="909" t="s">
        <v>3629</v>
      </c>
      <c r="AJ6" s="913" t="s">
        <v>3630</v>
      </c>
      <c r="AK6" s="832"/>
      <c r="AL6" s="914" t="s">
        <v>1621</v>
      </c>
      <c r="AM6" s="832"/>
      <c r="AN6" s="895" t="s">
        <v>1622</v>
      </c>
      <c r="AO6" s="183" t="s">
        <v>1623</v>
      </c>
      <c r="AP6" s="183"/>
      <c r="AQ6" s="184"/>
      <c r="AR6" s="910" t="s">
        <v>1624</v>
      </c>
      <c r="AS6" s="911" t="s">
        <v>1625</v>
      </c>
    </row>
    <row r="7" spans="1:55" s="150" customFormat="1" ht="24" customHeight="1">
      <c r="A7" s="834"/>
      <c r="B7" s="834"/>
      <c r="C7" s="834"/>
      <c r="D7" s="834"/>
      <c r="E7" s="834"/>
      <c r="F7" s="834"/>
      <c r="G7" s="834"/>
      <c r="H7" s="834"/>
      <c r="I7" s="834"/>
      <c r="J7" s="834"/>
      <c r="K7" s="834"/>
      <c r="L7" s="834"/>
      <c r="M7" s="834"/>
      <c r="N7" s="834"/>
      <c r="O7" s="834"/>
      <c r="P7" s="834"/>
      <c r="Q7" s="834"/>
      <c r="R7" s="834"/>
      <c r="S7" s="834"/>
      <c r="T7" s="834"/>
      <c r="U7" s="169" t="s">
        <v>3631</v>
      </c>
      <c r="V7" s="169" t="s">
        <v>3632</v>
      </c>
      <c r="W7" s="169" t="s">
        <v>3633</v>
      </c>
      <c r="X7" s="169" t="s">
        <v>3634</v>
      </c>
      <c r="Y7" s="169" t="s">
        <v>3635</v>
      </c>
      <c r="Z7" s="169" t="s">
        <v>3636</v>
      </c>
      <c r="AA7" s="169" t="s">
        <v>3637</v>
      </c>
      <c r="AB7" s="169" t="s">
        <v>3638</v>
      </c>
      <c r="AC7" s="169" t="s">
        <v>1626</v>
      </c>
      <c r="AD7" s="169" t="s">
        <v>3639</v>
      </c>
      <c r="AE7" s="169" t="s">
        <v>3640</v>
      </c>
      <c r="AF7" s="169" t="s">
        <v>1626</v>
      </c>
      <c r="AG7" s="834"/>
      <c r="AH7" s="834"/>
      <c r="AI7" s="834"/>
      <c r="AJ7" s="169" t="s">
        <v>3641</v>
      </c>
      <c r="AK7" s="169" t="s">
        <v>3642</v>
      </c>
      <c r="AL7" s="172" t="s">
        <v>1973</v>
      </c>
      <c r="AM7" s="172" t="s">
        <v>1974</v>
      </c>
      <c r="AN7" s="834"/>
      <c r="AO7" s="185" t="s">
        <v>1973</v>
      </c>
      <c r="AP7" s="185" t="s">
        <v>1975</v>
      </c>
      <c r="AQ7" s="186" t="s">
        <v>1974</v>
      </c>
      <c r="AR7" s="834"/>
      <c r="AS7" s="834"/>
      <c r="AT7" s="24" t="s">
        <v>1631</v>
      </c>
    </row>
    <row r="8" spans="1:55" s="151" customFormat="1" ht="12.6" customHeight="1">
      <c r="A8" s="162" t="str">
        <f t="shared" ref="A8" si="0">IF(C8="","",ROW()-7)</f>
        <v/>
      </c>
      <c r="B8" s="162"/>
      <c r="C8" s="163"/>
      <c r="D8" s="163"/>
      <c r="E8" s="163"/>
      <c r="F8" s="164"/>
      <c r="G8" s="164"/>
      <c r="H8" s="164"/>
      <c r="I8" s="164"/>
      <c r="J8" s="164"/>
      <c r="K8" s="164"/>
      <c r="L8" s="164"/>
      <c r="M8" s="164"/>
      <c r="N8" s="164"/>
      <c r="O8" s="164"/>
      <c r="P8" s="164"/>
      <c r="Q8" s="164"/>
      <c r="R8" s="164"/>
      <c r="S8" s="164"/>
      <c r="T8" s="164"/>
      <c r="U8" s="164"/>
      <c r="V8" s="164"/>
      <c r="W8" s="164"/>
      <c r="X8" s="164"/>
      <c r="Y8" s="171"/>
      <c r="Z8" s="164"/>
      <c r="AA8" s="164"/>
      <c r="AB8" s="164"/>
      <c r="AC8" s="164"/>
      <c r="AD8" s="164"/>
      <c r="AE8" s="164"/>
      <c r="AF8" s="164"/>
      <c r="AG8" s="173"/>
      <c r="AH8" s="173"/>
      <c r="AI8" s="174"/>
      <c r="AJ8" s="175"/>
      <c r="AK8" s="175"/>
      <c r="AL8" s="35"/>
      <c r="AM8" s="176"/>
      <c r="AN8" s="177"/>
      <c r="AO8" s="35"/>
      <c r="AP8" s="44"/>
      <c r="AQ8" s="177"/>
      <c r="AR8" s="76" t="str">
        <f t="shared" ref="AR8" si="1">IF(AM8-AN8=0,"",(AQ8-AM8+AN8)/(AM8-AN8)*100)</f>
        <v/>
      </c>
      <c r="AS8" s="187"/>
      <c r="AT8" s="188" t="s">
        <v>3643</v>
      </c>
    </row>
    <row r="9" spans="1:55" s="151" customFormat="1" ht="12.6" customHeight="1">
      <c r="A9" s="162" t="str">
        <f t="shared" ref="A9:A24" si="2">IF(C9="","",ROW()-7)</f>
        <v/>
      </c>
      <c r="B9" s="162"/>
      <c r="C9" s="163"/>
      <c r="D9" s="163"/>
      <c r="E9" s="163"/>
      <c r="F9" s="164"/>
      <c r="G9" s="164"/>
      <c r="H9" s="164"/>
      <c r="I9" s="164"/>
      <c r="J9" s="164"/>
      <c r="K9" s="164"/>
      <c r="L9" s="164"/>
      <c r="M9" s="164"/>
      <c r="N9" s="164"/>
      <c r="O9" s="164"/>
      <c r="P9" s="164"/>
      <c r="Q9" s="164"/>
      <c r="R9" s="164"/>
      <c r="S9" s="164"/>
      <c r="T9" s="164"/>
      <c r="U9" s="164"/>
      <c r="V9" s="164"/>
      <c r="W9" s="164"/>
      <c r="X9" s="164"/>
      <c r="Y9" s="171"/>
      <c r="Z9" s="164"/>
      <c r="AA9" s="164"/>
      <c r="AB9" s="164"/>
      <c r="AC9" s="164"/>
      <c r="AD9" s="164"/>
      <c r="AE9" s="164"/>
      <c r="AF9" s="164"/>
      <c r="AG9" s="173"/>
      <c r="AH9" s="173"/>
      <c r="AI9" s="174"/>
      <c r="AJ9" s="175"/>
      <c r="AK9" s="175"/>
      <c r="AL9" s="35"/>
      <c r="AM9" s="176"/>
      <c r="AN9" s="177"/>
      <c r="AO9" s="35"/>
      <c r="AP9" s="44"/>
      <c r="AQ9" s="177"/>
      <c r="AR9" s="76" t="str">
        <f t="shared" ref="AR9:AR27" si="3">IF(AM9-AN9=0,"",(AQ9-AM9+AN9)/(AM9-AN9)*100)</f>
        <v/>
      </c>
      <c r="AS9" s="187"/>
      <c r="AT9" s="188" t="s">
        <v>3644</v>
      </c>
    </row>
    <row r="10" spans="1:55" s="151" customFormat="1" ht="12.6" customHeight="1">
      <c r="A10" s="162" t="str">
        <f t="shared" si="2"/>
        <v/>
      </c>
      <c r="B10" s="162"/>
      <c r="C10" s="163"/>
      <c r="D10" s="163"/>
      <c r="E10" s="163"/>
      <c r="F10" s="164"/>
      <c r="G10" s="164"/>
      <c r="H10" s="164"/>
      <c r="I10" s="164"/>
      <c r="J10" s="164"/>
      <c r="K10" s="164"/>
      <c r="L10" s="164"/>
      <c r="M10" s="164"/>
      <c r="N10" s="164"/>
      <c r="O10" s="164"/>
      <c r="P10" s="164"/>
      <c r="Q10" s="164"/>
      <c r="R10" s="164"/>
      <c r="S10" s="164"/>
      <c r="T10" s="164"/>
      <c r="U10" s="164"/>
      <c r="V10" s="164"/>
      <c r="W10" s="164"/>
      <c r="X10" s="164"/>
      <c r="Y10" s="171"/>
      <c r="Z10" s="164"/>
      <c r="AA10" s="164"/>
      <c r="AB10" s="164"/>
      <c r="AC10" s="164"/>
      <c r="AD10" s="164"/>
      <c r="AE10" s="164"/>
      <c r="AF10" s="164"/>
      <c r="AG10" s="173"/>
      <c r="AH10" s="173"/>
      <c r="AI10" s="174"/>
      <c r="AJ10" s="175"/>
      <c r="AK10" s="175"/>
      <c r="AL10" s="35"/>
      <c r="AM10" s="176"/>
      <c r="AN10" s="177"/>
      <c r="AO10" s="35"/>
      <c r="AP10" s="44"/>
      <c r="AQ10" s="177"/>
      <c r="AR10" s="76" t="str">
        <f t="shared" si="3"/>
        <v/>
      </c>
      <c r="AS10" s="187"/>
      <c r="AT10" s="188" t="s">
        <v>3645</v>
      </c>
    </row>
    <row r="11" spans="1:55" s="151" customFormat="1" ht="12.6" customHeight="1">
      <c r="A11" s="162" t="str">
        <f t="shared" si="2"/>
        <v/>
      </c>
      <c r="B11" s="162"/>
      <c r="C11" s="163"/>
      <c r="D11" s="163"/>
      <c r="E11" s="163"/>
      <c r="F11" s="164"/>
      <c r="G11" s="164"/>
      <c r="H11" s="164"/>
      <c r="I11" s="164"/>
      <c r="J11" s="164"/>
      <c r="K11" s="164"/>
      <c r="L11" s="164"/>
      <c r="M11" s="164"/>
      <c r="N11" s="164"/>
      <c r="O11" s="164"/>
      <c r="P11" s="164"/>
      <c r="Q11" s="164"/>
      <c r="R11" s="164"/>
      <c r="S11" s="164"/>
      <c r="T11" s="164"/>
      <c r="U11" s="164"/>
      <c r="V11" s="164"/>
      <c r="W11" s="164"/>
      <c r="X11" s="164"/>
      <c r="Y11" s="171"/>
      <c r="Z11" s="164"/>
      <c r="AA11" s="164"/>
      <c r="AB11" s="164"/>
      <c r="AC11" s="164"/>
      <c r="AD11" s="164"/>
      <c r="AE11" s="164"/>
      <c r="AF11" s="164"/>
      <c r="AG11" s="173"/>
      <c r="AH11" s="173"/>
      <c r="AI11" s="174"/>
      <c r="AJ11" s="175"/>
      <c r="AK11" s="175"/>
      <c r="AL11" s="35"/>
      <c r="AM11" s="176"/>
      <c r="AN11" s="177"/>
      <c r="AO11" s="35"/>
      <c r="AP11" s="44"/>
      <c r="AQ11" s="177"/>
      <c r="AR11" s="76" t="str">
        <f t="shared" si="3"/>
        <v/>
      </c>
      <c r="AS11" s="187"/>
      <c r="AT11" s="188" t="s">
        <v>3646</v>
      </c>
    </row>
    <row r="12" spans="1:55" s="151" customFormat="1" ht="12.6" customHeight="1">
      <c r="A12" s="162" t="str">
        <f t="shared" si="2"/>
        <v/>
      </c>
      <c r="B12" s="162"/>
      <c r="C12" s="163"/>
      <c r="D12" s="163"/>
      <c r="E12" s="163"/>
      <c r="F12" s="164"/>
      <c r="G12" s="164"/>
      <c r="H12" s="164"/>
      <c r="I12" s="164"/>
      <c r="J12" s="164"/>
      <c r="K12" s="164"/>
      <c r="L12" s="164"/>
      <c r="M12" s="164"/>
      <c r="N12" s="164"/>
      <c r="O12" s="164"/>
      <c r="P12" s="164"/>
      <c r="Q12" s="164"/>
      <c r="R12" s="164"/>
      <c r="S12" s="164"/>
      <c r="T12" s="164"/>
      <c r="U12" s="164"/>
      <c r="V12" s="164"/>
      <c r="W12" s="164"/>
      <c r="X12" s="164"/>
      <c r="Y12" s="171"/>
      <c r="Z12" s="164"/>
      <c r="AA12" s="164"/>
      <c r="AB12" s="164"/>
      <c r="AC12" s="164"/>
      <c r="AD12" s="164"/>
      <c r="AE12" s="164"/>
      <c r="AF12" s="164"/>
      <c r="AG12" s="173"/>
      <c r="AH12" s="173"/>
      <c r="AI12" s="174"/>
      <c r="AJ12" s="175"/>
      <c r="AK12" s="175"/>
      <c r="AL12" s="35"/>
      <c r="AM12" s="176"/>
      <c r="AN12" s="177"/>
      <c r="AO12" s="35"/>
      <c r="AP12" s="44"/>
      <c r="AQ12" s="177"/>
      <c r="AR12" s="76" t="str">
        <f t="shared" si="3"/>
        <v/>
      </c>
      <c r="AS12" s="187"/>
      <c r="AT12" s="188" t="s">
        <v>3647</v>
      </c>
    </row>
    <row r="13" spans="1:55" s="151" customFormat="1" ht="12.6" customHeight="1">
      <c r="A13" s="162" t="str">
        <f t="shared" si="2"/>
        <v/>
      </c>
      <c r="B13" s="162"/>
      <c r="C13" s="163"/>
      <c r="D13" s="163"/>
      <c r="E13" s="163"/>
      <c r="F13" s="164"/>
      <c r="G13" s="164"/>
      <c r="H13" s="164"/>
      <c r="I13" s="164"/>
      <c r="J13" s="164"/>
      <c r="K13" s="164"/>
      <c r="L13" s="164"/>
      <c r="M13" s="164"/>
      <c r="N13" s="164"/>
      <c r="O13" s="164"/>
      <c r="P13" s="164"/>
      <c r="Q13" s="164"/>
      <c r="R13" s="164"/>
      <c r="S13" s="164"/>
      <c r="T13" s="164"/>
      <c r="U13" s="164"/>
      <c r="V13" s="164"/>
      <c r="W13" s="164"/>
      <c r="X13" s="164"/>
      <c r="Y13" s="171"/>
      <c r="Z13" s="164"/>
      <c r="AA13" s="164"/>
      <c r="AB13" s="164"/>
      <c r="AC13" s="164"/>
      <c r="AD13" s="164"/>
      <c r="AE13" s="164"/>
      <c r="AF13" s="164"/>
      <c r="AG13" s="173"/>
      <c r="AH13" s="173"/>
      <c r="AI13" s="174"/>
      <c r="AJ13" s="175"/>
      <c r="AK13" s="175"/>
      <c r="AL13" s="35"/>
      <c r="AM13" s="176"/>
      <c r="AN13" s="177"/>
      <c r="AO13" s="35"/>
      <c r="AP13" s="44"/>
      <c r="AQ13" s="177"/>
      <c r="AR13" s="76" t="str">
        <f t="shared" si="3"/>
        <v/>
      </c>
      <c r="AS13" s="187"/>
      <c r="AT13" s="188" t="s">
        <v>3648</v>
      </c>
    </row>
    <row r="14" spans="1:55" s="151" customFormat="1" ht="12.6" customHeight="1">
      <c r="A14" s="162" t="str">
        <f t="shared" si="2"/>
        <v/>
      </c>
      <c r="B14" s="162"/>
      <c r="C14" s="163"/>
      <c r="D14" s="163"/>
      <c r="E14" s="163"/>
      <c r="F14" s="164"/>
      <c r="G14" s="164"/>
      <c r="H14" s="164"/>
      <c r="I14" s="164"/>
      <c r="J14" s="164"/>
      <c r="K14" s="164"/>
      <c r="L14" s="164"/>
      <c r="M14" s="164"/>
      <c r="N14" s="164"/>
      <c r="O14" s="164"/>
      <c r="P14" s="164"/>
      <c r="Q14" s="164"/>
      <c r="R14" s="164"/>
      <c r="S14" s="164"/>
      <c r="T14" s="164"/>
      <c r="U14" s="164"/>
      <c r="V14" s="164"/>
      <c r="W14" s="164"/>
      <c r="X14" s="164"/>
      <c r="Y14" s="171"/>
      <c r="Z14" s="164"/>
      <c r="AA14" s="164"/>
      <c r="AB14" s="164"/>
      <c r="AC14" s="164"/>
      <c r="AD14" s="164"/>
      <c r="AE14" s="164"/>
      <c r="AF14" s="164"/>
      <c r="AG14" s="173"/>
      <c r="AH14" s="173"/>
      <c r="AI14" s="174"/>
      <c r="AJ14" s="175"/>
      <c r="AK14" s="175"/>
      <c r="AL14" s="35"/>
      <c r="AM14" s="176"/>
      <c r="AN14" s="177"/>
      <c r="AO14" s="35"/>
      <c r="AP14" s="44"/>
      <c r="AQ14" s="177"/>
      <c r="AR14" s="76" t="str">
        <f t="shared" si="3"/>
        <v/>
      </c>
      <c r="AS14" s="187"/>
      <c r="AT14" s="188" t="s">
        <v>3649</v>
      </c>
    </row>
    <row r="15" spans="1:55" s="151" customFormat="1" ht="12.6" customHeight="1">
      <c r="A15" s="162" t="str">
        <f t="shared" si="2"/>
        <v/>
      </c>
      <c r="B15" s="162"/>
      <c r="C15" s="163"/>
      <c r="D15" s="163"/>
      <c r="E15" s="163"/>
      <c r="F15" s="164"/>
      <c r="G15" s="164"/>
      <c r="H15" s="164"/>
      <c r="I15" s="164"/>
      <c r="J15" s="164"/>
      <c r="K15" s="164"/>
      <c r="L15" s="164"/>
      <c r="M15" s="164"/>
      <c r="N15" s="164"/>
      <c r="O15" s="164"/>
      <c r="P15" s="164"/>
      <c r="Q15" s="164"/>
      <c r="R15" s="164"/>
      <c r="S15" s="164"/>
      <c r="T15" s="164"/>
      <c r="U15" s="164"/>
      <c r="V15" s="164"/>
      <c r="W15" s="164"/>
      <c r="X15" s="164"/>
      <c r="Y15" s="171"/>
      <c r="Z15" s="164"/>
      <c r="AA15" s="164"/>
      <c r="AB15" s="164"/>
      <c r="AC15" s="164"/>
      <c r="AD15" s="164"/>
      <c r="AE15" s="164"/>
      <c r="AF15" s="164"/>
      <c r="AG15" s="173"/>
      <c r="AH15" s="173"/>
      <c r="AI15" s="174"/>
      <c r="AJ15" s="175"/>
      <c r="AK15" s="175"/>
      <c r="AL15" s="35"/>
      <c r="AM15" s="176"/>
      <c r="AN15" s="177"/>
      <c r="AO15" s="35"/>
      <c r="AP15" s="44"/>
      <c r="AQ15" s="177"/>
      <c r="AR15" s="76" t="str">
        <f t="shared" si="3"/>
        <v/>
      </c>
      <c r="AS15" s="187"/>
      <c r="AT15" s="188" t="s">
        <v>3650</v>
      </c>
    </row>
    <row r="16" spans="1:55" s="151" customFormat="1" ht="12.6" customHeight="1">
      <c r="A16" s="162" t="str">
        <f t="shared" si="2"/>
        <v/>
      </c>
      <c r="B16" s="162"/>
      <c r="C16" s="163"/>
      <c r="D16" s="163"/>
      <c r="E16" s="163"/>
      <c r="F16" s="164"/>
      <c r="G16" s="164"/>
      <c r="H16" s="164"/>
      <c r="I16" s="164"/>
      <c r="J16" s="164"/>
      <c r="K16" s="164"/>
      <c r="L16" s="164"/>
      <c r="M16" s="164"/>
      <c r="N16" s="164"/>
      <c r="O16" s="164"/>
      <c r="P16" s="164"/>
      <c r="Q16" s="164"/>
      <c r="R16" s="164"/>
      <c r="S16" s="164"/>
      <c r="T16" s="164"/>
      <c r="U16" s="164"/>
      <c r="V16" s="164"/>
      <c r="W16" s="164"/>
      <c r="X16" s="164"/>
      <c r="Y16" s="171"/>
      <c r="Z16" s="164"/>
      <c r="AA16" s="164"/>
      <c r="AB16" s="164"/>
      <c r="AC16" s="164"/>
      <c r="AD16" s="164"/>
      <c r="AE16" s="164"/>
      <c r="AF16" s="164"/>
      <c r="AG16" s="173"/>
      <c r="AH16" s="173"/>
      <c r="AI16" s="174"/>
      <c r="AJ16" s="175"/>
      <c r="AK16" s="175"/>
      <c r="AL16" s="35"/>
      <c r="AM16" s="176"/>
      <c r="AN16" s="177"/>
      <c r="AO16" s="35"/>
      <c r="AP16" s="44"/>
      <c r="AQ16" s="177"/>
      <c r="AR16" s="76" t="str">
        <f t="shared" si="3"/>
        <v/>
      </c>
      <c r="AS16" s="187"/>
      <c r="AT16" s="188" t="s">
        <v>3651</v>
      </c>
    </row>
    <row r="17" spans="1:46" s="151" customFormat="1" ht="12.6" customHeight="1">
      <c r="A17" s="162" t="str">
        <f t="shared" si="2"/>
        <v/>
      </c>
      <c r="B17" s="162"/>
      <c r="C17" s="163"/>
      <c r="D17" s="163"/>
      <c r="E17" s="163"/>
      <c r="F17" s="164"/>
      <c r="G17" s="164"/>
      <c r="H17" s="164"/>
      <c r="I17" s="164"/>
      <c r="J17" s="164"/>
      <c r="K17" s="164"/>
      <c r="L17" s="164"/>
      <c r="M17" s="164"/>
      <c r="N17" s="164"/>
      <c r="O17" s="164"/>
      <c r="P17" s="164"/>
      <c r="Q17" s="164"/>
      <c r="R17" s="164"/>
      <c r="S17" s="164"/>
      <c r="T17" s="164"/>
      <c r="U17" s="164"/>
      <c r="V17" s="164"/>
      <c r="W17" s="164"/>
      <c r="X17" s="164"/>
      <c r="Y17" s="171"/>
      <c r="Z17" s="164"/>
      <c r="AA17" s="164"/>
      <c r="AB17" s="164"/>
      <c r="AC17" s="164"/>
      <c r="AD17" s="164"/>
      <c r="AE17" s="164"/>
      <c r="AF17" s="164"/>
      <c r="AG17" s="173"/>
      <c r="AH17" s="173"/>
      <c r="AI17" s="174"/>
      <c r="AJ17" s="175"/>
      <c r="AK17" s="175"/>
      <c r="AL17" s="35"/>
      <c r="AM17" s="176"/>
      <c r="AN17" s="177"/>
      <c r="AO17" s="35"/>
      <c r="AP17" s="44"/>
      <c r="AQ17" s="177"/>
      <c r="AR17" s="76" t="str">
        <f t="shared" si="3"/>
        <v/>
      </c>
      <c r="AS17" s="187"/>
      <c r="AT17" s="188" t="s">
        <v>3652</v>
      </c>
    </row>
    <row r="18" spans="1:46" s="151" customFormat="1" ht="12.6" customHeight="1">
      <c r="A18" s="162" t="str">
        <f t="shared" si="2"/>
        <v/>
      </c>
      <c r="B18" s="162"/>
      <c r="C18" s="163"/>
      <c r="D18" s="163"/>
      <c r="E18" s="163"/>
      <c r="F18" s="164"/>
      <c r="G18" s="164"/>
      <c r="H18" s="164"/>
      <c r="I18" s="164"/>
      <c r="J18" s="164"/>
      <c r="K18" s="164"/>
      <c r="L18" s="164"/>
      <c r="M18" s="164"/>
      <c r="N18" s="164"/>
      <c r="O18" s="164"/>
      <c r="P18" s="164"/>
      <c r="Q18" s="164"/>
      <c r="R18" s="164"/>
      <c r="S18" s="164"/>
      <c r="T18" s="164"/>
      <c r="U18" s="164"/>
      <c r="V18" s="164"/>
      <c r="W18" s="164"/>
      <c r="X18" s="164"/>
      <c r="Y18" s="171"/>
      <c r="Z18" s="164"/>
      <c r="AA18" s="164"/>
      <c r="AB18" s="164"/>
      <c r="AC18" s="164"/>
      <c r="AD18" s="164"/>
      <c r="AE18" s="164"/>
      <c r="AF18" s="164"/>
      <c r="AG18" s="173"/>
      <c r="AH18" s="173"/>
      <c r="AI18" s="174"/>
      <c r="AJ18" s="175"/>
      <c r="AK18" s="175"/>
      <c r="AL18" s="35"/>
      <c r="AM18" s="176"/>
      <c r="AN18" s="177"/>
      <c r="AO18" s="35"/>
      <c r="AP18" s="44"/>
      <c r="AQ18" s="177"/>
      <c r="AR18" s="76" t="str">
        <f t="shared" si="3"/>
        <v/>
      </c>
      <c r="AS18" s="187"/>
      <c r="AT18" s="188" t="s">
        <v>3653</v>
      </c>
    </row>
    <row r="19" spans="1:46" s="151" customFormat="1" ht="12.6" customHeight="1">
      <c r="A19" s="162" t="str">
        <f t="shared" si="2"/>
        <v/>
      </c>
      <c r="B19" s="162"/>
      <c r="C19" s="163"/>
      <c r="D19" s="163"/>
      <c r="E19" s="163"/>
      <c r="F19" s="164"/>
      <c r="G19" s="164"/>
      <c r="H19" s="164"/>
      <c r="I19" s="164"/>
      <c r="J19" s="164"/>
      <c r="K19" s="164"/>
      <c r="L19" s="164"/>
      <c r="M19" s="164"/>
      <c r="N19" s="164"/>
      <c r="O19" s="164"/>
      <c r="P19" s="164"/>
      <c r="Q19" s="164"/>
      <c r="R19" s="164"/>
      <c r="S19" s="164"/>
      <c r="T19" s="164"/>
      <c r="U19" s="164"/>
      <c r="V19" s="164"/>
      <c r="W19" s="164"/>
      <c r="X19" s="164"/>
      <c r="Y19" s="171"/>
      <c r="Z19" s="164"/>
      <c r="AA19" s="164"/>
      <c r="AB19" s="164"/>
      <c r="AC19" s="164"/>
      <c r="AD19" s="164"/>
      <c r="AE19" s="164"/>
      <c r="AF19" s="164"/>
      <c r="AG19" s="173"/>
      <c r="AH19" s="173"/>
      <c r="AI19" s="174"/>
      <c r="AJ19" s="175"/>
      <c r="AK19" s="175"/>
      <c r="AL19" s="35"/>
      <c r="AM19" s="176"/>
      <c r="AN19" s="177"/>
      <c r="AO19" s="35"/>
      <c r="AP19" s="44"/>
      <c r="AQ19" s="177"/>
      <c r="AR19" s="76" t="str">
        <f t="shared" si="3"/>
        <v/>
      </c>
      <c r="AS19" s="187"/>
      <c r="AT19" s="188" t="s">
        <v>3654</v>
      </c>
    </row>
    <row r="20" spans="1:46" s="151" customFormat="1" ht="12.6" customHeight="1">
      <c r="A20" s="162" t="str">
        <f t="shared" si="2"/>
        <v/>
      </c>
      <c r="B20" s="162"/>
      <c r="C20" s="163"/>
      <c r="D20" s="163"/>
      <c r="E20" s="163"/>
      <c r="F20" s="164"/>
      <c r="G20" s="164"/>
      <c r="H20" s="164"/>
      <c r="I20" s="164"/>
      <c r="J20" s="164"/>
      <c r="K20" s="164"/>
      <c r="L20" s="164"/>
      <c r="M20" s="164"/>
      <c r="N20" s="164"/>
      <c r="O20" s="164"/>
      <c r="P20" s="164"/>
      <c r="Q20" s="164"/>
      <c r="R20" s="164"/>
      <c r="S20" s="164"/>
      <c r="T20" s="164"/>
      <c r="U20" s="164"/>
      <c r="V20" s="164"/>
      <c r="W20" s="164"/>
      <c r="X20" s="164"/>
      <c r="Y20" s="171"/>
      <c r="Z20" s="164"/>
      <c r="AA20" s="164"/>
      <c r="AB20" s="164"/>
      <c r="AC20" s="164"/>
      <c r="AD20" s="164"/>
      <c r="AE20" s="164"/>
      <c r="AF20" s="164"/>
      <c r="AG20" s="173"/>
      <c r="AH20" s="173"/>
      <c r="AI20" s="174"/>
      <c r="AJ20" s="175"/>
      <c r="AK20" s="175"/>
      <c r="AL20" s="35"/>
      <c r="AM20" s="176"/>
      <c r="AN20" s="177"/>
      <c r="AO20" s="35"/>
      <c r="AP20" s="44"/>
      <c r="AQ20" s="177"/>
      <c r="AR20" s="76" t="str">
        <f t="shared" si="3"/>
        <v/>
      </c>
      <c r="AS20" s="187"/>
      <c r="AT20" s="188" t="s">
        <v>3655</v>
      </c>
    </row>
    <row r="21" spans="1:46" s="151" customFormat="1" ht="12.6" customHeight="1">
      <c r="A21" s="162" t="str">
        <f t="shared" si="2"/>
        <v/>
      </c>
      <c r="B21" s="162"/>
      <c r="C21" s="163"/>
      <c r="D21" s="163"/>
      <c r="E21" s="163"/>
      <c r="F21" s="164"/>
      <c r="G21" s="164"/>
      <c r="H21" s="164"/>
      <c r="I21" s="164"/>
      <c r="J21" s="164"/>
      <c r="K21" s="164"/>
      <c r="L21" s="164"/>
      <c r="M21" s="164"/>
      <c r="N21" s="164"/>
      <c r="O21" s="164"/>
      <c r="P21" s="164"/>
      <c r="Q21" s="164"/>
      <c r="R21" s="164"/>
      <c r="S21" s="164"/>
      <c r="T21" s="164"/>
      <c r="U21" s="164"/>
      <c r="V21" s="164"/>
      <c r="W21" s="164"/>
      <c r="X21" s="164"/>
      <c r="Y21" s="171"/>
      <c r="Z21" s="164"/>
      <c r="AA21" s="164"/>
      <c r="AB21" s="164"/>
      <c r="AC21" s="164"/>
      <c r="AD21" s="164"/>
      <c r="AE21" s="164"/>
      <c r="AF21" s="164"/>
      <c r="AG21" s="173"/>
      <c r="AH21" s="173"/>
      <c r="AI21" s="174"/>
      <c r="AJ21" s="175"/>
      <c r="AK21" s="175"/>
      <c r="AL21" s="35"/>
      <c r="AM21" s="176"/>
      <c r="AN21" s="177"/>
      <c r="AO21" s="35"/>
      <c r="AP21" s="44"/>
      <c r="AQ21" s="177"/>
      <c r="AR21" s="76" t="str">
        <f t="shared" si="3"/>
        <v/>
      </c>
      <c r="AS21" s="187"/>
      <c r="AT21" s="188" t="s">
        <v>3656</v>
      </c>
    </row>
    <row r="22" spans="1:46" s="151" customFormat="1" ht="12.6" customHeight="1">
      <c r="A22" s="162" t="str">
        <f t="shared" si="2"/>
        <v/>
      </c>
      <c r="B22" s="162"/>
      <c r="C22" s="163"/>
      <c r="D22" s="163"/>
      <c r="E22" s="163"/>
      <c r="F22" s="164"/>
      <c r="G22" s="164"/>
      <c r="H22" s="164"/>
      <c r="I22" s="164"/>
      <c r="J22" s="164"/>
      <c r="K22" s="164"/>
      <c r="L22" s="164"/>
      <c r="M22" s="164"/>
      <c r="N22" s="164"/>
      <c r="O22" s="164"/>
      <c r="P22" s="164"/>
      <c r="Q22" s="164"/>
      <c r="R22" s="164"/>
      <c r="S22" s="164"/>
      <c r="T22" s="164"/>
      <c r="U22" s="164"/>
      <c r="V22" s="164"/>
      <c r="W22" s="164"/>
      <c r="X22" s="164"/>
      <c r="Y22" s="171"/>
      <c r="Z22" s="164"/>
      <c r="AA22" s="164"/>
      <c r="AB22" s="164"/>
      <c r="AC22" s="164"/>
      <c r="AD22" s="164"/>
      <c r="AE22" s="164"/>
      <c r="AF22" s="164"/>
      <c r="AG22" s="173"/>
      <c r="AH22" s="173"/>
      <c r="AI22" s="174"/>
      <c r="AJ22" s="175"/>
      <c r="AK22" s="175"/>
      <c r="AL22" s="35"/>
      <c r="AM22" s="176"/>
      <c r="AN22" s="177"/>
      <c r="AO22" s="35"/>
      <c r="AP22" s="44"/>
      <c r="AQ22" s="177"/>
      <c r="AR22" s="76" t="str">
        <f t="shared" si="3"/>
        <v/>
      </c>
      <c r="AS22" s="187"/>
      <c r="AT22" s="188" t="s">
        <v>3657</v>
      </c>
    </row>
    <row r="23" spans="1:46" s="151" customFormat="1" ht="12.6" customHeight="1">
      <c r="A23" s="162" t="str">
        <f t="shared" si="2"/>
        <v/>
      </c>
      <c r="B23" s="162"/>
      <c r="C23" s="163"/>
      <c r="D23" s="163"/>
      <c r="E23" s="163"/>
      <c r="F23" s="164"/>
      <c r="G23" s="164"/>
      <c r="H23" s="164"/>
      <c r="I23" s="164"/>
      <c r="J23" s="164"/>
      <c r="K23" s="164"/>
      <c r="L23" s="164"/>
      <c r="M23" s="164"/>
      <c r="N23" s="164"/>
      <c r="O23" s="164"/>
      <c r="P23" s="164"/>
      <c r="Q23" s="164"/>
      <c r="R23" s="164"/>
      <c r="S23" s="164"/>
      <c r="T23" s="164"/>
      <c r="U23" s="164"/>
      <c r="V23" s="164"/>
      <c r="W23" s="164"/>
      <c r="X23" s="164"/>
      <c r="Y23" s="171"/>
      <c r="Z23" s="164"/>
      <c r="AA23" s="164"/>
      <c r="AB23" s="164"/>
      <c r="AC23" s="164"/>
      <c r="AD23" s="164"/>
      <c r="AE23" s="164"/>
      <c r="AF23" s="164"/>
      <c r="AG23" s="173"/>
      <c r="AH23" s="173"/>
      <c r="AI23" s="174"/>
      <c r="AJ23" s="175"/>
      <c r="AK23" s="175"/>
      <c r="AL23" s="35"/>
      <c r="AM23" s="176"/>
      <c r="AN23" s="177"/>
      <c r="AO23" s="35"/>
      <c r="AP23" s="44"/>
      <c r="AQ23" s="177"/>
      <c r="AR23" s="76" t="str">
        <f t="shared" si="3"/>
        <v/>
      </c>
      <c r="AS23" s="187"/>
      <c r="AT23" s="188" t="s">
        <v>3658</v>
      </c>
    </row>
    <row r="24" spans="1:46" s="151" customFormat="1" ht="12.6" customHeight="1">
      <c r="A24" s="162" t="str">
        <f t="shared" si="2"/>
        <v/>
      </c>
      <c r="B24" s="162"/>
      <c r="C24" s="163"/>
      <c r="D24" s="163"/>
      <c r="E24" s="163"/>
      <c r="F24" s="164"/>
      <c r="G24" s="164"/>
      <c r="H24" s="164"/>
      <c r="I24" s="164"/>
      <c r="J24" s="164"/>
      <c r="K24" s="164"/>
      <c r="L24" s="164"/>
      <c r="M24" s="164"/>
      <c r="N24" s="164"/>
      <c r="O24" s="164"/>
      <c r="P24" s="164"/>
      <c r="Q24" s="164"/>
      <c r="R24" s="164"/>
      <c r="S24" s="164"/>
      <c r="T24" s="164"/>
      <c r="U24" s="164"/>
      <c r="V24" s="164"/>
      <c r="W24" s="164"/>
      <c r="X24" s="164"/>
      <c r="Y24" s="171"/>
      <c r="Z24" s="164"/>
      <c r="AA24" s="164"/>
      <c r="AB24" s="164"/>
      <c r="AC24" s="164"/>
      <c r="AD24" s="164"/>
      <c r="AE24" s="164"/>
      <c r="AF24" s="164"/>
      <c r="AG24" s="173"/>
      <c r="AH24" s="173"/>
      <c r="AI24" s="174"/>
      <c r="AJ24" s="175"/>
      <c r="AK24" s="175"/>
      <c r="AL24" s="35"/>
      <c r="AM24" s="176"/>
      <c r="AN24" s="177"/>
      <c r="AO24" s="35"/>
      <c r="AP24" s="44"/>
      <c r="AQ24" s="177"/>
      <c r="AR24" s="76" t="str">
        <f t="shared" si="3"/>
        <v/>
      </c>
      <c r="AS24" s="187"/>
      <c r="AT24" s="188" t="s">
        <v>3659</v>
      </c>
    </row>
    <row r="25" spans="1:46" s="149" customFormat="1" ht="12.6" customHeight="1">
      <c r="A25" s="824" t="s">
        <v>3660</v>
      </c>
      <c r="B25" s="838"/>
      <c r="C25" s="832"/>
      <c r="D25" s="165"/>
      <c r="E25" s="165"/>
      <c r="F25" s="166"/>
      <c r="G25" s="166"/>
      <c r="H25" s="166"/>
      <c r="I25" s="166"/>
      <c r="J25" s="166"/>
      <c r="K25" s="166"/>
      <c r="L25" s="166"/>
      <c r="M25" s="166"/>
      <c r="N25" s="166"/>
      <c r="O25" s="166"/>
      <c r="P25" s="166"/>
      <c r="Q25" s="166"/>
      <c r="R25" s="166"/>
      <c r="S25" s="166"/>
      <c r="T25" s="166"/>
      <c r="U25" s="166"/>
      <c r="V25" s="166"/>
      <c r="W25" s="170"/>
      <c r="X25" s="166"/>
      <c r="Y25" s="166"/>
      <c r="Z25" s="166"/>
      <c r="AA25" s="166"/>
      <c r="AB25" s="166"/>
      <c r="AC25" s="166"/>
      <c r="AD25" s="166"/>
      <c r="AE25" s="166"/>
      <c r="AF25" s="166"/>
      <c r="AG25" s="166"/>
      <c r="AH25" s="166"/>
      <c r="AI25" s="166"/>
      <c r="AJ25" s="166"/>
      <c r="AK25" s="166"/>
      <c r="AL25" s="177">
        <f>SUM(AL8:AL24)</f>
        <v>0</v>
      </c>
      <c r="AM25" s="177">
        <f>SUM(AM8:AM24)</f>
        <v>0</v>
      </c>
      <c r="AN25" s="177">
        <f>SUM(AN8:AN24)</f>
        <v>0</v>
      </c>
      <c r="AO25" s="177">
        <f>SUM(AO8:AO24)</f>
        <v>0</v>
      </c>
      <c r="AP25" s="177"/>
      <c r="AQ25" s="177">
        <f>SUM(AQ8:AQ24)</f>
        <v>0</v>
      </c>
      <c r="AR25" s="76" t="str">
        <f t="shared" si="3"/>
        <v/>
      </c>
      <c r="AS25" s="165"/>
    </row>
    <row r="26" spans="1:46" s="149" customFormat="1" ht="12.6" customHeight="1">
      <c r="A26" s="824" t="s">
        <v>3661</v>
      </c>
      <c r="B26" s="838"/>
      <c r="C26" s="832"/>
      <c r="D26" s="165"/>
      <c r="E26" s="165"/>
      <c r="F26" s="166"/>
      <c r="G26" s="166"/>
      <c r="H26" s="166"/>
      <c r="I26" s="166"/>
      <c r="J26" s="166"/>
      <c r="K26" s="166"/>
      <c r="L26" s="166"/>
      <c r="M26" s="166"/>
      <c r="N26" s="166"/>
      <c r="O26" s="166"/>
      <c r="P26" s="166"/>
      <c r="Q26" s="166"/>
      <c r="R26" s="166"/>
      <c r="S26" s="166"/>
      <c r="T26" s="166"/>
      <c r="U26" s="166"/>
      <c r="V26" s="166"/>
      <c r="W26" s="170"/>
      <c r="X26" s="166"/>
      <c r="Y26" s="166"/>
      <c r="Z26" s="166"/>
      <c r="AA26" s="166"/>
      <c r="AB26" s="166"/>
      <c r="AC26" s="166"/>
      <c r="AD26" s="166"/>
      <c r="AE26" s="166"/>
      <c r="AF26" s="166"/>
      <c r="AG26" s="166"/>
      <c r="AH26" s="166"/>
      <c r="AI26" s="166"/>
      <c r="AJ26" s="166"/>
      <c r="AK26" s="166"/>
      <c r="AL26" s="177"/>
      <c r="AM26" s="177">
        <f>AN25</f>
        <v>0</v>
      </c>
      <c r="AN26" s="177"/>
      <c r="AO26" s="177"/>
      <c r="AP26" s="177"/>
      <c r="AQ26" s="177"/>
      <c r="AR26" s="76"/>
      <c r="AS26" s="165"/>
    </row>
    <row r="27" spans="1:46" s="149" customFormat="1" ht="12.6" customHeight="1">
      <c r="A27" s="803" t="s">
        <v>3662</v>
      </c>
      <c r="B27" s="839"/>
      <c r="C27" s="833"/>
      <c r="D27" s="165"/>
      <c r="E27" s="165"/>
      <c r="F27" s="166"/>
      <c r="G27" s="166"/>
      <c r="H27" s="166"/>
      <c r="I27" s="166"/>
      <c r="J27" s="166"/>
      <c r="K27" s="166"/>
      <c r="L27" s="166"/>
      <c r="M27" s="166"/>
      <c r="N27" s="166"/>
      <c r="O27" s="166"/>
      <c r="P27" s="166"/>
      <c r="Q27" s="166"/>
      <c r="R27" s="166"/>
      <c r="S27" s="166"/>
      <c r="T27" s="166"/>
      <c r="U27" s="166"/>
      <c r="V27" s="166"/>
      <c r="W27" s="170"/>
      <c r="X27" s="166"/>
      <c r="Y27" s="166"/>
      <c r="Z27" s="166"/>
      <c r="AA27" s="166"/>
      <c r="AB27" s="166"/>
      <c r="AC27" s="166"/>
      <c r="AD27" s="166"/>
      <c r="AE27" s="166"/>
      <c r="AF27" s="166"/>
      <c r="AG27" s="166"/>
      <c r="AH27" s="166"/>
      <c r="AI27" s="166"/>
      <c r="AJ27" s="166"/>
      <c r="AK27" s="166"/>
      <c r="AL27" s="177">
        <f>AL25-AL26</f>
        <v>0</v>
      </c>
      <c r="AM27" s="177">
        <f>AM25-AM26</f>
        <v>0</v>
      </c>
      <c r="AN27" s="177"/>
      <c r="AO27" s="177">
        <f>AO25</f>
        <v>0</v>
      </c>
      <c r="AP27" s="177"/>
      <c r="AQ27" s="177">
        <f>AQ25</f>
        <v>0</v>
      </c>
      <c r="AR27" s="76" t="str">
        <f t="shared" si="3"/>
        <v/>
      </c>
      <c r="AS27" s="165"/>
    </row>
    <row r="28" spans="1:46" s="152" customFormat="1" ht="12.6" customHeight="1">
      <c r="A28" s="152" t="e">
        <f>#REF!&amp;"填表人："&amp;#REF!</f>
        <v>#REF!</v>
      </c>
      <c r="AO28" s="152" t="e">
        <f>"评估人员："&amp;#REF!</f>
        <v>#REF!</v>
      </c>
      <c r="AQ28" s="189"/>
      <c r="AT28" s="25" t="s">
        <v>1653</v>
      </c>
    </row>
    <row r="29" spans="1:46" s="153" customFormat="1" ht="12.6" customHeight="1">
      <c r="A29" s="167" t="e">
        <f>"填表日期："&amp;YEAR(#REF!)&amp;"年"&amp;MONTH(#REF!)&amp;"月"&amp;DAY(#REF!)&amp;"日"</f>
        <v>#REF!</v>
      </c>
      <c r="B29" s="167"/>
      <c r="AQ29" s="190"/>
    </row>
    <row r="30" spans="1:46" s="154" customFormat="1" ht="12.6" customHeight="1">
      <c r="AQ30" s="191"/>
    </row>
    <row r="33" spans="9:69" ht="27.75">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78"/>
      <c r="AL33" s="178"/>
      <c r="AM33" s="178"/>
      <c r="AN33" s="178"/>
    </row>
    <row r="34" spans="9:69" ht="27.75">
      <c r="AL34" s="168"/>
      <c r="AM34" s="168"/>
      <c r="AN34" s="168"/>
      <c r="AO34" s="168"/>
      <c r="AP34" s="168"/>
      <c r="AQ34" s="168"/>
      <c r="AR34" s="168"/>
      <c r="AS34" s="168"/>
      <c r="AT34" s="168"/>
      <c r="AU34" s="168"/>
      <c r="AV34" s="168"/>
      <c r="AW34" s="168"/>
      <c r="AX34" s="168"/>
      <c r="AY34" s="168"/>
      <c r="AZ34" s="168"/>
      <c r="BA34" s="168"/>
      <c r="BB34" s="168"/>
      <c r="BC34" s="168"/>
      <c r="BD34" s="168"/>
      <c r="BE34" s="168"/>
      <c r="BF34" s="168"/>
      <c r="BG34" s="168"/>
      <c r="BH34" s="168"/>
      <c r="BI34" s="168"/>
      <c r="BJ34" s="168"/>
      <c r="BK34" s="168"/>
      <c r="BL34" s="168"/>
      <c r="BM34" s="168"/>
      <c r="BN34" s="178"/>
      <c r="BO34" s="178"/>
      <c r="BP34" s="178"/>
      <c r="BQ34" s="178"/>
    </row>
  </sheetData>
  <mergeCells count="37">
    <mergeCell ref="I4:Z4"/>
    <mergeCell ref="AL4:BC4"/>
    <mergeCell ref="U6:W6"/>
    <mergeCell ref="X6:AA6"/>
    <mergeCell ref="AB6:AC6"/>
    <mergeCell ref="AD6:AF6"/>
    <mergeCell ref="AJ6:AK6"/>
    <mergeCell ref="AL6:AM6"/>
    <mergeCell ref="I6:I7"/>
    <mergeCell ref="J6:J7"/>
    <mergeCell ref="K6:K7"/>
    <mergeCell ref="L6:L7"/>
    <mergeCell ref="M6:M7"/>
    <mergeCell ref="N6:N7"/>
    <mergeCell ref="O6:O7"/>
    <mergeCell ref="P6:P7"/>
    <mergeCell ref="A25:C25"/>
    <mergeCell ref="A26:C26"/>
    <mergeCell ref="A27:C27"/>
    <mergeCell ref="A6:A7"/>
    <mergeCell ref="B6:B7"/>
    <mergeCell ref="C6:C7"/>
    <mergeCell ref="D6:D7"/>
    <mergeCell ref="E6:E7"/>
    <mergeCell ref="F6:F7"/>
    <mergeCell ref="G6:G7"/>
    <mergeCell ref="H6:H7"/>
    <mergeCell ref="Q6:Q7"/>
    <mergeCell ref="R6:R7"/>
    <mergeCell ref="S6:S7"/>
    <mergeCell ref="T6:T7"/>
    <mergeCell ref="AG6:AG7"/>
    <mergeCell ref="AH6:AH7"/>
    <mergeCell ref="AI6:AI7"/>
    <mergeCell ref="AN6:AN7"/>
    <mergeCell ref="AR6:AR7"/>
    <mergeCell ref="AS6:AS7"/>
  </mergeCells>
  <phoneticPr fontId="48" type="noConversion"/>
  <hyperlinks>
    <hyperlink ref="A1" location="索引目录!A1" display="返回索引目录" xr:uid="{00000000-0004-0000-3D00-000000000000}"/>
    <hyperlink ref="A2" location="'固定资产汇总表'!A1" display="固定资产--船舶清查评估明细表" xr:uid="{00000000-0004-0000-3D00-000001000000}"/>
  </hyperlinks>
  <printOptions horizontalCentered="1"/>
  <pageMargins left="0.98402777777777795" right="0.98402777777777795" top="0.98402777777777795" bottom="0.98402777777777795" header="0.47152777777777799" footer="0.35416666666666702"/>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drawing r:id="rId1"/>
  <legacy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7">
    <pageSetUpPr fitToPage="1"/>
  </sheetPr>
  <dimension ref="A1:G30"/>
  <sheetViews>
    <sheetView showGridLines="0" topLeftCell="A4" zoomScale="96" zoomScaleNormal="96" workbookViewId="0">
      <selection activeCell="V38" sqref="V38"/>
    </sheetView>
  </sheetViews>
  <sheetFormatPr defaultColWidth="9" defaultRowHeight="15.75" customHeight="1"/>
  <cols>
    <col min="1" max="1" width="7.6875" style="52" customWidth="1"/>
    <col min="2" max="2" width="28" style="52" customWidth="1"/>
    <col min="3" max="3" width="27.625" style="52" customWidth="1"/>
    <col min="4" max="5" width="18.625" style="52" customWidth="1"/>
    <col min="6" max="6" width="13.125" style="52" customWidth="1"/>
    <col min="7" max="8" width="9" style="52" customWidth="1"/>
    <col min="9" max="16384" width="9" style="52"/>
  </cols>
  <sheetData>
    <row r="1" spans="1:6" ht="15.75" customHeight="1">
      <c r="A1" s="53" t="s">
        <v>0</v>
      </c>
    </row>
    <row r="2" spans="1:6" s="50" customFormat="1" ht="30" customHeight="1">
      <c r="A2" s="733" t="s">
        <v>3663</v>
      </c>
      <c r="B2" s="734"/>
      <c r="C2" s="734"/>
      <c r="D2" s="734"/>
      <c r="E2" s="734"/>
      <c r="F2" s="734"/>
    </row>
    <row r="3" spans="1:6" ht="15.75" customHeight="1">
      <c r="A3" s="735" t="e">
        <f>"评估基准日："&amp;TEXT(#REF!,"yyyy年mm月dd日")</f>
        <v>#REF!</v>
      </c>
      <c r="B3" s="736"/>
      <c r="C3" s="736"/>
      <c r="D3" s="736"/>
      <c r="E3" s="736"/>
      <c r="F3" s="736"/>
    </row>
    <row r="4" spans="1:6" ht="14.25" customHeight="1">
      <c r="A4" s="51"/>
      <c r="B4" s="51"/>
      <c r="C4" s="51"/>
      <c r="D4" s="51"/>
      <c r="E4" s="51"/>
      <c r="F4" s="54" t="s">
        <v>3664</v>
      </c>
    </row>
    <row r="5" spans="1:6" ht="15.75" customHeight="1">
      <c r="A5" s="806" t="e">
        <f>#REF!&amp;"："&amp;#REF!</f>
        <v>#REF!</v>
      </c>
      <c r="B5" s="764"/>
      <c r="C5" s="764"/>
      <c r="F5" s="54" t="s">
        <v>710</v>
      </c>
    </row>
    <row r="6" spans="1:6" s="51" customFormat="1" ht="15.75" customHeight="1">
      <c r="A6" s="56" t="s">
        <v>711</v>
      </c>
      <c r="B6" s="56" t="s">
        <v>5</v>
      </c>
      <c r="C6" s="56" t="s">
        <v>6</v>
      </c>
      <c r="D6" s="56" t="s">
        <v>7</v>
      </c>
      <c r="E6" s="56" t="s">
        <v>712</v>
      </c>
      <c r="F6" s="56" t="s">
        <v>616</v>
      </c>
    </row>
    <row r="7" spans="1:6" ht="15.75" customHeight="1">
      <c r="A7" s="140" t="s">
        <v>3665</v>
      </c>
      <c r="B7" s="141" t="s">
        <v>3666</v>
      </c>
      <c r="C7" s="58">
        <f>'4-9-1在建（土建）'!N25</f>
        <v>0</v>
      </c>
      <c r="D7" s="58">
        <f>'4-9-1在建（土建）'!P27</f>
        <v>0</v>
      </c>
      <c r="E7" s="58">
        <f>D7-C7</f>
        <v>0</v>
      </c>
      <c r="F7" s="83" t="str">
        <f>IF(C7=0,"",E7/C7*100)</f>
        <v/>
      </c>
    </row>
    <row r="8" spans="1:6" ht="15.75" customHeight="1">
      <c r="A8" s="140" t="s">
        <v>3667</v>
      </c>
      <c r="B8" s="141" t="s">
        <v>3668</v>
      </c>
      <c r="C8" s="58">
        <f>'4-9-2在建（设备）'!O25</f>
        <v>0</v>
      </c>
      <c r="D8" s="58">
        <f>'4-9-2在建（设备）'!T27</f>
        <v>0</v>
      </c>
      <c r="E8" s="58">
        <f>D8-C8</f>
        <v>0</v>
      </c>
      <c r="F8" s="83" t="str">
        <f>IF(C8=0,"",E8/C8*100)</f>
        <v/>
      </c>
    </row>
    <row r="9" spans="1:6" ht="15.75" customHeight="1">
      <c r="A9" s="140" t="s">
        <v>3669</v>
      </c>
      <c r="B9" s="142" t="s">
        <v>682</v>
      </c>
      <c r="C9" s="58">
        <f>'4-9-3在建（待摊投资）'!E27</f>
        <v>0</v>
      </c>
      <c r="D9" s="58">
        <f>'4-9-3在建（待摊投资）'!F27</f>
        <v>0</v>
      </c>
      <c r="E9" s="58">
        <f>D9-C9</f>
        <v>0</v>
      </c>
      <c r="F9" s="83" t="str">
        <f>IF(C9=0,"",E9/C9*100)</f>
        <v/>
      </c>
    </row>
    <row r="10" spans="1:6" ht="15.75" customHeight="1">
      <c r="A10" s="140" t="s">
        <v>3670</v>
      </c>
      <c r="B10" s="142" t="s">
        <v>293</v>
      </c>
      <c r="C10" s="58">
        <f>'4-9-4在建（工程物资）'!G25</f>
        <v>0</v>
      </c>
      <c r="D10" s="58">
        <f>'4-9-4在建（工程物资）'!K27</f>
        <v>0</v>
      </c>
      <c r="E10" s="58">
        <f>D10-C10</f>
        <v>0</v>
      </c>
      <c r="F10" s="83" t="str">
        <f>IF(C10=0,"",E10/C10*100)</f>
        <v/>
      </c>
    </row>
    <row r="11" spans="1:6" ht="15.75" customHeight="1">
      <c r="A11" s="56"/>
      <c r="B11" s="143"/>
      <c r="C11" s="58"/>
      <c r="D11" s="58"/>
      <c r="E11" s="58"/>
      <c r="F11" s="83"/>
    </row>
    <row r="12" spans="1:6" ht="15.75" customHeight="1">
      <c r="A12" s="56"/>
      <c r="B12" s="143"/>
      <c r="C12" s="58"/>
      <c r="D12" s="58"/>
      <c r="E12" s="58"/>
      <c r="F12" s="83"/>
    </row>
    <row r="13" spans="1:6" ht="15.75" customHeight="1">
      <c r="A13" s="56"/>
      <c r="B13" s="143"/>
      <c r="C13" s="58"/>
      <c r="D13" s="58"/>
      <c r="E13" s="58"/>
      <c r="F13" s="83"/>
    </row>
    <row r="14" spans="1:6" ht="15.75" customHeight="1">
      <c r="A14" s="56"/>
      <c r="B14" s="143"/>
      <c r="C14" s="58"/>
      <c r="D14" s="58"/>
      <c r="E14" s="58"/>
      <c r="F14" s="83"/>
    </row>
    <row r="15" spans="1:6" ht="15.75" customHeight="1">
      <c r="A15" s="56"/>
      <c r="B15" s="143"/>
      <c r="C15" s="58"/>
      <c r="D15" s="58"/>
      <c r="E15" s="58"/>
      <c r="F15" s="83"/>
    </row>
    <row r="16" spans="1:6" ht="15.75" customHeight="1">
      <c r="A16" s="56"/>
      <c r="B16" s="143"/>
      <c r="C16" s="58"/>
      <c r="D16" s="58"/>
      <c r="E16" s="58"/>
      <c r="F16" s="83"/>
    </row>
    <row r="17" spans="1:7" ht="15.75" customHeight="1">
      <c r="A17" s="56"/>
      <c r="B17" s="143"/>
      <c r="C17" s="58"/>
      <c r="D17" s="58"/>
      <c r="E17" s="58"/>
      <c r="F17" s="83"/>
    </row>
    <row r="18" spans="1:7" ht="15.75" customHeight="1">
      <c r="A18" s="56"/>
      <c r="B18" s="143"/>
      <c r="C18" s="58"/>
      <c r="D18" s="58"/>
      <c r="E18" s="58"/>
      <c r="F18" s="83"/>
    </row>
    <row r="19" spans="1:7" ht="15.75" customHeight="1">
      <c r="A19" s="56"/>
      <c r="B19" s="143"/>
      <c r="C19" s="58"/>
      <c r="D19" s="58"/>
      <c r="E19" s="58"/>
      <c r="F19" s="83"/>
    </row>
    <row r="20" spans="1:7" ht="15.75" customHeight="1">
      <c r="A20" s="56"/>
      <c r="B20" s="143"/>
      <c r="C20" s="58"/>
      <c r="D20" s="58"/>
      <c r="E20" s="58"/>
      <c r="F20" s="83"/>
    </row>
    <row r="21" spans="1:7" ht="15.75" customHeight="1">
      <c r="A21" s="56"/>
      <c r="B21" s="143"/>
      <c r="C21" s="58"/>
      <c r="D21" s="58"/>
      <c r="E21" s="58"/>
      <c r="F21" s="83"/>
    </row>
    <row r="22" spans="1:7" ht="15.75" customHeight="1">
      <c r="A22" s="56"/>
      <c r="B22" s="143"/>
      <c r="C22" s="58"/>
      <c r="D22" s="58"/>
      <c r="E22" s="58"/>
      <c r="F22" s="83"/>
    </row>
    <row r="23" spans="1:7" ht="15.75" customHeight="1">
      <c r="A23" s="56"/>
      <c r="B23" s="143"/>
      <c r="C23" s="58"/>
      <c r="D23" s="58"/>
      <c r="E23" s="58"/>
      <c r="F23" s="83"/>
    </row>
    <row r="24" spans="1:7" ht="15.75" customHeight="1">
      <c r="A24" s="56"/>
      <c r="B24" s="143"/>
      <c r="C24" s="58"/>
      <c r="D24" s="58"/>
      <c r="E24" s="58"/>
      <c r="F24" s="83"/>
    </row>
    <row r="25" spans="1:7" ht="15.75" customHeight="1">
      <c r="A25" s="741" t="s">
        <v>3671</v>
      </c>
      <c r="B25" s="753"/>
      <c r="C25" s="58">
        <f>SUM(C7:C24)</f>
        <v>0</v>
      </c>
      <c r="D25" s="58">
        <f>SUM(D7:D24)</f>
        <v>0</v>
      </c>
      <c r="E25" s="58">
        <f>D25-C25</f>
        <v>0</v>
      </c>
      <c r="F25" s="83" t="str">
        <f>IF(C25=0,"",E25/C25*100)</f>
        <v/>
      </c>
    </row>
    <row r="26" spans="1:7" ht="15.75" customHeight="1">
      <c r="A26" s="880" t="s">
        <v>3672</v>
      </c>
      <c r="B26" s="753"/>
      <c r="C26" s="58">
        <f>'4-9-1在建（土建）'!N26+'4-9-2在建（设备）'!O26+'4-9-4在建（工程物资）'!G26</f>
        <v>0</v>
      </c>
      <c r="D26" s="58"/>
      <c r="E26" s="58"/>
      <c r="F26" s="83"/>
    </row>
    <row r="27" spans="1:7" ht="15.75" customHeight="1">
      <c r="A27" s="741" t="s">
        <v>3673</v>
      </c>
      <c r="B27" s="753"/>
      <c r="C27" s="58">
        <f>C25-C26</f>
        <v>0</v>
      </c>
      <c r="D27" s="58">
        <f>D25</f>
        <v>0</v>
      </c>
      <c r="E27" s="58">
        <f>D27-C27</f>
        <v>0</v>
      </c>
      <c r="F27" s="83" t="str">
        <f>IF(C27=0,"",E27/C27*100)</f>
        <v/>
      </c>
    </row>
    <row r="28" spans="1:7" ht="15.75" customHeight="1">
      <c r="A28" s="144"/>
      <c r="B28" s="144"/>
      <c r="C28" s="145"/>
      <c r="D28" s="52" t="e">
        <f>"评估人员："&amp;#REF!</f>
        <v>#REF!</v>
      </c>
      <c r="G28" s="59" t="s">
        <v>717</v>
      </c>
    </row>
    <row r="29" spans="1:7" ht="15.75" customHeight="1">
      <c r="A29" s="146"/>
      <c r="B29" s="146"/>
      <c r="C29" s="147"/>
    </row>
    <row r="30" spans="1:7" ht="15.75" customHeight="1">
      <c r="A30" s="145"/>
      <c r="B30" s="145"/>
      <c r="C30" s="145"/>
    </row>
  </sheetData>
  <mergeCells count="6">
    <mergeCell ref="A27:B27"/>
    <mergeCell ref="A2:F2"/>
    <mergeCell ref="A3:F3"/>
    <mergeCell ref="A5:C5"/>
    <mergeCell ref="A25:B25"/>
    <mergeCell ref="A26:B26"/>
  </mergeCells>
  <phoneticPr fontId="48" type="noConversion"/>
  <hyperlinks>
    <hyperlink ref="A1" location="索引目录!A1" display="返回索引目录" xr:uid="{00000000-0004-0000-3E00-000000000000}"/>
  </hyperlinks>
  <printOptions horizontalCentered="1"/>
  <pageMargins left="0.98402777777777795" right="0.98402777777777795" top="0.98402777777777795" bottom="0.98402777777777795" header="0.47152777777777799" footer="0.35416666666666702"/>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8">
    <pageSetUpPr fitToPage="1"/>
  </sheetPr>
  <dimension ref="A1:S29"/>
  <sheetViews>
    <sheetView showGridLines="0" topLeftCell="A4" zoomScale="96" zoomScaleNormal="96" workbookViewId="0">
      <selection activeCell="V38" sqref="V38"/>
    </sheetView>
  </sheetViews>
  <sheetFormatPr defaultColWidth="9" defaultRowHeight="15.75" customHeight="1"/>
  <cols>
    <col min="1" max="1" width="5.125" style="25" customWidth="1"/>
    <col min="2" max="2" width="16.125" style="25" customWidth="1"/>
    <col min="3" max="3" width="8.625" style="25" customWidth="1"/>
    <col min="4" max="4" width="11.625" style="25" customWidth="1"/>
    <col min="5" max="5" width="7.125" style="25" customWidth="1"/>
    <col min="6" max="6" width="10.625" style="25" customWidth="1"/>
    <col min="7" max="8" width="9" style="25" customWidth="1"/>
    <col min="9" max="9" width="10.625" style="25" customWidth="1"/>
    <col min="10" max="10" width="11.125" style="25" customWidth="1"/>
    <col min="11" max="13" width="13" style="25" customWidth="1"/>
    <col min="14" max="14" width="12.625" style="25" customWidth="1"/>
    <col min="15" max="15" width="8.5" style="25" customWidth="1"/>
    <col min="16" max="16" width="9.625" style="25" customWidth="1"/>
    <col min="17" max="17" width="7.125" style="25" customWidth="1"/>
    <col min="18" max="18" width="18.125" style="25" customWidth="1"/>
    <col min="19" max="20" width="9" style="25" customWidth="1"/>
    <col min="21" max="16384" width="9" style="25"/>
  </cols>
  <sheetData>
    <row r="1" spans="1:19" ht="15.75" customHeight="1">
      <c r="A1" s="26" t="s">
        <v>0</v>
      </c>
    </row>
    <row r="2" spans="1:19" s="23" customFormat="1" ht="30" customHeight="1">
      <c r="A2" s="798" t="s">
        <v>119</v>
      </c>
      <c r="B2" s="799"/>
      <c r="C2" s="799"/>
      <c r="D2" s="799"/>
      <c r="E2" s="799"/>
      <c r="F2" s="799"/>
      <c r="G2" s="799"/>
      <c r="H2" s="799"/>
      <c r="I2" s="799"/>
      <c r="J2" s="799"/>
      <c r="K2" s="799"/>
      <c r="L2" s="799"/>
      <c r="M2" s="799"/>
      <c r="N2" s="799"/>
      <c r="O2" s="799"/>
      <c r="P2" s="799"/>
      <c r="Q2" s="799"/>
      <c r="R2" s="799"/>
    </row>
    <row r="3" spans="1:19" ht="15.75" customHeight="1">
      <c r="A3" s="800" t="e">
        <f>"评估基准日："&amp;TEXT(#REF!,"yyyy年mm月dd日")</f>
        <v>#REF!</v>
      </c>
      <c r="B3" s="801"/>
      <c r="C3" s="801"/>
      <c r="D3" s="801"/>
      <c r="E3" s="801"/>
      <c r="F3" s="801"/>
      <c r="G3" s="801"/>
      <c r="H3" s="801"/>
      <c r="I3" s="801"/>
      <c r="J3" s="801"/>
      <c r="K3" s="801"/>
      <c r="L3" s="801"/>
      <c r="M3" s="801"/>
      <c r="N3" s="801"/>
      <c r="O3" s="801"/>
      <c r="P3" s="801"/>
      <c r="Q3" s="801"/>
      <c r="R3" s="801"/>
    </row>
    <row r="4" spans="1:19" ht="14.25" customHeight="1">
      <c r="A4" s="24"/>
      <c r="B4" s="24"/>
      <c r="C4" s="24"/>
      <c r="D4" s="24"/>
      <c r="E4" s="24"/>
      <c r="F4" s="24"/>
      <c r="G4" s="24"/>
      <c r="H4" s="24"/>
      <c r="I4" s="24"/>
      <c r="J4" s="24"/>
      <c r="K4" s="24"/>
      <c r="L4" s="24"/>
      <c r="M4" s="24"/>
      <c r="N4" s="24"/>
      <c r="O4" s="24"/>
      <c r="P4" s="24"/>
      <c r="Q4" s="24"/>
      <c r="R4" s="28" t="s">
        <v>3674</v>
      </c>
    </row>
    <row r="5" spans="1:19" ht="15.75" customHeight="1">
      <c r="A5" s="885" t="e">
        <f>#REF!&amp;"："&amp;#REF!</f>
        <v>#REF!</v>
      </c>
      <c r="B5" s="809"/>
      <c r="C5" s="809"/>
      <c r="D5" s="809"/>
      <c r="R5" s="28" t="s">
        <v>1614</v>
      </c>
    </row>
    <row r="6" spans="1:19" s="24" customFormat="1" ht="12.75" customHeight="1">
      <c r="A6" s="821" t="s">
        <v>4</v>
      </c>
      <c r="B6" s="821" t="s">
        <v>1544</v>
      </c>
      <c r="C6" s="837" t="s">
        <v>1549</v>
      </c>
      <c r="D6" s="837" t="s">
        <v>3675</v>
      </c>
      <c r="E6" s="821" t="s">
        <v>1550</v>
      </c>
      <c r="F6" s="821" t="s">
        <v>1589</v>
      </c>
      <c r="G6" s="821" t="s">
        <v>3676</v>
      </c>
      <c r="H6" s="821" t="s">
        <v>3677</v>
      </c>
      <c r="I6" s="821" t="s">
        <v>3678</v>
      </c>
      <c r="J6" s="837" t="s">
        <v>3679</v>
      </c>
      <c r="K6" s="837" t="s">
        <v>3680</v>
      </c>
      <c r="L6" s="837" t="s">
        <v>3681</v>
      </c>
      <c r="M6" s="837" t="s">
        <v>3682</v>
      </c>
      <c r="N6" s="837" t="s">
        <v>6</v>
      </c>
      <c r="O6" s="837" t="s">
        <v>1066</v>
      </c>
      <c r="P6" s="821" t="s">
        <v>7</v>
      </c>
      <c r="Q6" s="821" t="s">
        <v>616</v>
      </c>
      <c r="R6" s="821" t="s">
        <v>176</v>
      </c>
    </row>
    <row r="7" spans="1:19" ht="12.75" customHeight="1">
      <c r="A7" s="822"/>
      <c r="B7" s="822"/>
      <c r="C7" s="822"/>
      <c r="D7" s="822"/>
      <c r="E7" s="822"/>
      <c r="F7" s="822"/>
      <c r="G7" s="822"/>
      <c r="H7" s="822"/>
      <c r="I7" s="822"/>
      <c r="J7" s="822"/>
      <c r="K7" s="822"/>
      <c r="L7" s="822"/>
      <c r="M7" s="822"/>
      <c r="N7" s="822"/>
      <c r="O7" s="822"/>
      <c r="P7" s="822"/>
      <c r="Q7" s="822"/>
      <c r="R7" s="822"/>
      <c r="S7" s="24" t="s">
        <v>1631</v>
      </c>
    </row>
    <row r="8" spans="1:19" ht="12.75" customHeight="1">
      <c r="A8" s="32" t="str">
        <f t="shared" ref="A8" si="0">IF(B8="","",ROW()-7)</f>
        <v/>
      </c>
      <c r="B8" s="33"/>
      <c r="C8" s="33"/>
      <c r="D8" s="32"/>
      <c r="E8" s="34"/>
      <c r="F8" s="34"/>
      <c r="G8" s="33"/>
      <c r="H8" s="47"/>
      <c r="I8" s="66"/>
      <c r="J8" s="33"/>
      <c r="K8" s="33"/>
      <c r="L8" s="33"/>
      <c r="M8" s="33"/>
      <c r="N8" s="35"/>
      <c r="O8" s="35"/>
      <c r="P8" s="35"/>
      <c r="Q8" s="76" t="str">
        <f>IF(N8-O8=0,"",(P8-N8+O8)/(N8-O8)*100)</f>
        <v/>
      </c>
      <c r="R8" s="33"/>
      <c r="S8" s="24" t="s">
        <v>3683</v>
      </c>
    </row>
    <row r="9" spans="1:19" ht="12.75" customHeight="1">
      <c r="A9" s="32" t="str">
        <f t="shared" ref="A9:A24" si="1">IF(B9="","",ROW()-7)</f>
        <v/>
      </c>
      <c r="B9" s="33"/>
      <c r="C9" s="33"/>
      <c r="D9" s="32"/>
      <c r="E9" s="34"/>
      <c r="F9" s="34"/>
      <c r="G9" s="33"/>
      <c r="H9" s="47"/>
      <c r="I9" s="66"/>
      <c r="J9" s="33"/>
      <c r="K9" s="33"/>
      <c r="L9" s="33"/>
      <c r="M9" s="33"/>
      <c r="N9" s="35"/>
      <c r="O9" s="35"/>
      <c r="P9" s="35"/>
      <c r="Q9" s="42" t="str">
        <f t="shared" ref="Q9:Q25" si="2">IF(N9-O9=0,"",(P9-N9+O9)/(N9-O9)*100)</f>
        <v/>
      </c>
      <c r="R9" s="33"/>
      <c r="S9" s="24" t="s">
        <v>3684</v>
      </c>
    </row>
    <row r="10" spans="1:19" ht="12.75" customHeight="1">
      <c r="A10" s="32" t="str">
        <f t="shared" si="1"/>
        <v/>
      </c>
      <c r="B10" s="33"/>
      <c r="C10" s="33"/>
      <c r="D10" s="32"/>
      <c r="E10" s="34"/>
      <c r="F10" s="34"/>
      <c r="G10" s="33"/>
      <c r="H10" s="47"/>
      <c r="I10" s="66"/>
      <c r="J10" s="33"/>
      <c r="K10" s="33"/>
      <c r="L10" s="33"/>
      <c r="M10" s="33"/>
      <c r="N10" s="35"/>
      <c r="O10" s="35"/>
      <c r="P10" s="35"/>
      <c r="Q10" s="42" t="str">
        <f t="shared" si="2"/>
        <v/>
      </c>
      <c r="R10" s="33"/>
      <c r="S10" s="24" t="s">
        <v>3685</v>
      </c>
    </row>
    <row r="11" spans="1:19" ht="12.75" customHeight="1">
      <c r="A11" s="32" t="str">
        <f t="shared" si="1"/>
        <v/>
      </c>
      <c r="B11" s="33"/>
      <c r="C11" s="33"/>
      <c r="D11" s="32"/>
      <c r="E11" s="34"/>
      <c r="F11" s="34"/>
      <c r="G11" s="33"/>
      <c r="H11" s="47"/>
      <c r="I11" s="66"/>
      <c r="J11" s="33"/>
      <c r="K11" s="33"/>
      <c r="L11" s="33"/>
      <c r="M11" s="33"/>
      <c r="N11" s="35"/>
      <c r="O11" s="35"/>
      <c r="P11" s="35"/>
      <c r="Q11" s="42" t="str">
        <f t="shared" si="2"/>
        <v/>
      </c>
      <c r="R11" s="33"/>
      <c r="S11" s="24" t="s">
        <v>3686</v>
      </c>
    </row>
    <row r="12" spans="1:19" ht="12.75" customHeight="1">
      <c r="A12" s="32" t="str">
        <f t="shared" si="1"/>
        <v/>
      </c>
      <c r="B12" s="33"/>
      <c r="C12" s="33"/>
      <c r="D12" s="32"/>
      <c r="E12" s="34"/>
      <c r="F12" s="34"/>
      <c r="G12" s="33"/>
      <c r="H12" s="47"/>
      <c r="I12" s="66"/>
      <c r="J12" s="33"/>
      <c r="K12" s="33"/>
      <c r="L12" s="33"/>
      <c r="M12" s="33"/>
      <c r="N12" s="35"/>
      <c r="O12" s="35"/>
      <c r="P12" s="35"/>
      <c r="Q12" s="42" t="str">
        <f t="shared" si="2"/>
        <v/>
      </c>
      <c r="R12" s="33"/>
      <c r="S12" s="24" t="s">
        <v>3687</v>
      </c>
    </row>
    <row r="13" spans="1:19" ht="12.75" customHeight="1">
      <c r="A13" s="32" t="str">
        <f t="shared" si="1"/>
        <v/>
      </c>
      <c r="B13" s="33"/>
      <c r="C13" s="33"/>
      <c r="D13" s="32"/>
      <c r="E13" s="34"/>
      <c r="F13" s="34"/>
      <c r="G13" s="33"/>
      <c r="H13" s="47"/>
      <c r="I13" s="66"/>
      <c r="J13" s="33"/>
      <c r="K13" s="33"/>
      <c r="L13" s="33"/>
      <c r="M13" s="33"/>
      <c r="N13" s="35"/>
      <c r="O13" s="35"/>
      <c r="P13" s="35"/>
      <c r="Q13" s="42" t="str">
        <f t="shared" si="2"/>
        <v/>
      </c>
      <c r="R13" s="33"/>
      <c r="S13" s="24" t="s">
        <v>3688</v>
      </c>
    </row>
    <row r="14" spans="1:19" ht="12.75" customHeight="1">
      <c r="A14" s="32" t="str">
        <f t="shared" si="1"/>
        <v/>
      </c>
      <c r="B14" s="33"/>
      <c r="C14" s="33"/>
      <c r="D14" s="32"/>
      <c r="E14" s="34"/>
      <c r="F14" s="34"/>
      <c r="G14" s="33"/>
      <c r="H14" s="47"/>
      <c r="I14" s="66"/>
      <c r="J14" s="33"/>
      <c r="K14" s="33"/>
      <c r="L14" s="33"/>
      <c r="M14" s="33"/>
      <c r="N14" s="35"/>
      <c r="O14" s="35"/>
      <c r="P14" s="35"/>
      <c r="Q14" s="42" t="str">
        <f t="shared" si="2"/>
        <v/>
      </c>
      <c r="R14" s="33"/>
      <c r="S14" s="24" t="s">
        <v>3689</v>
      </c>
    </row>
    <row r="15" spans="1:19" ht="12.75" customHeight="1">
      <c r="A15" s="32" t="str">
        <f t="shared" si="1"/>
        <v/>
      </c>
      <c r="B15" s="33"/>
      <c r="C15" s="33"/>
      <c r="D15" s="32"/>
      <c r="E15" s="34"/>
      <c r="F15" s="34"/>
      <c r="G15" s="33"/>
      <c r="H15" s="47"/>
      <c r="I15" s="66"/>
      <c r="J15" s="33"/>
      <c r="K15" s="33"/>
      <c r="L15" s="33"/>
      <c r="M15" s="33"/>
      <c r="N15" s="35"/>
      <c r="O15" s="35"/>
      <c r="P15" s="35"/>
      <c r="Q15" s="42" t="str">
        <f t="shared" si="2"/>
        <v/>
      </c>
      <c r="R15" s="33"/>
      <c r="S15" s="24" t="s">
        <v>3690</v>
      </c>
    </row>
    <row r="16" spans="1:19" ht="12.75" customHeight="1">
      <c r="A16" s="32" t="str">
        <f t="shared" si="1"/>
        <v/>
      </c>
      <c r="B16" s="33"/>
      <c r="C16" s="33"/>
      <c r="D16" s="32"/>
      <c r="E16" s="34"/>
      <c r="F16" s="34"/>
      <c r="G16" s="33"/>
      <c r="H16" s="47"/>
      <c r="I16" s="66"/>
      <c r="J16" s="33"/>
      <c r="K16" s="33"/>
      <c r="L16" s="33"/>
      <c r="M16" s="33"/>
      <c r="N16" s="35"/>
      <c r="O16" s="35"/>
      <c r="P16" s="35"/>
      <c r="Q16" s="42" t="str">
        <f t="shared" si="2"/>
        <v/>
      </c>
      <c r="R16" s="33"/>
      <c r="S16" s="24" t="s">
        <v>3691</v>
      </c>
    </row>
    <row r="17" spans="1:19" ht="12.75" customHeight="1">
      <c r="A17" s="32" t="str">
        <f t="shared" si="1"/>
        <v/>
      </c>
      <c r="B17" s="33"/>
      <c r="C17" s="33"/>
      <c r="D17" s="32"/>
      <c r="E17" s="34"/>
      <c r="F17" s="34"/>
      <c r="G17" s="33"/>
      <c r="H17" s="47"/>
      <c r="I17" s="66"/>
      <c r="J17" s="33"/>
      <c r="K17" s="33"/>
      <c r="L17" s="33"/>
      <c r="M17" s="33"/>
      <c r="N17" s="35"/>
      <c r="O17" s="35"/>
      <c r="P17" s="35"/>
      <c r="Q17" s="42" t="str">
        <f t="shared" si="2"/>
        <v/>
      </c>
      <c r="R17" s="33"/>
      <c r="S17" s="24" t="s">
        <v>3692</v>
      </c>
    </row>
    <row r="18" spans="1:19" ht="12.75" customHeight="1">
      <c r="A18" s="32" t="str">
        <f t="shared" si="1"/>
        <v/>
      </c>
      <c r="B18" s="33"/>
      <c r="C18" s="33"/>
      <c r="D18" s="32"/>
      <c r="E18" s="34"/>
      <c r="F18" s="34"/>
      <c r="G18" s="33"/>
      <c r="H18" s="47"/>
      <c r="I18" s="66"/>
      <c r="J18" s="33"/>
      <c r="K18" s="33"/>
      <c r="L18" s="33"/>
      <c r="M18" s="33"/>
      <c r="N18" s="35"/>
      <c r="O18" s="35"/>
      <c r="P18" s="35"/>
      <c r="Q18" s="42" t="str">
        <f t="shared" si="2"/>
        <v/>
      </c>
      <c r="R18" s="33"/>
      <c r="S18" s="24" t="s">
        <v>3693</v>
      </c>
    </row>
    <row r="19" spans="1:19" ht="12.75" customHeight="1">
      <c r="A19" s="32" t="str">
        <f t="shared" si="1"/>
        <v/>
      </c>
      <c r="B19" s="33"/>
      <c r="C19" s="33"/>
      <c r="D19" s="32"/>
      <c r="E19" s="34"/>
      <c r="F19" s="34"/>
      <c r="G19" s="33"/>
      <c r="H19" s="47"/>
      <c r="I19" s="66"/>
      <c r="J19" s="33"/>
      <c r="K19" s="33"/>
      <c r="L19" s="33"/>
      <c r="M19" s="33"/>
      <c r="N19" s="35"/>
      <c r="O19" s="35"/>
      <c r="P19" s="35"/>
      <c r="Q19" s="42" t="str">
        <f t="shared" si="2"/>
        <v/>
      </c>
      <c r="R19" s="33"/>
      <c r="S19" s="24" t="s">
        <v>3694</v>
      </c>
    </row>
    <row r="20" spans="1:19" ht="12.75" customHeight="1">
      <c r="A20" s="32" t="str">
        <f t="shared" si="1"/>
        <v/>
      </c>
      <c r="B20" s="33"/>
      <c r="C20" s="33"/>
      <c r="D20" s="32"/>
      <c r="E20" s="34"/>
      <c r="F20" s="34"/>
      <c r="G20" s="33"/>
      <c r="H20" s="47"/>
      <c r="I20" s="66"/>
      <c r="J20" s="33"/>
      <c r="K20" s="33"/>
      <c r="L20" s="33"/>
      <c r="M20" s="33"/>
      <c r="N20" s="35"/>
      <c r="O20" s="35"/>
      <c r="P20" s="35"/>
      <c r="Q20" s="42" t="str">
        <f t="shared" si="2"/>
        <v/>
      </c>
      <c r="R20" s="33"/>
      <c r="S20" s="24" t="s">
        <v>3695</v>
      </c>
    </row>
    <row r="21" spans="1:19" ht="12.75" customHeight="1">
      <c r="A21" s="32" t="str">
        <f t="shared" si="1"/>
        <v/>
      </c>
      <c r="B21" s="33"/>
      <c r="C21" s="33"/>
      <c r="D21" s="32"/>
      <c r="E21" s="34"/>
      <c r="F21" s="34"/>
      <c r="G21" s="33"/>
      <c r="H21" s="47"/>
      <c r="I21" s="66"/>
      <c r="J21" s="33"/>
      <c r="K21" s="33"/>
      <c r="L21" s="33"/>
      <c r="M21" s="33"/>
      <c r="N21" s="35"/>
      <c r="O21" s="35"/>
      <c r="P21" s="35"/>
      <c r="Q21" s="42" t="str">
        <f t="shared" si="2"/>
        <v/>
      </c>
      <c r="R21" s="33"/>
      <c r="S21" s="24" t="s">
        <v>3696</v>
      </c>
    </row>
    <row r="22" spans="1:19" ht="12.75" customHeight="1">
      <c r="A22" s="32" t="str">
        <f t="shared" si="1"/>
        <v/>
      </c>
      <c r="B22" s="33"/>
      <c r="C22" s="33"/>
      <c r="D22" s="32"/>
      <c r="E22" s="34"/>
      <c r="F22" s="34"/>
      <c r="G22" s="33"/>
      <c r="H22" s="47"/>
      <c r="I22" s="66"/>
      <c r="J22" s="33"/>
      <c r="K22" s="33"/>
      <c r="L22" s="33"/>
      <c r="M22" s="33"/>
      <c r="N22" s="35"/>
      <c r="O22" s="35"/>
      <c r="P22" s="35"/>
      <c r="Q22" s="42" t="str">
        <f t="shared" si="2"/>
        <v/>
      </c>
      <c r="R22" s="33"/>
      <c r="S22" s="24" t="s">
        <v>3697</v>
      </c>
    </row>
    <row r="23" spans="1:19" ht="12.75" customHeight="1">
      <c r="A23" s="32" t="str">
        <f t="shared" si="1"/>
        <v/>
      </c>
      <c r="B23" s="33"/>
      <c r="C23" s="33"/>
      <c r="D23" s="32"/>
      <c r="E23" s="34"/>
      <c r="F23" s="34"/>
      <c r="G23" s="33"/>
      <c r="H23" s="47"/>
      <c r="I23" s="66"/>
      <c r="J23" s="33"/>
      <c r="K23" s="33"/>
      <c r="L23" s="33"/>
      <c r="M23" s="33"/>
      <c r="N23" s="35"/>
      <c r="O23" s="35"/>
      <c r="P23" s="35"/>
      <c r="Q23" s="42" t="str">
        <f t="shared" si="2"/>
        <v/>
      </c>
      <c r="R23" s="33"/>
      <c r="S23" s="24" t="s">
        <v>3698</v>
      </c>
    </row>
    <row r="24" spans="1:19" ht="12.75" customHeight="1">
      <c r="A24" s="32" t="str">
        <f t="shared" si="1"/>
        <v/>
      </c>
      <c r="B24" s="33"/>
      <c r="C24" s="33"/>
      <c r="D24" s="32"/>
      <c r="E24" s="34"/>
      <c r="F24" s="34"/>
      <c r="G24" s="33"/>
      <c r="H24" s="47"/>
      <c r="I24" s="66"/>
      <c r="J24" s="33"/>
      <c r="K24" s="33"/>
      <c r="L24" s="33"/>
      <c r="M24" s="33"/>
      <c r="N24" s="35"/>
      <c r="O24" s="35"/>
      <c r="P24" s="35"/>
      <c r="Q24" s="42" t="str">
        <f t="shared" si="2"/>
        <v/>
      </c>
      <c r="R24" s="33"/>
      <c r="S24" s="24" t="s">
        <v>3699</v>
      </c>
    </row>
    <row r="25" spans="1:19" ht="12.75" customHeight="1">
      <c r="A25" s="824" t="s">
        <v>3700</v>
      </c>
      <c r="B25" s="853"/>
      <c r="C25" s="811"/>
      <c r="D25" s="32"/>
      <c r="E25" s="64"/>
      <c r="F25" s="64"/>
      <c r="G25" s="33"/>
      <c r="H25" s="47"/>
      <c r="I25" s="66"/>
      <c r="J25" s="33"/>
      <c r="K25" s="33"/>
      <c r="L25" s="33"/>
      <c r="M25" s="33"/>
      <c r="N25" s="35">
        <f>SUM(N8:N24)</f>
        <v>0</v>
      </c>
      <c r="O25" s="35">
        <f>SUM(O8:O24)</f>
        <v>0</v>
      </c>
      <c r="P25" s="35">
        <f>SUM(P8:P24)</f>
        <v>0</v>
      </c>
      <c r="Q25" s="42" t="str">
        <f t="shared" si="2"/>
        <v/>
      </c>
      <c r="R25" s="33"/>
    </row>
    <row r="26" spans="1:19" ht="12.75" customHeight="1">
      <c r="A26" s="824" t="s">
        <v>3701</v>
      </c>
      <c r="B26" s="853"/>
      <c r="C26" s="811"/>
      <c r="D26" s="32"/>
      <c r="E26" s="64"/>
      <c r="F26" s="64"/>
      <c r="G26" s="33"/>
      <c r="H26" s="47"/>
      <c r="I26" s="66"/>
      <c r="J26" s="33"/>
      <c r="K26" s="33"/>
      <c r="L26" s="33"/>
      <c r="M26" s="33"/>
      <c r="N26" s="35">
        <f>O25</f>
        <v>0</v>
      </c>
      <c r="O26" s="35"/>
      <c r="P26" s="35"/>
      <c r="Q26" s="42"/>
      <c r="R26" s="33"/>
    </row>
    <row r="27" spans="1:19" ht="15.75" customHeight="1">
      <c r="A27" s="803" t="s">
        <v>3702</v>
      </c>
      <c r="B27" s="809"/>
      <c r="C27" s="804"/>
      <c r="D27" s="42"/>
      <c r="E27" s="42"/>
      <c r="F27" s="42"/>
      <c r="G27" s="38"/>
      <c r="H27" s="38"/>
      <c r="I27" s="38"/>
      <c r="J27" s="38"/>
      <c r="K27" s="38"/>
      <c r="L27" s="38"/>
      <c r="M27" s="38"/>
      <c r="N27" s="38">
        <f>N25-N26</f>
        <v>0</v>
      </c>
      <c r="O27" s="38"/>
      <c r="P27" s="38">
        <f>P25</f>
        <v>0</v>
      </c>
      <c r="Q27" s="42" t="str">
        <f>IF(N27-O27=0,"",(P27-N27+O27)/(N27-O27)*100)</f>
        <v/>
      </c>
      <c r="R27" s="38"/>
    </row>
    <row r="28" spans="1:19" ht="15.75" customHeight="1">
      <c r="A28" s="25" t="e">
        <f>#REF!&amp;"填表人："&amp;#REF!</f>
        <v>#REF!</v>
      </c>
      <c r="P28" s="25" t="e">
        <f>"评估人员："&amp;#REF!</f>
        <v>#REF!</v>
      </c>
      <c r="S28" s="25" t="s">
        <v>1653</v>
      </c>
    </row>
    <row r="29" spans="1:19" ht="15.75" customHeight="1">
      <c r="A29" s="25" t="e">
        <f>"填表日期："&amp;YEAR(#REF!)&amp;"年"&amp;MONTH(#REF!)&amp;"月"&amp;DAY(#REF!)&amp;"日"</f>
        <v>#REF!</v>
      </c>
    </row>
  </sheetData>
  <mergeCells count="24">
    <mergeCell ref="A2:R2"/>
    <mergeCell ref="A3:R3"/>
    <mergeCell ref="A5:D5"/>
    <mergeCell ref="A25:C25"/>
    <mergeCell ref="A26:C26"/>
    <mergeCell ref="E6:E7"/>
    <mergeCell ref="F6:F7"/>
    <mergeCell ref="G6:G7"/>
    <mergeCell ref="H6:H7"/>
    <mergeCell ref="I6:I7"/>
    <mergeCell ref="J6:J7"/>
    <mergeCell ref="K6:K7"/>
    <mergeCell ref="L6:L7"/>
    <mergeCell ref="M6:M7"/>
    <mergeCell ref="N6:N7"/>
    <mergeCell ref="O6:O7"/>
    <mergeCell ref="P6:P7"/>
    <mergeCell ref="Q6:Q7"/>
    <mergeCell ref="R6:R7"/>
    <mergeCell ref="A27:C27"/>
    <mergeCell ref="A6:A7"/>
    <mergeCell ref="B6:B7"/>
    <mergeCell ref="C6:C7"/>
    <mergeCell ref="D6:D7"/>
  </mergeCells>
  <phoneticPr fontId="48" type="noConversion"/>
  <hyperlinks>
    <hyperlink ref="A1" location="索引目录!A1" display="返回索引目录" xr:uid="{00000000-0004-0000-3F00-000000000000}"/>
  </hyperlinks>
  <printOptions horizontalCentered="1"/>
  <pageMargins left="0.98402777777777795" right="0.98402777777777795" top="0.98402777777777795" bottom="0.98402777777777795" header="0.47152777777777799" footer="0.35416666666666702"/>
  <pageSetup paperSize="9" scale="5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9">
    <pageSetUpPr fitToPage="1"/>
  </sheetPr>
  <dimension ref="A1:W29"/>
  <sheetViews>
    <sheetView showGridLines="0" topLeftCell="C1" zoomScale="96" zoomScaleNormal="96" workbookViewId="0">
      <selection activeCell="V38" sqref="V38"/>
    </sheetView>
  </sheetViews>
  <sheetFormatPr defaultColWidth="9" defaultRowHeight="15.75" customHeight="1"/>
  <cols>
    <col min="1" max="1" width="15.125" style="25" customWidth="1"/>
    <col min="2" max="3" width="11.125" style="25" customWidth="1"/>
    <col min="4" max="4" width="9.125" style="25" customWidth="1"/>
    <col min="5" max="5" width="5" style="25" customWidth="1"/>
    <col min="6" max="8" width="5.125" style="25" customWidth="1"/>
    <col min="9" max="9" width="6.125" style="25" customWidth="1"/>
    <col min="10" max="10" width="8.625" style="25" customWidth="1"/>
    <col min="11" max="11" width="7.625" style="25" customWidth="1"/>
    <col min="12" max="12" width="7.125" style="25" customWidth="1"/>
    <col min="13" max="13" width="8.625" style="25" customWidth="1"/>
    <col min="14" max="14" width="12.125" style="25" customWidth="1"/>
    <col min="15" max="15" width="10" style="25" customWidth="1"/>
    <col min="16" max="16" width="8.625" style="25" customWidth="1"/>
    <col min="17" max="17" width="7.125" style="25" customWidth="1"/>
    <col min="18" max="18" width="8.625" style="25" customWidth="1"/>
    <col min="19" max="19" width="12.125" style="25" customWidth="1"/>
    <col min="20" max="20" width="11.625" style="25" customWidth="1"/>
    <col min="21" max="21" width="7.625" style="25" customWidth="1"/>
    <col min="22" max="22" width="6.625" style="25" customWidth="1"/>
    <col min="23" max="24" width="9" style="25" customWidth="1"/>
    <col min="25" max="16384" width="9" style="25"/>
  </cols>
  <sheetData>
    <row r="1" spans="1:23" ht="15.75" customHeight="1">
      <c r="A1" s="26" t="s">
        <v>0</v>
      </c>
    </row>
    <row r="2" spans="1:23" s="23" customFormat="1" ht="30" customHeight="1">
      <c r="A2" s="798" t="s">
        <v>123</v>
      </c>
      <c r="B2" s="799"/>
      <c r="C2" s="799"/>
      <c r="D2" s="799"/>
      <c r="E2" s="799"/>
      <c r="F2" s="799"/>
      <c r="G2" s="799"/>
      <c r="H2" s="799"/>
      <c r="I2" s="799"/>
      <c r="J2" s="799"/>
      <c r="K2" s="799"/>
      <c r="L2" s="799"/>
      <c r="M2" s="799"/>
      <c r="N2" s="799"/>
      <c r="O2" s="799"/>
      <c r="P2" s="799"/>
      <c r="Q2" s="799"/>
      <c r="R2" s="799"/>
      <c r="S2" s="799"/>
      <c r="T2" s="799"/>
      <c r="U2" s="799"/>
      <c r="V2" s="799"/>
    </row>
    <row r="3" spans="1:23" ht="15.75" customHeight="1">
      <c r="A3" s="800" t="e">
        <f>"评估基准日："&amp;TEXT(#REF!,"yyyy年mm月dd日")</f>
        <v>#REF!</v>
      </c>
      <c r="B3" s="801"/>
      <c r="C3" s="801"/>
      <c r="D3" s="801"/>
      <c r="E3" s="801"/>
      <c r="F3" s="801"/>
      <c r="G3" s="801"/>
      <c r="H3" s="801"/>
      <c r="I3" s="801"/>
      <c r="J3" s="801"/>
      <c r="K3" s="801"/>
      <c r="L3" s="801"/>
      <c r="M3" s="801"/>
      <c r="N3" s="801"/>
      <c r="O3" s="801"/>
      <c r="P3" s="801"/>
      <c r="Q3" s="801"/>
      <c r="R3" s="801"/>
      <c r="S3" s="801"/>
      <c r="T3" s="801"/>
      <c r="U3" s="801"/>
      <c r="V3" s="801"/>
    </row>
    <row r="4" spans="1:23" ht="14.25" customHeight="1">
      <c r="A4" s="24"/>
      <c r="B4" s="24"/>
      <c r="C4" s="24"/>
      <c r="D4" s="24"/>
      <c r="E4" s="24"/>
      <c r="F4" s="24"/>
      <c r="G4" s="24"/>
      <c r="H4" s="24"/>
      <c r="I4" s="24"/>
      <c r="J4" s="24"/>
      <c r="K4" s="24"/>
      <c r="L4" s="24"/>
      <c r="M4" s="24"/>
      <c r="N4" s="24"/>
      <c r="O4" s="24"/>
      <c r="P4" s="24"/>
      <c r="Q4" s="24"/>
      <c r="R4" s="24"/>
      <c r="S4" s="24"/>
      <c r="T4" s="24"/>
      <c r="U4" s="24"/>
      <c r="V4" s="28" t="s">
        <v>3703</v>
      </c>
    </row>
    <row r="5" spans="1:23" ht="15.75" customHeight="1">
      <c r="A5" s="25" t="e">
        <f>#REF!&amp;"："&amp;#REF!</f>
        <v>#REF!</v>
      </c>
      <c r="V5" s="28" t="s">
        <v>1614</v>
      </c>
    </row>
    <row r="6" spans="1:23" s="24" customFormat="1" ht="15.75" customHeight="1">
      <c r="A6" s="810" t="s">
        <v>4</v>
      </c>
      <c r="B6" s="810" t="s">
        <v>1544</v>
      </c>
      <c r="C6" s="810" t="s">
        <v>2224</v>
      </c>
      <c r="D6" s="821" t="s">
        <v>1425</v>
      </c>
      <c r="E6" s="821" t="s">
        <v>1085</v>
      </c>
      <c r="F6" s="844" t="s">
        <v>1084</v>
      </c>
      <c r="G6" s="844" t="s">
        <v>2225</v>
      </c>
      <c r="H6" s="844" t="s">
        <v>3704</v>
      </c>
      <c r="I6" s="844" t="s">
        <v>3705</v>
      </c>
      <c r="J6" s="837" t="s">
        <v>3706</v>
      </c>
      <c r="K6" s="837" t="s">
        <v>3707</v>
      </c>
      <c r="L6" s="844" t="s">
        <v>6</v>
      </c>
      <c r="M6" s="853"/>
      <c r="N6" s="853"/>
      <c r="O6" s="811"/>
      <c r="P6" s="837" t="s">
        <v>1066</v>
      </c>
      <c r="Q6" s="810" t="s">
        <v>7</v>
      </c>
      <c r="R6" s="853"/>
      <c r="S6" s="853"/>
      <c r="T6" s="811"/>
      <c r="U6" s="844" t="s">
        <v>616</v>
      </c>
      <c r="V6" s="844" t="s">
        <v>176</v>
      </c>
    </row>
    <row r="7" spans="1:23" s="24" customFormat="1" ht="12.75" customHeight="1">
      <c r="A7" s="854"/>
      <c r="B7" s="854"/>
      <c r="C7" s="854"/>
      <c r="D7" s="822"/>
      <c r="E7" s="822"/>
      <c r="F7" s="854"/>
      <c r="G7" s="854"/>
      <c r="H7" s="854"/>
      <c r="I7" s="854"/>
      <c r="J7" s="822"/>
      <c r="K7" s="822"/>
      <c r="L7" s="108" t="s">
        <v>3708</v>
      </c>
      <c r="M7" s="108" t="s">
        <v>3709</v>
      </c>
      <c r="N7" s="108" t="s">
        <v>3710</v>
      </c>
      <c r="O7" s="108" t="s">
        <v>334</v>
      </c>
      <c r="P7" s="822"/>
      <c r="Q7" s="108" t="s">
        <v>3708</v>
      </c>
      <c r="R7" s="108" t="s">
        <v>3709</v>
      </c>
      <c r="S7" s="108" t="s">
        <v>3710</v>
      </c>
      <c r="T7" s="108" t="s">
        <v>334</v>
      </c>
      <c r="U7" s="854"/>
      <c r="V7" s="854"/>
      <c r="W7" s="24" t="s">
        <v>1631</v>
      </c>
    </row>
    <row r="8" spans="1:23" ht="12.75" customHeight="1">
      <c r="A8" s="133" t="str">
        <f t="shared" ref="A8" si="0">IF(B8="","",ROW()-7)</f>
        <v/>
      </c>
      <c r="B8" s="33"/>
      <c r="C8" s="32"/>
      <c r="D8" s="92"/>
      <c r="E8" s="134"/>
      <c r="F8" s="33"/>
      <c r="G8" s="64"/>
      <c r="H8" s="34"/>
      <c r="I8" s="34"/>
      <c r="J8" s="137"/>
      <c r="K8" s="47"/>
      <c r="L8" s="137"/>
      <c r="M8" s="137"/>
      <c r="N8" s="137"/>
      <c r="O8" s="137"/>
      <c r="P8" s="137"/>
      <c r="Q8" s="137"/>
      <c r="R8" s="137"/>
      <c r="S8" s="137"/>
      <c r="T8" s="137"/>
      <c r="U8" s="139" t="str">
        <f t="shared" ref="U8" si="1">IF(O8-P8=0,"",(T8-O8+P8)/(O8-P8)*100)</f>
        <v/>
      </c>
      <c r="V8" s="33"/>
      <c r="W8" s="24" t="s">
        <v>3711</v>
      </c>
    </row>
    <row r="9" spans="1:23" ht="12.75" customHeight="1">
      <c r="A9" s="133" t="str">
        <f t="shared" ref="A9:A24" si="2">IF(B9="","",ROW()-7)</f>
        <v/>
      </c>
      <c r="B9" s="33"/>
      <c r="C9" s="32"/>
      <c r="D9" s="92"/>
      <c r="E9" s="134"/>
      <c r="F9" s="33"/>
      <c r="G9" s="64"/>
      <c r="H9" s="34"/>
      <c r="I9" s="34"/>
      <c r="J9" s="137"/>
      <c r="K9" s="47"/>
      <c r="L9" s="137"/>
      <c r="M9" s="137"/>
      <c r="N9" s="137"/>
      <c r="O9" s="137"/>
      <c r="P9" s="137"/>
      <c r="Q9" s="137"/>
      <c r="R9" s="137"/>
      <c r="S9" s="137"/>
      <c r="T9" s="137"/>
      <c r="U9" s="139" t="str">
        <f t="shared" ref="U9:U27" si="3">IF(O9-P9=0,"",(T9-O9+P9)/(O9-P9)*100)</f>
        <v/>
      </c>
      <c r="V9" s="33"/>
      <c r="W9" s="24" t="s">
        <v>3712</v>
      </c>
    </row>
    <row r="10" spans="1:23" ht="12.75" customHeight="1">
      <c r="A10" s="133" t="str">
        <f t="shared" si="2"/>
        <v/>
      </c>
      <c r="B10" s="33"/>
      <c r="C10" s="32"/>
      <c r="D10" s="92"/>
      <c r="E10" s="134"/>
      <c r="F10" s="33"/>
      <c r="G10" s="64"/>
      <c r="H10" s="34"/>
      <c r="I10" s="34"/>
      <c r="J10" s="137"/>
      <c r="K10" s="47"/>
      <c r="L10" s="137"/>
      <c r="M10" s="137"/>
      <c r="N10" s="137"/>
      <c r="O10" s="137"/>
      <c r="P10" s="137"/>
      <c r="Q10" s="137"/>
      <c r="R10" s="137"/>
      <c r="S10" s="137"/>
      <c r="T10" s="137"/>
      <c r="U10" s="139" t="str">
        <f t="shared" si="3"/>
        <v/>
      </c>
      <c r="V10" s="33"/>
      <c r="W10" s="24" t="s">
        <v>3713</v>
      </c>
    </row>
    <row r="11" spans="1:23" ht="12.75" customHeight="1">
      <c r="A11" s="133" t="str">
        <f t="shared" si="2"/>
        <v/>
      </c>
      <c r="B11" s="33"/>
      <c r="C11" s="32"/>
      <c r="D11" s="92"/>
      <c r="E11" s="134"/>
      <c r="F11" s="33"/>
      <c r="G11" s="64"/>
      <c r="H11" s="34"/>
      <c r="I11" s="34"/>
      <c r="J11" s="137"/>
      <c r="K11" s="47"/>
      <c r="L11" s="137"/>
      <c r="M11" s="137"/>
      <c r="N11" s="137"/>
      <c r="O11" s="137"/>
      <c r="P11" s="137"/>
      <c r="Q11" s="137"/>
      <c r="R11" s="137"/>
      <c r="S11" s="137"/>
      <c r="T11" s="137"/>
      <c r="U11" s="139" t="str">
        <f t="shared" si="3"/>
        <v/>
      </c>
      <c r="V11" s="33"/>
      <c r="W11" s="24" t="s">
        <v>3714</v>
      </c>
    </row>
    <row r="12" spans="1:23" ht="12.75" customHeight="1">
      <c r="A12" s="133" t="str">
        <f t="shared" si="2"/>
        <v/>
      </c>
      <c r="B12" s="33"/>
      <c r="C12" s="32"/>
      <c r="D12" s="92"/>
      <c r="E12" s="134"/>
      <c r="F12" s="33"/>
      <c r="G12" s="64"/>
      <c r="H12" s="34"/>
      <c r="I12" s="34"/>
      <c r="J12" s="137"/>
      <c r="K12" s="47"/>
      <c r="L12" s="137"/>
      <c r="M12" s="137"/>
      <c r="N12" s="137"/>
      <c r="O12" s="137"/>
      <c r="P12" s="137"/>
      <c r="Q12" s="137"/>
      <c r="R12" s="137"/>
      <c r="S12" s="137"/>
      <c r="T12" s="137"/>
      <c r="U12" s="139" t="str">
        <f t="shared" si="3"/>
        <v/>
      </c>
      <c r="V12" s="33"/>
      <c r="W12" s="24" t="s">
        <v>3715</v>
      </c>
    </row>
    <row r="13" spans="1:23" ht="12.75" customHeight="1">
      <c r="A13" s="133" t="str">
        <f t="shared" si="2"/>
        <v/>
      </c>
      <c r="B13" s="33"/>
      <c r="C13" s="32"/>
      <c r="D13" s="92"/>
      <c r="E13" s="134"/>
      <c r="F13" s="33"/>
      <c r="G13" s="64"/>
      <c r="H13" s="34"/>
      <c r="I13" s="34"/>
      <c r="J13" s="137"/>
      <c r="K13" s="47"/>
      <c r="L13" s="137"/>
      <c r="M13" s="137"/>
      <c r="N13" s="137"/>
      <c r="O13" s="137"/>
      <c r="P13" s="137"/>
      <c r="Q13" s="137"/>
      <c r="R13" s="137"/>
      <c r="S13" s="137"/>
      <c r="T13" s="137"/>
      <c r="U13" s="139" t="str">
        <f t="shared" si="3"/>
        <v/>
      </c>
      <c r="V13" s="33"/>
      <c r="W13" s="24" t="s">
        <v>3716</v>
      </c>
    </row>
    <row r="14" spans="1:23" ht="12.75" customHeight="1">
      <c r="A14" s="133" t="str">
        <f t="shared" si="2"/>
        <v/>
      </c>
      <c r="B14" s="33"/>
      <c r="C14" s="32"/>
      <c r="D14" s="92"/>
      <c r="E14" s="134"/>
      <c r="F14" s="33"/>
      <c r="G14" s="64"/>
      <c r="H14" s="34"/>
      <c r="I14" s="34"/>
      <c r="J14" s="137"/>
      <c r="K14" s="47"/>
      <c r="L14" s="137"/>
      <c r="M14" s="137"/>
      <c r="N14" s="137"/>
      <c r="O14" s="137"/>
      <c r="P14" s="137"/>
      <c r="Q14" s="137"/>
      <c r="R14" s="137"/>
      <c r="S14" s="137"/>
      <c r="T14" s="137"/>
      <c r="U14" s="139" t="str">
        <f t="shared" si="3"/>
        <v/>
      </c>
      <c r="V14" s="33"/>
      <c r="W14" s="24" t="s">
        <v>3717</v>
      </c>
    </row>
    <row r="15" spans="1:23" ht="12.75" customHeight="1">
      <c r="A15" s="133" t="str">
        <f t="shared" si="2"/>
        <v/>
      </c>
      <c r="B15" s="33"/>
      <c r="C15" s="32"/>
      <c r="D15" s="92"/>
      <c r="E15" s="134"/>
      <c r="F15" s="33"/>
      <c r="G15" s="64"/>
      <c r="H15" s="34"/>
      <c r="I15" s="34"/>
      <c r="J15" s="137"/>
      <c r="K15" s="47"/>
      <c r="L15" s="137"/>
      <c r="M15" s="137"/>
      <c r="N15" s="137"/>
      <c r="O15" s="137"/>
      <c r="P15" s="137"/>
      <c r="Q15" s="137"/>
      <c r="R15" s="137"/>
      <c r="S15" s="137"/>
      <c r="T15" s="137"/>
      <c r="U15" s="139" t="str">
        <f t="shared" si="3"/>
        <v/>
      </c>
      <c r="V15" s="33"/>
      <c r="W15" s="24" t="s">
        <v>3718</v>
      </c>
    </row>
    <row r="16" spans="1:23" ht="12.75" customHeight="1">
      <c r="A16" s="133" t="str">
        <f t="shared" si="2"/>
        <v/>
      </c>
      <c r="B16" s="33"/>
      <c r="C16" s="32"/>
      <c r="D16" s="92"/>
      <c r="E16" s="134"/>
      <c r="F16" s="33"/>
      <c r="G16" s="64"/>
      <c r="H16" s="34"/>
      <c r="I16" s="34"/>
      <c r="J16" s="137"/>
      <c r="K16" s="47"/>
      <c r="L16" s="137"/>
      <c r="M16" s="137"/>
      <c r="N16" s="137"/>
      <c r="O16" s="137"/>
      <c r="P16" s="137"/>
      <c r="Q16" s="137"/>
      <c r="R16" s="137"/>
      <c r="S16" s="137"/>
      <c r="T16" s="137"/>
      <c r="U16" s="139" t="str">
        <f t="shared" si="3"/>
        <v/>
      </c>
      <c r="V16" s="33"/>
      <c r="W16" s="24" t="s">
        <v>3719</v>
      </c>
    </row>
    <row r="17" spans="1:23" ht="12.75" customHeight="1">
      <c r="A17" s="133" t="str">
        <f t="shared" si="2"/>
        <v/>
      </c>
      <c r="B17" s="33"/>
      <c r="C17" s="32"/>
      <c r="D17" s="92"/>
      <c r="E17" s="134"/>
      <c r="F17" s="33"/>
      <c r="G17" s="64"/>
      <c r="H17" s="34"/>
      <c r="I17" s="34"/>
      <c r="J17" s="137"/>
      <c r="K17" s="47"/>
      <c r="L17" s="137"/>
      <c r="M17" s="137"/>
      <c r="N17" s="137"/>
      <c r="O17" s="137"/>
      <c r="P17" s="137"/>
      <c r="Q17" s="137"/>
      <c r="R17" s="137"/>
      <c r="S17" s="137"/>
      <c r="T17" s="137"/>
      <c r="U17" s="139" t="str">
        <f t="shared" si="3"/>
        <v/>
      </c>
      <c r="V17" s="33"/>
      <c r="W17" s="24" t="s">
        <v>3720</v>
      </c>
    </row>
    <row r="18" spans="1:23" ht="12.75" customHeight="1">
      <c r="A18" s="133" t="str">
        <f t="shared" si="2"/>
        <v/>
      </c>
      <c r="B18" s="33"/>
      <c r="C18" s="32"/>
      <c r="D18" s="92"/>
      <c r="E18" s="134"/>
      <c r="F18" s="33"/>
      <c r="G18" s="64"/>
      <c r="H18" s="34"/>
      <c r="I18" s="34"/>
      <c r="J18" s="137"/>
      <c r="K18" s="47"/>
      <c r="L18" s="137"/>
      <c r="M18" s="137"/>
      <c r="N18" s="137"/>
      <c r="O18" s="137"/>
      <c r="P18" s="137"/>
      <c r="Q18" s="137"/>
      <c r="R18" s="137"/>
      <c r="S18" s="137"/>
      <c r="T18" s="137"/>
      <c r="U18" s="139" t="str">
        <f t="shared" si="3"/>
        <v/>
      </c>
      <c r="V18" s="33"/>
      <c r="W18" s="24" t="s">
        <v>3721</v>
      </c>
    </row>
    <row r="19" spans="1:23" ht="12.75" customHeight="1">
      <c r="A19" s="133" t="str">
        <f t="shared" si="2"/>
        <v/>
      </c>
      <c r="B19" s="33"/>
      <c r="C19" s="32"/>
      <c r="D19" s="92"/>
      <c r="E19" s="134"/>
      <c r="F19" s="33"/>
      <c r="G19" s="64"/>
      <c r="H19" s="34"/>
      <c r="I19" s="34"/>
      <c r="J19" s="137"/>
      <c r="K19" s="47"/>
      <c r="L19" s="137"/>
      <c r="M19" s="137"/>
      <c r="N19" s="137"/>
      <c r="O19" s="137"/>
      <c r="P19" s="137"/>
      <c r="Q19" s="137"/>
      <c r="R19" s="137"/>
      <c r="S19" s="137"/>
      <c r="T19" s="137"/>
      <c r="U19" s="139" t="str">
        <f t="shared" si="3"/>
        <v/>
      </c>
      <c r="V19" s="33"/>
      <c r="W19" s="24" t="s">
        <v>3722</v>
      </c>
    </row>
    <row r="20" spans="1:23" ht="12.75" customHeight="1">
      <c r="A20" s="133" t="str">
        <f t="shared" si="2"/>
        <v/>
      </c>
      <c r="B20" s="33"/>
      <c r="C20" s="32"/>
      <c r="D20" s="92"/>
      <c r="E20" s="134"/>
      <c r="F20" s="33"/>
      <c r="G20" s="64"/>
      <c r="H20" s="34"/>
      <c r="I20" s="34"/>
      <c r="J20" s="137"/>
      <c r="K20" s="47"/>
      <c r="L20" s="137"/>
      <c r="M20" s="137"/>
      <c r="N20" s="137"/>
      <c r="O20" s="137"/>
      <c r="P20" s="137"/>
      <c r="Q20" s="137"/>
      <c r="R20" s="137"/>
      <c r="S20" s="137"/>
      <c r="T20" s="137"/>
      <c r="U20" s="139" t="str">
        <f t="shared" si="3"/>
        <v/>
      </c>
      <c r="V20" s="33"/>
      <c r="W20" s="24" t="s">
        <v>3723</v>
      </c>
    </row>
    <row r="21" spans="1:23" ht="12.75" customHeight="1">
      <c r="A21" s="133" t="str">
        <f t="shared" si="2"/>
        <v/>
      </c>
      <c r="B21" s="33"/>
      <c r="C21" s="32"/>
      <c r="D21" s="92"/>
      <c r="E21" s="134"/>
      <c r="F21" s="33"/>
      <c r="G21" s="64"/>
      <c r="H21" s="34"/>
      <c r="I21" s="34"/>
      <c r="J21" s="137"/>
      <c r="K21" s="47"/>
      <c r="L21" s="137"/>
      <c r="M21" s="137"/>
      <c r="N21" s="137"/>
      <c r="O21" s="137"/>
      <c r="P21" s="137"/>
      <c r="Q21" s="137"/>
      <c r="R21" s="137"/>
      <c r="S21" s="137"/>
      <c r="T21" s="137"/>
      <c r="U21" s="139" t="str">
        <f t="shared" si="3"/>
        <v/>
      </c>
      <c r="V21" s="33"/>
      <c r="W21" s="24" t="s">
        <v>3724</v>
      </c>
    </row>
    <row r="22" spans="1:23" ht="12.75" customHeight="1">
      <c r="A22" s="133" t="str">
        <f t="shared" si="2"/>
        <v/>
      </c>
      <c r="B22" s="33"/>
      <c r="C22" s="32"/>
      <c r="D22" s="92"/>
      <c r="E22" s="134"/>
      <c r="F22" s="33"/>
      <c r="G22" s="64"/>
      <c r="H22" s="34"/>
      <c r="I22" s="34"/>
      <c r="J22" s="137"/>
      <c r="K22" s="47"/>
      <c r="L22" s="137"/>
      <c r="M22" s="137"/>
      <c r="N22" s="137"/>
      <c r="O22" s="137"/>
      <c r="P22" s="137"/>
      <c r="Q22" s="137"/>
      <c r="R22" s="137"/>
      <c r="S22" s="137"/>
      <c r="T22" s="137"/>
      <c r="U22" s="139" t="str">
        <f t="shared" si="3"/>
        <v/>
      </c>
      <c r="V22" s="33"/>
      <c r="W22" s="24" t="s">
        <v>3725</v>
      </c>
    </row>
    <row r="23" spans="1:23" ht="12.75" customHeight="1">
      <c r="A23" s="133" t="str">
        <f t="shared" si="2"/>
        <v/>
      </c>
      <c r="B23" s="33"/>
      <c r="C23" s="32"/>
      <c r="D23" s="92"/>
      <c r="E23" s="134"/>
      <c r="F23" s="33"/>
      <c r="G23" s="64"/>
      <c r="H23" s="34"/>
      <c r="I23" s="34"/>
      <c r="J23" s="137"/>
      <c r="K23" s="47"/>
      <c r="L23" s="137"/>
      <c r="M23" s="137"/>
      <c r="N23" s="137"/>
      <c r="O23" s="137"/>
      <c r="P23" s="137"/>
      <c r="Q23" s="137"/>
      <c r="R23" s="137"/>
      <c r="S23" s="137"/>
      <c r="T23" s="137"/>
      <c r="U23" s="139" t="str">
        <f t="shared" si="3"/>
        <v/>
      </c>
      <c r="V23" s="33"/>
      <c r="W23" s="24" t="s">
        <v>3726</v>
      </c>
    </row>
    <row r="24" spans="1:23" ht="12.75" customHeight="1">
      <c r="A24" s="133" t="str">
        <f t="shared" si="2"/>
        <v/>
      </c>
      <c r="B24" s="33"/>
      <c r="C24" s="32"/>
      <c r="D24" s="92"/>
      <c r="E24" s="134"/>
      <c r="F24" s="33"/>
      <c r="G24" s="64"/>
      <c r="H24" s="34"/>
      <c r="I24" s="34"/>
      <c r="J24" s="137"/>
      <c r="K24" s="47"/>
      <c r="L24" s="137"/>
      <c r="M24" s="137"/>
      <c r="N24" s="137"/>
      <c r="O24" s="137"/>
      <c r="P24" s="137"/>
      <c r="Q24" s="137"/>
      <c r="R24" s="137"/>
      <c r="S24" s="137"/>
      <c r="T24" s="137"/>
      <c r="U24" s="139" t="str">
        <f t="shared" si="3"/>
        <v/>
      </c>
      <c r="V24" s="33"/>
      <c r="W24" s="24" t="s">
        <v>3727</v>
      </c>
    </row>
    <row r="25" spans="1:23" ht="12.75" customHeight="1">
      <c r="A25" s="824" t="s">
        <v>3728</v>
      </c>
      <c r="B25" s="853"/>
      <c r="C25" s="853"/>
      <c r="D25" s="811"/>
      <c r="E25" s="135"/>
      <c r="F25" s="33"/>
      <c r="G25" s="33"/>
      <c r="H25" s="64"/>
      <c r="I25" s="64"/>
      <c r="J25" s="135"/>
      <c r="K25" s="47"/>
      <c r="L25" s="137"/>
      <c r="M25" s="137"/>
      <c r="N25" s="137"/>
      <c r="O25" s="137">
        <f>SUM(O8:O24)</f>
        <v>0</v>
      </c>
      <c r="P25" s="137">
        <f>SUM(P8:P24)</f>
        <v>0</v>
      </c>
      <c r="Q25" s="137"/>
      <c r="R25" s="137"/>
      <c r="S25" s="137"/>
      <c r="T25" s="137">
        <f>SUM(T8:T24)</f>
        <v>0</v>
      </c>
      <c r="U25" s="139" t="str">
        <f t="shared" si="3"/>
        <v/>
      </c>
      <c r="V25" s="33"/>
    </row>
    <row r="26" spans="1:23" ht="12.75" customHeight="1">
      <c r="A26" s="824" t="s">
        <v>3729</v>
      </c>
      <c r="B26" s="853"/>
      <c r="C26" s="853"/>
      <c r="D26" s="811"/>
      <c r="E26" s="135"/>
      <c r="F26" s="33"/>
      <c r="G26" s="33"/>
      <c r="H26" s="64"/>
      <c r="I26" s="64"/>
      <c r="J26" s="135"/>
      <c r="K26" s="47"/>
      <c r="L26" s="137"/>
      <c r="M26" s="137"/>
      <c r="N26" s="137"/>
      <c r="O26" s="137">
        <f>P25</f>
        <v>0</v>
      </c>
      <c r="P26" s="137"/>
      <c r="Q26" s="137"/>
      <c r="R26" s="137"/>
      <c r="S26" s="137"/>
      <c r="T26" s="137"/>
      <c r="U26" s="139"/>
      <c r="V26" s="33"/>
    </row>
    <row r="27" spans="1:23" ht="15.75" customHeight="1">
      <c r="A27" s="803" t="s">
        <v>3730</v>
      </c>
      <c r="B27" s="809"/>
      <c r="C27" s="809"/>
      <c r="D27" s="804"/>
      <c r="E27" s="136"/>
      <c r="F27" s="42"/>
      <c r="G27" s="42"/>
      <c r="H27" s="42"/>
      <c r="I27" s="38"/>
      <c r="J27" s="138"/>
      <c r="K27" s="62"/>
      <c r="L27" s="138"/>
      <c r="M27" s="138"/>
      <c r="N27" s="138"/>
      <c r="O27" s="138">
        <f>O25-O26</f>
        <v>0</v>
      </c>
      <c r="P27" s="138"/>
      <c r="Q27" s="138"/>
      <c r="R27" s="138"/>
      <c r="S27" s="138"/>
      <c r="T27" s="138">
        <f>T25</f>
        <v>0</v>
      </c>
      <c r="U27" s="139" t="str">
        <f t="shared" si="3"/>
        <v/>
      </c>
      <c r="V27" s="38"/>
    </row>
    <row r="28" spans="1:23" ht="15.75" customHeight="1">
      <c r="A28" s="25" t="e">
        <f>#REF!&amp;"填表人："&amp;#REF!</f>
        <v>#REF!</v>
      </c>
      <c r="T28" s="25" t="e">
        <f>"评估人员："&amp;#REF!</f>
        <v>#REF!</v>
      </c>
      <c r="W28" s="25" t="s">
        <v>1653</v>
      </c>
    </row>
    <row r="29" spans="1:23" ht="15.75" customHeight="1">
      <c r="A29" s="25" t="e">
        <f>"填表日期："&amp;YEAR(#REF!)&amp;"年"&amp;MONTH(#REF!)&amp;"月"&amp;DAY(#REF!)&amp;"日"</f>
        <v>#REF!</v>
      </c>
    </row>
  </sheetData>
  <mergeCells count="21">
    <mergeCell ref="A2:V2"/>
    <mergeCell ref="A3:V3"/>
    <mergeCell ref="L6:O6"/>
    <mergeCell ref="Q6:T6"/>
    <mergeCell ref="A25:D25"/>
    <mergeCell ref="E6:E7"/>
    <mergeCell ref="F6:F7"/>
    <mergeCell ref="G6:G7"/>
    <mergeCell ref="H6:H7"/>
    <mergeCell ref="I6:I7"/>
    <mergeCell ref="J6:J7"/>
    <mergeCell ref="K6:K7"/>
    <mergeCell ref="P6:P7"/>
    <mergeCell ref="U6:U7"/>
    <mergeCell ref="V6:V7"/>
    <mergeCell ref="A26:D26"/>
    <mergeCell ref="A27:D27"/>
    <mergeCell ref="A6:A7"/>
    <mergeCell ref="B6:B7"/>
    <mergeCell ref="C6:C7"/>
    <mergeCell ref="D6:D7"/>
  </mergeCells>
  <phoneticPr fontId="48" type="noConversion"/>
  <hyperlinks>
    <hyperlink ref="A1" location="索引目录!A1" display="返回索引目录" xr:uid="{00000000-0004-0000-4000-000000000000}"/>
  </hyperlinks>
  <printOptions horizontalCentered="1"/>
  <pageMargins left="0.98402777777777795" right="0.98402777777777795" top="0.98402777777777795" bottom="0.98402777777777795" header="0.47152777777777799" footer="0.35416666666666702"/>
  <pageSetup paperSize="9" scale="6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70">
    <pageSetUpPr fitToPage="1"/>
  </sheetPr>
  <dimension ref="A1:I31"/>
  <sheetViews>
    <sheetView workbookViewId="0">
      <selection activeCell="V38" sqref="V38"/>
    </sheetView>
  </sheetViews>
  <sheetFormatPr defaultColWidth="8.625" defaultRowHeight="15.4"/>
  <cols>
    <col min="1" max="1" width="6.125" style="114" customWidth="1"/>
    <col min="2" max="2" width="17.625" style="114" customWidth="1"/>
    <col min="3" max="3" width="8" style="114" customWidth="1"/>
    <col min="4" max="4" width="15.125" style="115" customWidth="1"/>
    <col min="5" max="5" width="17.125" style="114" customWidth="1"/>
    <col min="6" max="6" width="17.625" style="114" customWidth="1"/>
    <col min="7" max="7" width="18.625" style="116" customWidth="1"/>
    <col min="8" max="8" width="16.625" style="114" customWidth="1"/>
    <col min="9" max="248" width="9" style="114" customWidth="1"/>
    <col min="249" max="249" width="6.125" style="114" customWidth="1"/>
    <col min="250" max="250" width="17.625" style="114" customWidth="1"/>
    <col min="251" max="251" width="48.625" style="114" customWidth="1"/>
    <col min="252" max="252" width="15.125" style="114" customWidth="1"/>
    <col min="253" max="253" width="17.125" style="114" customWidth="1"/>
    <col min="254" max="254" width="17.625" style="114" customWidth="1"/>
    <col min="255" max="255" width="18.625" style="114" customWidth="1"/>
    <col min="256" max="256" width="16.625" style="114" customWidth="1"/>
    <col min="257" max="257" width="17.125" style="114" customWidth="1"/>
    <col min="258" max="258" width="18.125" style="114" customWidth="1"/>
    <col min="259" max="259" width="14.125" style="114" customWidth="1"/>
    <col min="260" max="261" width="9" style="114" customWidth="1"/>
    <col min="262" max="262" width="16.625" style="114" customWidth="1"/>
    <col min="263" max="263" width="18.125" style="114" customWidth="1"/>
    <col min="264" max="504" width="9" style="114" customWidth="1"/>
    <col min="505" max="505" width="6.125" style="114" customWidth="1"/>
    <col min="506" max="506" width="17.625" style="114" customWidth="1"/>
    <col min="507" max="507" width="48.625" style="114" customWidth="1"/>
    <col min="508" max="508" width="15.125" style="114" customWidth="1"/>
    <col min="509" max="509" width="17.125" style="114" customWidth="1"/>
    <col min="510" max="510" width="17.625" style="114" customWidth="1"/>
    <col min="511" max="511" width="18.625" style="114" customWidth="1"/>
    <col min="512" max="512" width="16.625" style="114" customWidth="1"/>
    <col min="513" max="513" width="17.125" style="114" customWidth="1"/>
    <col min="514" max="514" width="18.125" style="114" customWidth="1"/>
    <col min="515" max="515" width="14.125" style="114" customWidth="1"/>
    <col min="516" max="517" width="9" style="114" customWidth="1"/>
    <col min="518" max="518" width="16.625" style="114" customWidth="1"/>
    <col min="519" max="519" width="18.125" style="114" customWidth="1"/>
    <col min="520" max="760" width="9" style="114" customWidth="1"/>
    <col min="761" max="761" width="6.125" style="114" customWidth="1"/>
    <col min="762" max="762" width="17.625" style="114" customWidth="1"/>
    <col min="763" max="763" width="48.625" style="114" customWidth="1"/>
    <col min="764" max="764" width="15.125" style="114" customWidth="1"/>
    <col min="765" max="765" width="17.125" style="114" customWidth="1"/>
    <col min="766" max="766" width="17.625" style="114" customWidth="1"/>
    <col min="767" max="767" width="18.625" style="114" customWidth="1"/>
    <col min="768" max="768" width="16.625" style="114" customWidth="1"/>
    <col min="769" max="769" width="17.125" style="114" customWidth="1"/>
    <col min="770" max="770" width="18.125" style="114" customWidth="1"/>
    <col min="771" max="771" width="14.125" style="114" customWidth="1"/>
    <col min="772" max="773" width="9" style="114" customWidth="1"/>
    <col min="774" max="774" width="16.625" style="114" customWidth="1"/>
    <col min="775" max="775" width="18.125" style="114" customWidth="1"/>
    <col min="776" max="1016" width="9" style="114" customWidth="1"/>
    <col min="1017" max="1017" width="6.125" style="114" customWidth="1"/>
    <col min="1018" max="1018" width="17.625" style="114" customWidth="1"/>
    <col min="1019" max="1019" width="48.625" style="114" customWidth="1"/>
    <col min="1020" max="1020" width="15.125" style="114" customWidth="1"/>
    <col min="1021" max="1021" width="17.125" style="114" customWidth="1"/>
    <col min="1022" max="1022" width="17.625" style="114" customWidth="1"/>
    <col min="1023" max="1023" width="18.625" style="114" customWidth="1"/>
    <col min="1024" max="1024" width="16.625" style="114" customWidth="1"/>
    <col min="1025" max="1025" width="17.125" style="114" customWidth="1"/>
    <col min="1026" max="1026" width="18.125" style="114" customWidth="1"/>
    <col min="1027" max="1027" width="14.125" style="114" customWidth="1"/>
    <col min="1028" max="1029" width="9" style="114" customWidth="1"/>
    <col min="1030" max="1030" width="16.625" style="114" customWidth="1"/>
    <col min="1031" max="1031" width="18.125" style="114" customWidth="1"/>
    <col min="1032" max="1272" width="9" style="114" customWidth="1"/>
    <col min="1273" max="1273" width="6.125" style="114" customWidth="1"/>
    <col min="1274" max="1274" width="17.625" style="114" customWidth="1"/>
    <col min="1275" max="1275" width="48.625" style="114" customWidth="1"/>
    <col min="1276" max="1276" width="15.125" style="114" customWidth="1"/>
    <col min="1277" max="1277" width="17.125" style="114" customWidth="1"/>
    <col min="1278" max="1278" width="17.625" style="114" customWidth="1"/>
    <col min="1279" max="1279" width="18.625" style="114" customWidth="1"/>
    <col min="1280" max="1280" width="16.625" style="114" customWidth="1"/>
    <col min="1281" max="1281" width="17.125" style="114" customWidth="1"/>
    <col min="1282" max="1282" width="18.125" style="114" customWidth="1"/>
    <col min="1283" max="1283" width="14.125" style="114" customWidth="1"/>
    <col min="1284" max="1285" width="9" style="114" customWidth="1"/>
    <col min="1286" max="1286" width="16.625" style="114" customWidth="1"/>
    <col min="1287" max="1287" width="18.125" style="114" customWidth="1"/>
    <col min="1288" max="1528" width="9" style="114" customWidth="1"/>
    <col min="1529" max="1529" width="6.125" style="114" customWidth="1"/>
    <col min="1530" max="1530" width="17.625" style="114" customWidth="1"/>
    <col min="1531" max="1531" width="48.625" style="114" customWidth="1"/>
    <col min="1532" max="1532" width="15.125" style="114" customWidth="1"/>
    <col min="1533" max="1533" width="17.125" style="114" customWidth="1"/>
    <col min="1534" max="1534" width="17.625" style="114" customWidth="1"/>
    <col min="1535" max="1535" width="18.625" style="114" customWidth="1"/>
    <col min="1536" max="1536" width="16.625" style="114" customWidth="1"/>
    <col min="1537" max="1537" width="17.125" style="114" customWidth="1"/>
    <col min="1538" max="1538" width="18.125" style="114" customWidth="1"/>
    <col min="1539" max="1539" width="14.125" style="114" customWidth="1"/>
    <col min="1540" max="1541" width="9" style="114" customWidth="1"/>
    <col min="1542" max="1542" width="16.625" style="114" customWidth="1"/>
    <col min="1543" max="1543" width="18.125" style="114" customWidth="1"/>
    <col min="1544" max="1784" width="9" style="114" customWidth="1"/>
    <col min="1785" max="1785" width="6.125" style="114" customWidth="1"/>
    <col min="1786" max="1786" width="17.625" style="114" customWidth="1"/>
    <col min="1787" max="1787" width="48.625" style="114" customWidth="1"/>
    <col min="1788" max="1788" width="15.125" style="114" customWidth="1"/>
    <col min="1789" max="1789" width="17.125" style="114" customWidth="1"/>
    <col min="1790" max="1790" width="17.625" style="114" customWidth="1"/>
    <col min="1791" max="1791" width="18.625" style="114" customWidth="1"/>
    <col min="1792" max="1792" width="16.625" style="114" customWidth="1"/>
    <col min="1793" max="1793" width="17.125" style="114" customWidth="1"/>
    <col min="1794" max="1794" width="18.125" style="114" customWidth="1"/>
    <col min="1795" max="1795" width="14.125" style="114" customWidth="1"/>
    <col min="1796" max="1797" width="9" style="114" customWidth="1"/>
    <col min="1798" max="1798" width="16.625" style="114" customWidth="1"/>
    <col min="1799" max="1799" width="18.125" style="114" customWidth="1"/>
    <col min="1800" max="2040" width="9" style="114" customWidth="1"/>
    <col min="2041" max="2041" width="6.125" style="114" customWidth="1"/>
    <col min="2042" max="2042" width="17.625" style="114" customWidth="1"/>
    <col min="2043" max="2043" width="48.625" style="114" customWidth="1"/>
    <col min="2044" max="2044" width="15.125" style="114" customWidth="1"/>
    <col min="2045" max="2045" width="17.125" style="114" customWidth="1"/>
    <col min="2046" max="2046" width="17.625" style="114" customWidth="1"/>
    <col min="2047" max="2047" width="18.625" style="114" customWidth="1"/>
    <col min="2048" max="2048" width="16.625" style="114" customWidth="1"/>
    <col min="2049" max="2049" width="17.125" style="114" customWidth="1"/>
    <col min="2050" max="2050" width="18.125" style="114" customWidth="1"/>
    <col min="2051" max="2051" width="14.125" style="114" customWidth="1"/>
    <col min="2052" max="2053" width="9" style="114" customWidth="1"/>
    <col min="2054" max="2054" width="16.625" style="114" customWidth="1"/>
    <col min="2055" max="2055" width="18.125" style="114" customWidth="1"/>
    <col min="2056" max="2296" width="9" style="114" customWidth="1"/>
    <col min="2297" max="2297" width="6.125" style="114" customWidth="1"/>
    <col min="2298" max="2298" width="17.625" style="114" customWidth="1"/>
    <col min="2299" max="2299" width="48.625" style="114" customWidth="1"/>
    <col min="2300" max="2300" width="15.125" style="114" customWidth="1"/>
    <col min="2301" max="2301" width="17.125" style="114" customWidth="1"/>
    <col min="2302" max="2302" width="17.625" style="114" customWidth="1"/>
    <col min="2303" max="2303" width="18.625" style="114" customWidth="1"/>
    <col min="2304" max="2304" width="16.625" style="114" customWidth="1"/>
    <col min="2305" max="2305" width="17.125" style="114" customWidth="1"/>
    <col min="2306" max="2306" width="18.125" style="114" customWidth="1"/>
    <col min="2307" max="2307" width="14.125" style="114" customWidth="1"/>
    <col min="2308" max="2309" width="9" style="114" customWidth="1"/>
    <col min="2310" max="2310" width="16.625" style="114" customWidth="1"/>
    <col min="2311" max="2311" width="18.125" style="114" customWidth="1"/>
    <col min="2312" max="2552" width="9" style="114" customWidth="1"/>
    <col min="2553" max="2553" width="6.125" style="114" customWidth="1"/>
    <col min="2554" max="2554" width="17.625" style="114" customWidth="1"/>
    <col min="2555" max="2555" width="48.625" style="114" customWidth="1"/>
    <col min="2556" max="2556" width="15.125" style="114" customWidth="1"/>
    <col min="2557" max="2557" width="17.125" style="114" customWidth="1"/>
    <col min="2558" max="2558" width="17.625" style="114" customWidth="1"/>
    <col min="2559" max="2559" width="18.625" style="114" customWidth="1"/>
    <col min="2560" max="2560" width="16.625" style="114" customWidth="1"/>
    <col min="2561" max="2561" width="17.125" style="114" customWidth="1"/>
    <col min="2562" max="2562" width="18.125" style="114" customWidth="1"/>
    <col min="2563" max="2563" width="14.125" style="114" customWidth="1"/>
    <col min="2564" max="2565" width="9" style="114" customWidth="1"/>
    <col min="2566" max="2566" width="16.625" style="114" customWidth="1"/>
    <col min="2567" max="2567" width="18.125" style="114" customWidth="1"/>
    <col min="2568" max="2808" width="9" style="114" customWidth="1"/>
    <col min="2809" max="2809" width="6.125" style="114" customWidth="1"/>
    <col min="2810" max="2810" width="17.625" style="114" customWidth="1"/>
    <col min="2811" max="2811" width="48.625" style="114" customWidth="1"/>
    <col min="2812" max="2812" width="15.125" style="114" customWidth="1"/>
    <col min="2813" max="2813" width="17.125" style="114" customWidth="1"/>
    <col min="2814" max="2814" width="17.625" style="114" customWidth="1"/>
    <col min="2815" max="2815" width="18.625" style="114" customWidth="1"/>
    <col min="2816" max="2816" width="16.625" style="114" customWidth="1"/>
    <col min="2817" max="2817" width="17.125" style="114" customWidth="1"/>
    <col min="2818" max="2818" width="18.125" style="114" customWidth="1"/>
    <col min="2819" max="2819" width="14.125" style="114" customWidth="1"/>
    <col min="2820" max="2821" width="9" style="114" customWidth="1"/>
    <col min="2822" max="2822" width="16.625" style="114" customWidth="1"/>
    <col min="2823" max="2823" width="18.125" style="114" customWidth="1"/>
    <col min="2824" max="3064" width="9" style="114" customWidth="1"/>
    <col min="3065" max="3065" width="6.125" style="114" customWidth="1"/>
    <col min="3066" max="3066" width="17.625" style="114" customWidth="1"/>
    <col min="3067" max="3067" width="48.625" style="114" customWidth="1"/>
    <col min="3068" max="3068" width="15.125" style="114" customWidth="1"/>
    <col min="3069" max="3069" width="17.125" style="114" customWidth="1"/>
    <col min="3070" max="3070" width="17.625" style="114" customWidth="1"/>
    <col min="3071" max="3071" width="18.625" style="114" customWidth="1"/>
    <col min="3072" max="3072" width="16.625" style="114" customWidth="1"/>
    <col min="3073" max="3073" width="17.125" style="114" customWidth="1"/>
    <col min="3074" max="3074" width="18.125" style="114" customWidth="1"/>
    <col min="3075" max="3075" width="14.125" style="114" customWidth="1"/>
    <col min="3076" max="3077" width="9" style="114" customWidth="1"/>
    <col min="3078" max="3078" width="16.625" style="114" customWidth="1"/>
    <col min="3079" max="3079" width="18.125" style="114" customWidth="1"/>
    <col min="3080" max="3320" width="9" style="114" customWidth="1"/>
    <col min="3321" max="3321" width="6.125" style="114" customWidth="1"/>
    <col min="3322" max="3322" width="17.625" style="114" customWidth="1"/>
    <col min="3323" max="3323" width="48.625" style="114" customWidth="1"/>
    <col min="3324" max="3324" width="15.125" style="114" customWidth="1"/>
    <col min="3325" max="3325" width="17.125" style="114" customWidth="1"/>
    <col min="3326" max="3326" width="17.625" style="114" customWidth="1"/>
    <col min="3327" max="3327" width="18.625" style="114" customWidth="1"/>
    <col min="3328" max="3328" width="16.625" style="114" customWidth="1"/>
    <col min="3329" max="3329" width="17.125" style="114" customWidth="1"/>
    <col min="3330" max="3330" width="18.125" style="114" customWidth="1"/>
    <col min="3331" max="3331" width="14.125" style="114" customWidth="1"/>
    <col min="3332" max="3333" width="9" style="114" customWidth="1"/>
    <col min="3334" max="3334" width="16.625" style="114" customWidth="1"/>
    <col min="3335" max="3335" width="18.125" style="114" customWidth="1"/>
    <col min="3336" max="3576" width="9" style="114" customWidth="1"/>
    <col min="3577" max="3577" width="6.125" style="114" customWidth="1"/>
    <col min="3578" max="3578" width="17.625" style="114" customWidth="1"/>
    <col min="3579" max="3579" width="48.625" style="114" customWidth="1"/>
    <col min="3580" max="3580" width="15.125" style="114" customWidth="1"/>
    <col min="3581" max="3581" width="17.125" style="114" customWidth="1"/>
    <col min="3582" max="3582" width="17.625" style="114" customWidth="1"/>
    <col min="3583" max="3583" width="18.625" style="114" customWidth="1"/>
    <col min="3584" max="3584" width="16.625" style="114" customWidth="1"/>
    <col min="3585" max="3585" width="17.125" style="114" customWidth="1"/>
    <col min="3586" max="3586" width="18.125" style="114" customWidth="1"/>
    <col min="3587" max="3587" width="14.125" style="114" customWidth="1"/>
    <col min="3588" max="3589" width="9" style="114" customWidth="1"/>
    <col min="3590" max="3590" width="16.625" style="114" customWidth="1"/>
    <col min="3591" max="3591" width="18.125" style="114" customWidth="1"/>
    <col min="3592" max="3832" width="9" style="114" customWidth="1"/>
    <col min="3833" max="3833" width="6.125" style="114" customWidth="1"/>
    <col min="3834" max="3834" width="17.625" style="114" customWidth="1"/>
    <col min="3835" max="3835" width="48.625" style="114" customWidth="1"/>
    <col min="3836" max="3836" width="15.125" style="114" customWidth="1"/>
    <col min="3837" max="3837" width="17.125" style="114" customWidth="1"/>
    <col min="3838" max="3838" width="17.625" style="114" customWidth="1"/>
    <col min="3839" max="3839" width="18.625" style="114" customWidth="1"/>
    <col min="3840" max="3840" width="16.625" style="114" customWidth="1"/>
    <col min="3841" max="3841" width="17.125" style="114" customWidth="1"/>
    <col min="3842" max="3842" width="18.125" style="114" customWidth="1"/>
    <col min="3843" max="3843" width="14.125" style="114" customWidth="1"/>
    <col min="3844" max="3845" width="9" style="114" customWidth="1"/>
    <col min="3846" max="3846" width="16.625" style="114" customWidth="1"/>
    <col min="3847" max="3847" width="18.125" style="114" customWidth="1"/>
    <col min="3848" max="4088" width="9" style="114" customWidth="1"/>
    <col min="4089" max="4089" width="6.125" style="114" customWidth="1"/>
    <col min="4090" max="4090" width="17.625" style="114" customWidth="1"/>
    <col min="4091" max="4091" width="48.625" style="114" customWidth="1"/>
    <col min="4092" max="4092" width="15.125" style="114" customWidth="1"/>
    <col min="4093" max="4093" width="17.125" style="114" customWidth="1"/>
    <col min="4094" max="4094" width="17.625" style="114" customWidth="1"/>
    <col min="4095" max="4095" width="18.625" style="114" customWidth="1"/>
    <col min="4096" max="4096" width="16.625" style="114" customWidth="1"/>
    <col min="4097" max="4097" width="17.125" style="114" customWidth="1"/>
    <col min="4098" max="4098" width="18.125" style="114" customWidth="1"/>
    <col min="4099" max="4099" width="14.125" style="114" customWidth="1"/>
    <col min="4100" max="4101" width="9" style="114" customWidth="1"/>
    <col min="4102" max="4102" width="16.625" style="114" customWidth="1"/>
    <col min="4103" max="4103" width="18.125" style="114" customWidth="1"/>
    <col min="4104" max="4344" width="9" style="114" customWidth="1"/>
    <col min="4345" max="4345" width="6.125" style="114" customWidth="1"/>
    <col min="4346" max="4346" width="17.625" style="114" customWidth="1"/>
    <col min="4347" max="4347" width="48.625" style="114" customWidth="1"/>
    <col min="4348" max="4348" width="15.125" style="114" customWidth="1"/>
    <col min="4349" max="4349" width="17.125" style="114" customWidth="1"/>
    <col min="4350" max="4350" width="17.625" style="114" customWidth="1"/>
    <col min="4351" max="4351" width="18.625" style="114" customWidth="1"/>
    <col min="4352" max="4352" width="16.625" style="114" customWidth="1"/>
    <col min="4353" max="4353" width="17.125" style="114" customWidth="1"/>
    <col min="4354" max="4354" width="18.125" style="114" customWidth="1"/>
    <col min="4355" max="4355" width="14.125" style="114" customWidth="1"/>
    <col min="4356" max="4357" width="9" style="114" customWidth="1"/>
    <col min="4358" max="4358" width="16.625" style="114" customWidth="1"/>
    <col min="4359" max="4359" width="18.125" style="114" customWidth="1"/>
    <col min="4360" max="4600" width="9" style="114" customWidth="1"/>
    <col min="4601" max="4601" width="6.125" style="114" customWidth="1"/>
    <col min="4602" max="4602" width="17.625" style="114" customWidth="1"/>
    <col min="4603" max="4603" width="48.625" style="114" customWidth="1"/>
    <col min="4604" max="4604" width="15.125" style="114" customWidth="1"/>
    <col min="4605" max="4605" width="17.125" style="114" customWidth="1"/>
    <col min="4606" max="4606" width="17.625" style="114" customWidth="1"/>
    <col min="4607" max="4607" width="18.625" style="114" customWidth="1"/>
    <col min="4608" max="4608" width="16.625" style="114" customWidth="1"/>
    <col min="4609" max="4609" width="17.125" style="114" customWidth="1"/>
    <col min="4610" max="4610" width="18.125" style="114" customWidth="1"/>
    <col min="4611" max="4611" width="14.125" style="114" customWidth="1"/>
    <col min="4612" max="4613" width="9" style="114" customWidth="1"/>
    <col min="4614" max="4614" width="16.625" style="114" customWidth="1"/>
    <col min="4615" max="4615" width="18.125" style="114" customWidth="1"/>
    <col min="4616" max="4856" width="9" style="114" customWidth="1"/>
    <col min="4857" max="4857" width="6.125" style="114" customWidth="1"/>
    <col min="4858" max="4858" width="17.625" style="114" customWidth="1"/>
    <col min="4859" max="4859" width="48.625" style="114" customWidth="1"/>
    <col min="4860" max="4860" width="15.125" style="114" customWidth="1"/>
    <col min="4861" max="4861" width="17.125" style="114" customWidth="1"/>
    <col min="4862" max="4862" width="17.625" style="114" customWidth="1"/>
    <col min="4863" max="4863" width="18.625" style="114" customWidth="1"/>
    <col min="4864" max="4864" width="16.625" style="114" customWidth="1"/>
    <col min="4865" max="4865" width="17.125" style="114" customWidth="1"/>
    <col min="4866" max="4866" width="18.125" style="114" customWidth="1"/>
    <col min="4867" max="4867" width="14.125" style="114" customWidth="1"/>
    <col min="4868" max="4869" width="9" style="114" customWidth="1"/>
    <col min="4870" max="4870" width="16.625" style="114" customWidth="1"/>
    <col min="4871" max="4871" width="18.125" style="114" customWidth="1"/>
    <col min="4872" max="5112" width="9" style="114" customWidth="1"/>
    <col min="5113" max="5113" width="6.125" style="114" customWidth="1"/>
    <col min="5114" max="5114" width="17.625" style="114" customWidth="1"/>
    <col min="5115" max="5115" width="48.625" style="114" customWidth="1"/>
    <col min="5116" max="5116" width="15.125" style="114" customWidth="1"/>
    <col min="5117" max="5117" width="17.125" style="114" customWidth="1"/>
    <col min="5118" max="5118" width="17.625" style="114" customWidth="1"/>
    <col min="5119" max="5119" width="18.625" style="114" customWidth="1"/>
    <col min="5120" max="5120" width="16.625" style="114" customWidth="1"/>
    <col min="5121" max="5121" width="17.125" style="114" customWidth="1"/>
    <col min="5122" max="5122" width="18.125" style="114" customWidth="1"/>
    <col min="5123" max="5123" width="14.125" style="114" customWidth="1"/>
    <col min="5124" max="5125" width="9" style="114" customWidth="1"/>
    <col min="5126" max="5126" width="16.625" style="114" customWidth="1"/>
    <col min="5127" max="5127" width="18.125" style="114" customWidth="1"/>
    <col min="5128" max="5368" width="9" style="114" customWidth="1"/>
    <col min="5369" max="5369" width="6.125" style="114" customWidth="1"/>
    <col min="5370" max="5370" width="17.625" style="114" customWidth="1"/>
    <col min="5371" max="5371" width="48.625" style="114" customWidth="1"/>
    <col min="5372" max="5372" width="15.125" style="114" customWidth="1"/>
    <col min="5373" max="5373" width="17.125" style="114" customWidth="1"/>
    <col min="5374" max="5374" width="17.625" style="114" customWidth="1"/>
    <col min="5375" max="5375" width="18.625" style="114" customWidth="1"/>
    <col min="5376" max="5376" width="16.625" style="114" customWidth="1"/>
    <col min="5377" max="5377" width="17.125" style="114" customWidth="1"/>
    <col min="5378" max="5378" width="18.125" style="114" customWidth="1"/>
    <col min="5379" max="5379" width="14.125" style="114" customWidth="1"/>
    <col min="5380" max="5381" width="9" style="114" customWidth="1"/>
    <col min="5382" max="5382" width="16.625" style="114" customWidth="1"/>
    <col min="5383" max="5383" width="18.125" style="114" customWidth="1"/>
    <col min="5384" max="5624" width="9" style="114" customWidth="1"/>
    <col min="5625" max="5625" width="6.125" style="114" customWidth="1"/>
    <col min="5626" max="5626" width="17.625" style="114" customWidth="1"/>
    <col min="5627" max="5627" width="48.625" style="114" customWidth="1"/>
    <col min="5628" max="5628" width="15.125" style="114" customWidth="1"/>
    <col min="5629" max="5629" width="17.125" style="114" customWidth="1"/>
    <col min="5630" max="5630" width="17.625" style="114" customWidth="1"/>
    <col min="5631" max="5631" width="18.625" style="114" customWidth="1"/>
    <col min="5632" max="5632" width="16.625" style="114" customWidth="1"/>
    <col min="5633" max="5633" width="17.125" style="114" customWidth="1"/>
    <col min="5634" max="5634" width="18.125" style="114" customWidth="1"/>
    <col min="5635" max="5635" width="14.125" style="114" customWidth="1"/>
    <col min="5636" max="5637" width="9" style="114" customWidth="1"/>
    <col min="5638" max="5638" width="16.625" style="114" customWidth="1"/>
    <col min="5639" max="5639" width="18.125" style="114" customWidth="1"/>
    <col min="5640" max="5880" width="9" style="114" customWidth="1"/>
    <col min="5881" max="5881" width="6.125" style="114" customWidth="1"/>
    <col min="5882" max="5882" width="17.625" style="114" customWidth="1"/>
    <col min="5883" max="5883" width="48.625" style="114" customWidth="1"/>
    <col min="5884" max="5884" width="15.125" style="114" customWidth="1"/>
    <col min="5885" max="5885" width="17.125" style="114" customWidth="1"/>
    <col min="5886" max="5886" width="17.625" style="114" customWidth="1"/>
    <col min="5887" max="5887" width="18.625" style="114" customWidth="1"/>
    <col min="5888" max="5888" width="16.625" style="114" customWidth="1"/>
    <col min="5889" max="5889" width="17.125" style="114" customWidth="1"/>
    <col min="5890" max="5890" width="18.125" style="114" customWidth="1"/>
    <col min="5891" max="5891" width="14.125" style="114" customWidth="1"/>
    <col min="5892" max="5893" width="9" style="114" customWidth="1"/>
    <col min="5894" max="5894" width="16.625" style="114" customWidth="1"/>
    <col min="5895" max="5895" width="18.125" style="114" customWidth="1"/>
    <col min="5896" max="6136" width="9" style="114" customWidth="1"/>
    <col min="6137" max="6137" width="6.125" style="114" customWidth="1"/>
    <col min="6138" max="6138" width="17.625" style="114" customWidth="1"/>
    <col min="6139" max="6139" width="48.625" style="114" customWidth="1"/>
    <col min="6140" max="6140" width="15.125" style="114" customWidth="1"/>
    <col min="6141" max="6141" width="17.125" style="114" customWidth="1"/>
    <col min="6142" max="6142" width="17.625" style="114" customWidth="1"/>
    <col min="6143" max="6143" width="18.625" style="114" customWidth="1"/>
    <col min="6144" max="6144" width="16.625" style="114" customWidth="1"/>
    <col min="6145" max="6145" width="17.125" style="114" customWidth="1"/>
    <col min="6146" max="6146" width="18.125" style="114" customWidth="1"/>
    <col min="6147" max="6147" width="14.125" style="114" customWidth="1"/>
    <col min="6148" max="6149" width="9" style="114" customWidth="1"/>
    <col min="6150" max="6150" width="16.625" style="114" customWidth="1"/>
    <col min="6151" max="6151" width="18.125" style="114" customWidth="1"/>
    <col min="6152" max="6392" width="9" style="114" customWidth="1"/>
    <col min="6393" max="6393" width="6.125" style="114" customWidth="1"/>
    <col min="6394" max="6394" width="17.625" style="114" customWidth="1"/>
    <col min="6395" max="6395" width="48.625" style="114" customWidth="1"/>
    <col min="6396" max="6396" width="15.125" style="114" customWidth="1"/>
    <col min="6397" max="6397" width="17.125" style="114" customWidth="1"/>
    <col min="6398" max="6398" width="17.625" style="114" customWidth="1"/>
    <col min="6399" max="6399" width="18.625" style="114" customWidth="1"/>
    <col min="6400" max="6400" width="16.625" style="114" customWidth="1"/>
    <col min="6401" max="6401" width="17.125" style="114" customWidth="1"/>
    <col min="6402" max="6402" width="18.125" style="114" customWidth="1"/>
    <col min="6403" max="6403" width="14.125" style="114" customWidth="1"/>
    <col min="6404" max="6405" width="9" style="114" customWidth="1"/>
    <col min="6406" max="6406" width="16.625" style="114" customWidth="1"/>
    <col min="6407" max="6407" width="18.125" style="114" customWidth="1"/>
    <col min="6408" max="6648" width="9" style="114" customWidth="1"/>
    <col min="6649" max="6649" width="6.125" style="114" customWidth="1"/>
    <col min="6650" max="6650" width="17.625" style="114" customWidth="1"/>
    <col min="6651" max="6651" width="48.625" style="114" customWidth="1"/>
    <col min="6652" max="6652" width="15.125" style="114" customWidth="1"/>
    <col min="6653" max="6653" width="17.125" style="114" customWidth="1"/>
    <col min="6654" max="6654" width="17.625" style="114" customWidth="1"/>
    <col min="6655" max="6655" width="18.625" style="114" customWidth="1"/>
    <col min="6656" max="6656" width="16.625" style="114" customWidth="1"/>
    <col min="6657" max="6657" width="17.125" style="114" customWidth="1"/>
    <col min="6658" max="6658" width="18.125" style="114" customWidth="1"/>
    <col min="6659" max="6659" width="14.125" style="114" customWidth="1"/>
    <col min="6660" max="6661" width="9" style="114" customWidth="1"/>
    <col min="6662" max="6662" width="16.625" style="114" customWidth="1"/>
    <col min="6663" max="6663" width="18.125" style="114" customWidth="1"/>
    <col min="6664" max="6904" width="9" style="114" customWidth="1"/>
    <col min="6905" max="6905" width="6.125" style="114" customWidth="1"/>
    <col min="6906" max="6906" width="17.625" style="114" customWidth="1"/>
    <col min="6907" max="6907" width="48.625" style="114" customWidth="1"/>
    <col min="6908" max="6908" width="15.125" style="114" customWidth="1"/>
    <col min="6909" max="6909" width="17.125" style="114" customWidth="1"/>
    <col min="6910" max="6910" width="17.625" style="114" customWidth="1"/>
    <col min="6911" max="6911" width="18.625" style="114" customWidth="1"/>
    <col min="6912" max="6912" width="16.625" style="114" customWidth="1"/>
    <col min="6913" max="6913" width="17.125" style="114" customWidth="1"/>
    <col min="6914" max="6914" width="18.125" style="114" customWidth="1"/>
    <col min="6915" max="6915" width="14.125" style="114" customWidth="1"/>
    <col min="6916" max="6917" width="9" style="114" customWidth="1"/>
    <col min="6918" max="6918" width="16.625" style="114" customWidth="1"/>
    <col min="6919" max="6919" width="18.125" style="114" customWidth="1"/>
    <col min="6920" max="7160" width="9" style="114" customWidth="1"/>
    <col min="7161" max="7161" width="6.125" style="114" customWidth="1"/>
    <col min="7162" max="7162" width="17.625" style="114" customWidth="1"/>
    <col min="7163" max="7163" width="48.625" style="114" customWidth="1"/>
    <col min="7164" max="7164" width="15.125" style="114" customWidth="1"/>
    <col min="7165" max="7165" width="17.125" style="114" customWidth="1"/>
    <col min="7166" max="7166" width="17.625" style="114" customWidth="1"/>
    <col min="7167" max="7167" width="18.625" style="114" customWidth="1"/>
    <col min="7168" max="7168" width="16.625" style="114" customWidth="1"/>
    <col min="7169" max="7169" width="17.125" style="114" customWidth="1"/>
    <col min="7170" max="7170" width="18.125" style="114" customWidth="1"/>
    <col min="7171" max="7171" width="14.125" style="114" customWidth="1"/>
    <col min="7172" max="7173" width="9" style="114" customWidth="1"/>
    <col min="7174" max="7174" width="16.625" style="114" customWidth="1"/>
    <col min="7175" max="7175" width="18.125" style="114" customWidth="1"/>
    <col min="7176" max="7416" width="9" style="114" customWidth="1"/>
    <col min="7417" max="7417" width="6.125" style="114" customWidth="1"/>
    <col min="7418" max="7418" width="17.625" style="114" customWidth="1"/>
    <col min="7419" max="7419" width="48.625" style="114" customWidth="1"/>
    <col min="7420" max="7420" width="15.125" style="114" customWidth="1"/>
    <col min="7421" max="7421" width="17.125" style="114" customWidth="1"/>
    <col min="7422" max="7422" width="17.625" style="114" customWidth="1"/>
    <col min="7423" max="7423" width="18.625" style="114" customWidth="1"/>
    <col min="7424" max="7424" width="16.625" style="114" customWidth="1"/>
    <col min="7425" max="7425" width="17.125" style="114" customWidth="1"/>
    <col min="7426" max="7426" width="18.125" style="114" customWidth="1"/>
    <col min="7427" max="7427" width="14.125" style="114" customWidth="1"/>
    <col min="7428" max="7429" width="9" style="114" customWidth="1"/>
    <col min="7430" max="7430" width="16.625" style="114" customWidth="1"/>
    <col min="7431" max="7431" width="18.125" style="114" customWidth="1"/>
    <col min="7432" max="7672" width="9" style="114" customWidth="1"/>
    <col min="7673" max="7673" width="6.125" style="114" customWidth="1"/>
    <col min="7674" max="7674" width="17.625" style="114" customWidth="1"/>
    <col min="7675" max="7675" width="48.625" style="114" customWidth="1"/>
    <col min="7676" max="7676" width="15.125" style="114" customWidth="1"/>
    <col min="7677" max="7677" width="17.125" style="114" customWidth="1"/>
    <col min="7678" max="7678" width="17.625" style="114" customWidth="1"/>
    <col min="7679" max="7679" width="18.625" style="114" customWidth="1"/>
    <col min="7680" max="7680" width="16.625" style="114" customWidth="1"/>
    <col min="7681" max="7681" width="17.125" style="114" customWidth="1"/>
    <col min="7682" max="7682" width="18.125" style="114" customWidth="1"/>
    <col min="7683" max="7683" width="14.125" style="114" customWidth="1"/>
    <col min="7684" max="7685" width="9" style="114" customWidth="1"/>
    <col min="7686" max="7686" width="16.625" style="114" customWidth="1"/>
    <col min="7687" max="7687" width="18.125" style="114" customWidth="1"/>
    <col min="7688" max="7928" width="9" style="114" customWidth="1"/>
    <col min="7929" max="7929" width="6.125" style="114" customWidth="1"/>
    <col min="7930" max="7930" width="17.625" style="114" customWidth="1"/>
    <col min="7931" max="7931" width="48.625" style="114" customWidth="1"/>
    <col min="7932" max="7932" width="15.125" style="114" customWidth="1"/>
    <col min="7933" max="7933" width="17.125" style="114" customWidth="1"/>
    <col min="7934" max="7934" width="17.625" style="114" customWidth="1"/>
    <col min="7935" max="7935" width="18.625" style="114" customWidth="1"/>
    <col min="7936" max="7936" width="16.625" style="114" customWidth="1"/>
    <col min="7937" max="7937" width="17.125" style="114" customWidth="1"/>
    <col min="7938" max="7938" width="18.125" style="114" customWidth="1"/>
    <col min="7939" max="7939" width="14.125" style="114" customWidth="1"/>
    <col min="7940" max="7941" width="9" style="114" customWidth="1"/>
    <col min="7942" max="7942" width="16.625" style="114" customWidth="1"/>
    <col min="7943" max="7943" width="18.125" style="114" customWidth="1"/>
    <col min="7944" max="8184" width="9" style="114" customWidth="1"/>
    <col min="8185" max="8185" width="6.125" style="114" customWidth="1"/>
    <col min="8186" max="8186" width="17.625" style="114" customWidth="1"/>
    <col min="8187" max="8187" width="48.625" style="114" customWidth="1"/>
    <col min="8188" max="8188" width="15.125" style="114" customWidth="1"/>
    <col min="8189" max="8189" width="17.125" style="114" customWidth="1"/>
    <col min="8190" max="8190" width="17.625" style="114" customWidth="1"/>
    <col min="8191" max="8191" width="18.625" style="114" customWidth="1"/>
    <col min="8192" max="8192" width="16.625" style="114" customWidth="1"/>
    <col min="8193" max="8193" width="17.125" style="114" customWidth="1"/>
    <col min="8194" max="8194" width="18.125" style="114" customWidth="1"/>
    <col min="8195" max="8195" width="14.125" style="114" customWidth="1"/>
    <col min="8196" max="8197" width="9" style="114" customWidth="1"/>
    <col min="8198" max="8198" width="16.625" style="114" customWidth="1"/>
    <col min="8199" max="8199" width="18.125" style="114" customWidth="1"/>
    <col min="8200" max="8440" width="9" style="114" customWidth="1"/>
    <col min="8441" max="8441" width="6.125" style="114" customWidth="1"/>
    <col min="8442" max="8442" width="17.625" style="114" customWidth="1"/>
    <col min="8443" max="8443" width="48.625" style="114" customWidth="1"/>
    <col min="8444" max="8444" width="15.125" style="114" customWidth="1"/>
    <col min="8445" max="8445" width="17.125" style="114" customWidth="1"/>
    <col min="8446" max="8446" width="17.625" style="114" customWidth="1"/>
    <col min="8447" max="8447" width="18.625" style="114" customWidth="1"/>
    <col min="8448" max="8448" width="16.625" style="114" customWidth="1"/>
    <col min="8449" max="8449" width="17.125" style="114" customWidth="1"/>
    <col min="8450" max="8450" width="18.125" style="114" customWidth="1"/>
    <col min="8451" max="8451" width="14.125" style="114" customWidth="1"/>
    <col min="8452" max="8453" width="9" style="114" customWidth="1"/>
    <col min="8454" max="8454" width="16.625" style="114" customWidth="1"/>
    <col min="8455" max="8455" width="18.125" style="114" customWidth="1"/>
    <col min="8456" max="8696" width="9" style="114" customWidth="1"/>
    <col min="8697" max="8697" width="6.125" style="114" customWidth="1"/>
    <col min="8698" max="8698" width="17.625" style="114" customWidth="1"/>
    <col min="8699" max="8699" width="48.625" style="114" customWidth="1"/>
    <col min="8700" max="8700" width="15.125" style="114" customWidth="1"/>
    <col min="8701" max="8701" width="17.125" style="114" customWidth="1"/>
    <col min="8702" max="8702" width="17.625" style="114" customWidth="1"/>
    <col min="8703" max="8703" width="18.625" style="114" customWidth="1"/>
    <col min="8704" max="8704" width="16.625" style="114" customWidth="1"/>
    <col min="8705" max="8705" width="17.125" style="114" customWidth="1"/>
    <col min="8706" max="8706" width="18.125" style="114" customWidth="1"/>
    <col min="8707" max="8707" width="14.125" style="114" customWidth="1"/>
    <col min="8708" max="8709" width="9" style="114" customWidth="1"/>
    <col min="8710" max="8710" width="16.625" style="114" customWidth="1"/>
    <col min="8711" max="8711" width="18.125" style="114" customWidth="1"/>
    <col min="8712" max="8952" width="9" style="114" customWidth="1"/>
    <col min="8953" max="8953" width="6.125" style="114" customWidth="1"/>
    <col min="8954" max="8954" width="17.625" style="114" customWidth="1"/>
    <col min="8955" max="8955" width="48.625" style="114" customWidth="1"/>
    <col min="8956" max="8956" width="15.125" style="114" customWidth="1"/>
    <col min="8957" max="8957" width="17.125" style="114" customWidth="1"/>
    <col min="8958" max="8958" width="17.625" style="114" customWidth="1"/>
    <col min="8959" max="8959" width="18.625" style="114" customWidth="1"/>
    <col min="8960" max="8960" width="16.625" style="114" customWidth="1"/>
    <col min="8961" max="8961" width="17.125" style="114" customWidth="1"/>
    <col min="8962" max="8962" width="18.125" style="114" customWidth="1"/>
    <col min="8963" max="8963" width="14.125" style="114" customWidth="1"/>
    <col min="8964" max="8965" width="9" style="114" customWidth="1"/>
    <col min="8966" max="8966" width="16.625" style="114" customWidth="1"/>
    <col min="8967" max="8967" width="18.125" style="114" customWidth="1"/>
    <col min="8968" max="9208" width="9" style="114" customWidth="1"/>
    <col min="9209" max="9209" width="6.125" style="114" customWidth="1"/>
    <col min="9210" max="9210" width="17.625" style="114" customWidth="1"/>
    <col min="9211" max="9211" width="48.625" style="114" customWidth="1"/>
    <col min="9212" max="9212" width="15.125" style="114" customWidth="1"/>
    <col min="9213" max="9213" width="17.125" style="114" customWidth="1"/>
    <col min="9214" max="9214" width="17.625" style="114" customWidth="1"/>
    <col min="9215" max="9215" width="18.625" style="114" customWidth="1"/>
    <col min="9216" max="9216" width="16.625" style="114" customWidth="1"/>
    <col min="9217" max="9217" width="17.125" style="114" customWidth="1"/>
    <col min="9218" max="9218" width="18.125" style="114" customWidth="1"/>
    <col min="9219" max="9219" width="14.125" style="114" customWidth="1"/>
    <col min="9220" max="9221" width="9" style="114" customWidth="1"/>
    <col min="9222" max="9222" width="16.625" style="114" customWidth="1"/>
    <col min="9223" max="9223" width="18.125" style="114" customWidth="1"/>
    <col min="9224" max="9464" width="9" style="114" customWidth="1"/>
    <col min="9465" max="9465" width="6.125" style="114" customWidth="1"/>
    <col min="9466" max="9466" width="17.625" style="114" customWidth="1"/>
    <col min="9467" max="9467" width="48.625" style="114" customWidth="1"/>
    <col min="9468" max="9468" width="15.125" style="114" customWidth="1"/>
    <col min="9469" max="9469" width="17.125" style="114" customWidth="1"/>
    <col min="9470" max="9470" width="17.625" style="114" customWidth="1"/>
    <col min="9471" max="9471" width="18.625" style="114" customWidth="1"/>
    <col min="9472" max="9472" width="16.625" style="114" customWidth="1"/>
    <col min="9473" max="9473" width="17.125" style="114" customWidth="1"/>
    <col min="9474" max="9474" width="18.125" style="114" customWidth="1"/>
    <col min="9475" max="9475" width="14.125" style="114" customWidth="1"/>
    <col min="9476" max="9477" width="9" style="114" customWidth="1"/>
    <col min="9478" max="9478" width="16.625" style="114" customWidth="1"/>
    <col min="9479" max="9479" width="18.125" style="114" customWidth="1"/>
    <col min="9480" max="9720" width="9" style="114" customWidth="1"/>
    <col min="9721" max="9721" width="6.125" style="114" customWidth="1"/>
    <col min="9722" max="9722" width="17.625" style="114" customWidth="1"/>
    <col min="9723" max="9723" width="48.625" style="114" customWidth="1"/>
    <col min="9724" max="9724" width="15.125" style="114" customWidth="1"/>
    <col min="9725" max="9725" width="17.125" style="114" customWidth="1"/>
    <col min="9726" max="9726" width="17.625" style="114" customWidth="1"/>
    <col min="9727" max="9727" width="18.625" style="114" customWidth="1"/>
    <col min="9728" max="9728" width="16.625" style="114" customWidth="1"/>
    <col min="9729" max="9729" width="17.125" style="114" customWidth="1"/>
    <col min="9730" max="9730" width="18.125" style="114" customWidth="1"/>
    <col min="9731" max="9731" width="14.125" style="114" customWidth="1"/>
    <col min="9732" max="9733" width="9" style="114" customWidth="1"/>
    <col min="9734" max="9734" width="16.625" style="114" customWidth="1"/>
    <col min="9735" max="9735" width="18.125" style="114" customWidth="1"/>
    <col min="9736" max="9976" width="9" style="114" customWidth="1"/>
    <col min="9977" max="9977" width="6.125" style="114" customWidth="1"/>
    <col min="9978" max="9978" width="17.625" style="114" customWidth="1"/>
    <col min="9979" max="9979" width="48.625" style="114" customWidth="1"/>
    <col min="9980" max="9980" width="15.125" style="114" customWidth="1"/>
    <col min="9981" max="9981" width="17.125" style="114" customWidth="1"/>
    <col min="9982" max="9982" width="17.625" style="114" customWidth="1"/>
    <col min="9983" max="9983" width="18.625" style="114" customWidth="1"/>
    <col min="9984" max="9984" width="16.625" style="114" customWidth="1"/>
    <col min="9985" max="9985" width="17.125" style="114" customWidth="1"/>
    <col min="9986" max="9986" width="18.125" style="114" customWidth="1"/>
    <col min="9987" max="9987" width="14.125" style="114" customWidth="1"/>
    <col min="9988" max="9989" width="9" style="114" customWidth="1"/>
    <col min="9990" max="9990" width="16.625" style="114" customWidth="1"/>
    <col min="9991" max="9991" width="18.125" style="114" customWidth="1"/>
    <col min="9992" max="10232" width="9" style="114" customWidth="1"/>
    <col min="10233" max="10233" width="6.125" style="114" customWidth="1"/>
    <col min="10234" max="10234" width="17.625" style="114" customWidth="1"/>
    <col min="10235" max="10235" width="48.625" style="114" customWidth="1"/>
    <col min="10236" max="10236" width="15.125" style="114" customWidth="1"/>
    <col min="10237" max="10237" width="17.125" style="114" customWidth="1"/>
    <col min="10238" max="10238" width="17.625" style="114" customWidth="1"/>
    <col min="10239" max="10239" width="18.625" style="114" customWidth="1"/>
    <col min="10240" max="10240" width="16.625" style="114" customWidth="1"/>
    <col min="10241" max="10241" width="17.125" style="114" customWidth="1"/>
    <col min="10242" max="10242" width="18.125" style="114" customWidth="1"/>
    <col min="10243" max="10243" width="14.125" style="114" customWidth="1"/>
    <col min="10244" max="10245" width="9" style="114" customWidth="1"/>
    <col min="10246" max="10246" width="16.625" style="114" customWidth="1"/>
    <col min="10247" max="10247" width="18.125" style="114" customWidth="1"/>
    <col min="10248" max="10488" width="9" style="114" customWidth="1"/>
    <col min="10489" max="10489" width="6.125" style="114" customWidth="1"/>
    <col min="10490" max="10490" width="17.625" style="114" customWidth="1"/>
    <col min="10491" max="10491" width="48.625" style="114" customWidth="1"/>
    <col min="10492" max="10492" width="15.125" style="114" customWidth="1"/>
    <col min="10493" max="10493" width="17.125" style="114" customWidth="1"/>
    <col min="10494" max="10494" width="17.625" style="114" customWidth="1"/>
    <col min="10495" max="10495" width="18.625" style="114" customWidth="1"/>
    <col min="10496" max="10496" width="16.625" style="114" customWidth="1"/>
    <col min="10497" max="10497" width="17.125" style="114" customWidth="1"/>
    <col min="10498" max="10498" width="18.125" style="114" customWidth="1"/>
    <col min="10499" max="10499" width="14.125" style="114" customWidth="1"/>
    <col min="10500" max="10501" width="9" style="114" customWidth="1"/>
    <col min="10502" max="10502" width="16.625" style="114" customWidth="1"/>
    <col min="10503" max="10503" width="18.125" style="114" customWidth="1"/>
    <col min="10504" max="10744" width="9" style="114" customWidth="1"/>
    <col min="10745" max="10745" width="6.125" style="114" customWidth="1"/>
    <col min="10746" max="10746" width="17.625" style="114" customWidth="1"/>
    <col min="10747" max="10747" width="48.625" style="114" customWidth="1"/>
    <col min="10748" max="10748" width="15.125" style="114" customWidth="1"/>
    <col min="10749" max="10749" width="17.125" style="114" customWidth="1"/>
    <col min="10750" max="10750" width="17.625" style="114" customWidth="1"/>
    <col min="10751" max="10751" width="18.625" style="114" customWidth="1"/>
    <col min="10752" max="10752" width="16.625" style="114" customWidth="1"/>
    <col min="10753" max="10753" width="17.125" style="114" customWidth="1"/>
    <col min="10754" max="10754" width="18.125" style="114" customWidth="1"/>
    <col min="10755" max="10755" width="14.125" style="114" customWidth="1"/>
    <col min="10756" max="10757" width="9" style="114" customWidth="1"/>
    <col min="10758" max="10758" width="16.625" style="114" customWidth="1"/>
    <col min="10759" max="10759" width="18.125" style="114" customWidth="1"/>
    <col min="10760" max="11000" width="9" style="114" customWidth="1"/>
    <col min="11001" max="11001" width="6.125" style="114" customWidth="1"/>
    <col min="11002" max="11002" width="17.625" style="114" customWidth="1"/>
    <col min="11003" max="11003" width="48.625" style="114" customWidth="1"/>
    <col min="11004" max="11004" width="15.125" style="114" customWidth="1"/>
    <col min="11005" max="11005" width="17.125" style="114" customWidth="1"/>
    <col min="11006" max="11006" width="17.625" style="114" customWidth="1"/>
    <col min="11007" max="11007" width="18.625" style="114" customWidth="1"/>
    <col min="11008" max="11008" width="16.625" style="114" customWidth="1"/>
    <col min="11009" max="11009" width="17.125" style="114" customWidth="1"/>
    <col min="11010" max="11010" width="18.125" style="114" customWidth="1"/>
    <col min="11011" max="11011" width="14.125" style="114" customWidth="1"/>
    <col min="11012" max="11013" width="9" style="114" customWidth="1"/>
    <col min="11014" max="11014" width="16.625" style="114" customWidth="1"/>
    <col min="11015" max="11015" width="18.125" style="114" customWidth="1"/>
    <col min="11016" max="11256" width="9" style="114" customWidth="1"/>
    <col min="11257" max="11257" width="6.125" style="114" customWidth="1"/>
    <col min="11258" max="11258" width="17.625" style="114" customWidth="1"/>
    <col min="11259" max="11259" width="48.625" style="114" customWidth="1"/>
    <col min="11260" max="11260" width="15.125" style="114" customWidth="1"/>
    <col min="11261" max="11261" width="17.125" style="114" customWidth="1"/>
    <col min="11262" max="11262" width="17.625" style="114" customWidth="1"/>
    <col min="11263" max="11263" width="18.625" style="114" customWidth="1"/>
    <col min="11264" max="11264" width="16.625" style="114" customWidth="1"/>
    <col min="11265" max="11265" width="17.125" style="114" customWidth="1"/>
    <col min="11266" max="11266" width="18.125" style="114" customWidth="1"/>
    <col min="11267" max="11267" width="14.125" style="114" customWidth="1"/>
    <col min="11268" max="11269" width="9" style="114" customWidth="1"/>
    <col min="11270" max="11270" width="16.625" style="114" customWidth="1"/>
    <col min="11271" max="11271" width="18.125" style="114" customWidth="1"/>
    <col min="11272" max="11512" width="9" style="114" customWidth="1"/>
    <col min="11513" max="11513" width="6.125" style="114" customWidth="1"/>
    <col min="11514" max="11514" width="17.625" style="114" customWidth="1"/>
    <col min="11515" max="11515" width="48.625" style="114" customWidth="1"/>
    <col min="11516" max="11516" width="15.125" style="114" customWidth="1"/>
    <col min="11517" max="11517" width="17.125" style="114" customWidth="1"/>
    <col min="11518" max="11518" width="17.625" style="114" customWidth="1"/>
    <col min="11519" max="11519" width="18.625" style="114" customWidth="1"/>
    <col min="11520" max="11520" width="16.625" style="114" customWidth="1"/>
    <col min="11521" max="11521" width="17.125" style="114" customWidth="1"/>
    <col min="11522" max="11522" width="18.125" style="114" customWidth="1"/>
    <col min="11523" max="11523" width="14.125" style="114" customWidth="1"/>
    <col min="11524" max="11525" width="9" style="114" customWidth="1"/>
    <col min="11526" max="11526" width="16.625" style="114" customWidth="1"/>
    <col min="11527" max="11527" width="18.125" style="114" customWidth="1"/>
    <col min="11528" max="11768" width="9" style="114" customWidth="1"/>
    <col min="11769" max="11769" width="6.125" style="114" customWidth="1"/>
    <col min="11770" max="11770" width="17.625" style="114" customWidth="1"/>
    <col min="11771" max="11771" width="48.625" style="114" customWidth="1"/>
    <col min="11772" max="11772" width="15.125" style="114" customWidth="1"/>
    <col min="11773" max="11773" width="17.125" style="114" customWidth="1"/>
    <col min="11774" max="11774" width="17.625" style="114" customWidth="1"/>
    <col min="11775" max="11775" width="18.625" style="114" customWidth="1"/>
    <col min="11776" max="11776" width="16.625" style="114" customWidth="1"/>
    <col min="11777" max="11777" width="17.125" style="114" customWidth="1"/>
    <col min="11778" max="11778" width="18.125" style="114" customWidth="1"/>
    <col min="11779" max="11779" width="14.125" style="114" customWidth="1"/>
    <col min="11780" max="11781" width="9" style="114" customWidth="1"/>
    <col min="11782" max="11782" width="16.625" style="114" customWidth="1"/>
    <col min="11783" max="11783" width="18.125" style="114" customWidth="1"/>
    <col min="11784" max="12024" width="9" style="114" customWidth="1"/>
    <col min="12025" max="12025" width="6.125" style="114" customWidth="1"/>
    <col min="12026" max="12026" width="17.625" style="114" customWidth="1"/>
    <col min="12027" max="12027" width="48.625" style="114" customWidth="1"/>
    <col min="12028" max="12028" width="15.125" style="114" customWidth="1"/>
    <col min="12029" max="12029" width="17.125" style="114" customWidth="1"/>
    <col min="12030" max="12030" width="17.625" style="114" customWidth="1"/>
    <col min="12031" max="12031" width="18.625" style="114" customWidth="1"/>
    <col min="12032" max="12032" width="16.625" style="114" customWidth="1"/>
    <col min="12033" max="12033" width="17.125" style="114" customWidth="1"/>
    <col min="12034" max="12034" width="18.125" style="114" customWidth="1"/>
    <col min="12035" max="12035" width="14.125" style="114" customWidth="1"/>
    <col min="12036" max="12037" width="9" style="114" customWidth="1"/>
    <col min="12038" max="12038" width="16.625" style="114" customWidth="1"/>
    <col min="12039" max="12039" width="18.125" style="114" customWidth="1"/>
    <col min="12040" max="12280" width="9" style="114" customWidth="1"/>
    <col min="12281" max="12281" width="6.125" style="114" customWidth="1"/>
    <col min="12282" max="12282" width="17.625" style="114" customWidth="1"/>
    <col min="12283" max="12283" width="48.625" style="114" customWidth="1"/>
    <col min="12284" max="12284" width="15.125" style="114" customWidth="1"/>
    <col min="12285" max="12285" width="17.125" style="114" customWidth="1"/>
    <col min="12286" max="12286" width="17.625" style="114" customWidth="1"/>
    <col min="12287" max="12287" width="18.625" style="114" customWidth="1"/>
    <col min="12288" max="12288" width="16.625" style="114" customWidth="1"/>
    <col min="12289" max="12289" width="17.125" style="114" customWidth="1"/>
    <col min="12290" max="12290" width="18.125" style="114" customWidth="1"/>
    <col min="12291" max="12291" width="14.125" style="114" customWidth="1"/>
    <col min="12292" max="12293" width="9" style="114" customWidth="1"/>
    <col min="12294" max="12294" width="16.625" style="114" customWidth="1"/>
    <col min="12295" max="12295" width="18.125" style="114" customWidth="1"/>
    <col min="12296" max="12536" width="9" style="114" customWidth="1"/>
    <col min="12537" max="12537" width="6.125" style="114" customWidth="1"/>
    <col min="12538" max="12538" width="17.625" style="114" customWidth="1"/>
    <col min="12539" max="12539" width="48.625" style="114" customWidth="1"/>
    <col min="12540" max="12540" width="15.125" style="114" customWidth="1"/>
    <col min="12541" max="12541" width="17.125" style="114" customWidth="1"/>
    <col min="12542" max="12542" width="17.625" style="114" customWidth="1"/>
    <col min="12543" max="12543" width="18.625" style="114" customWidth="1"/>
    <col min="12544" max="12544" width="16.625" style="114" customWidth="1"/>
    <col min="12545" max="12545" width="17.125" style="114" customWidth="1"/>
    <col min="12546" max="12546" width="18.125" style="114" customWidth="1"/>
    <col min="12547" max="12547" width="14.125" style="114" customWidth="1"/>
    <col min="12548" max="12549" width="9" style="114" customWidth="1"/>
    <col min="12550" max="12550" width="16.625" style="114" customWidth="1"/>
    <col min="12551" max="12551" width="18.125" style="114" customWidth="1"/>
    <col min="12552" max="12792" width="9" style="114" customWidth="1"/>
    <col min="12793" max="12793" width="6.125" style="114" customWidth="1"/>
    <col min="12794" max="12794" width="17.625" style="114" customWidth="1"/>
    <col min="12795" max="12795" width="48.625" style="114" customWidth="1"/>
    <col min="12796" max="12796" width="15.125" style="114" customWidth="1"/>
    <col min="12797" max="12797" width="17.125" style="114" customWidth="1"/>
    <col min="12798" max="12798" width="17.625" style="114" customWidth="1"/>
    <col min="12799" max="12799" width="18.625" style="114" customWidth="1"/>
    <col min="12800" max="12800" width="16.625" style="114" customWidth="1"/>
    <col min="12801" max="12801" width="17.125" style="114" customWidth="1"/>
    <col min="12802" max="12802" width="18.125" style="114" customWidth="1"/>
    <col min="12803" max="12803" width="14.125" style="114" customWidth="1"/>
    <col min="12804" max="12805" width="9" style="114" customWidth="1"/>
    <col min="12806" max="12806" width="16.625" style="114" customWidth="1"/>
    <col min="12807" max="12807" width="18.125" style="114" customWidth="1"/>
    <col min="12808" max="13048" width="9" style="114" customWidth="1"/>
    <col min="13049" max="13049" width="6.125" style="114" customWidth="1"/>
    <col min="13050" max="13050" width="17.625" style="114" customWidth="1"/>
    <col min="13051" max="13051" width="48.625" style="114" customWidth="1"/>
    <col min="13052" max="13052" width="15.125" style="114" customWidth="1"/>
    <col min="13053" max="13053" width="17.125" style="114" customWidth="1"/>
    <col min="13054" max="13054" width="17.625" style="114" customWidth="1"/>
    <col min="13055" max="13055" width="18.625" style="114" customWidth="1"/>
    <col min="13056" max="13056" width="16.625" style="114" customWidth="1"/>
    <col min="13057" max="13057" width="17.125" style="114" customWidth="1"/>
    <col min="13058" max="13058" width="18.125" style="114" customWidth="1"/>
    <col min="13059" max="13059" width="14.125" style="114" customWidth="1"/>
    <col min="13060" max="13061" width="9" style="114" customWidth="1"/>
    <col min="13062" max="13062" width="16.625" style="114" customWidth="1"/>
    <col min="13063" max="13063" width="18.125" style="114" customWidth="1"/>
    <col min="13064" max="13304" width="9" style="114" customWidth="1"/>
    <col min="13305" max="13305" width="6.125" style="114" customWidth="1"/>
    <col min="13306" max="13306" width="17.625" style="114" customWidth="1"/>
    <col min="13307" max="13307" width="48.625" style="114" customWidth="1"/>
    <col min="13308" max="13308" width="15.125" style="114" customWidth="1"/>
    <col min="13309" max="13309" width="17.125" style="114" customWidth="1"/>
    <col min="13310" max="13310" width="17.625" style="114" customWidth="1"/>
    <col min="13311" max="13311" width="18.625" style="114" customWidth="1"/>
    <col min="13312" max="13312" width="16.625" style="114" customWidth="1"/>
    <col min="13313" max="13313" width="17.125" style="114" customWidth="1"/>
    <col min="13314" max="13314" width="18.125" style="114" customWidth="1"/>
    <col min="13315" max="13315" width="14.125" style="114" customWidth="1"/>
    <col min="13316" max="13317" width="9" style="114" customWidth="1"/>
    <col min="13318" max="13318" width="16.625" style="114" customWidth="1"/>
    <col min="13319" max="13319" width="18.125" style="114" customWidth="1"/>
    <col min="13320" max="13560" width="9" style="114" customWidth="1"/>
    <col min="13561" max="13561" width="6.125" style="114" customWidth="1"/>
    <col min="13562" max="13562" width="17.625" style="114" customWidth="1"/>
    <col min="13563" max="13563" width="48.625" style="114" customWidth="1"/>
    <col min="13564" max="13564" width="15.125" style="114" customWidth="1"/>
    <col min="13565" max="13565" width="17.125" style="114" customWidth="1"/>
    <col min="13566" max="13566" width="17.625" style="114" customWidth="1"/>
    <col min="13567" max="13567" width="18.625" style="114" customWidth="1"/>
    <col min="13568" max="13568" width="16.625" style="114" customWidth="1"/>
    <col min="13569" max="13569" width="17.125" style="114" customWidth="1"/>
    <col min="13570" max="13570" width="18.125" style="114" customWidth="1"/>
    <col min="13571" max="13571" width="14.125" style="114" customWidth="1"/>
    <col min="13572" max="13573" width="9" style="114" customWidth="1"/>
    <col min="13574" max="13574" width="16.625" style="114" customWidth="1"/>
    <col min="13575" max="13575" width="18.125" style="114" customWidth="1"/>
    <col min="13576" max="13816" width="9" style="114" customWidth="1"/>
    <col min="13817" max="13817" width="6.125" style="114" customWidth="1"/>
    <col min="13818" max="13818" width="17.625" style="114" customWidth="1"/>
    <col min="13819" max="13819" width="48.625" style="114" customWidth="1"/>
    <col min="13820" max="13820" width="15.125" style="114" customWidth="1"/>
    <col min="13821" max="13821" width="17.125" style="114" customWidth="1"/>
    <col min="13822" max="13822" width="17.625" style="114" customWidth="1"/>
    <col min="13823" max="13823" width="18.625" style="114" customWidth="1"/>
    <col min="13824" max="13824" width="16.625" style="114" customWidth="1"/>
    <col min="13825" max="13825" width="17.125" style="114" customWidth="1"/>
    <col min="13826" max="13826" width="18.125" style="114" customWidth="1"/>
    <col min="13827" max="13827" width="14.125" style="114" customWidth="1"/>
    <col min="13828" max="13829" width="9" style="114" customWidth="1"/>
    <col min="13830" max="13830" width="16.625" style="114" customWidth="1"/>
    <col min="13831" max="13831" width="18.125" style="114" customWidth="1"/>
    <col min="13832" max="14072" width="9" style="114" customWidth="1"/>
    <col min="14073" max="14073" width="6.125" style="114" customWidth="1"/>
    <col min="14074" max="14074" width="17.625" style="114" customWidth="1"/>
    <col min="14075" max="14075" width="48.625" style="114" customWidth="1"/>
    <col min="14076" max="14076" width="15.125" style="114" customWidth="1"/>
    <col min="14077" max="14077" width="17.125" style="114" customWidth="1"/>
    <col min="14078" max="14078" width="17.625" style="114" customWidth="1"/>
    <col min="14079" max="14079" width="18.625" style="114" customWidth="1"/>
    <col min="14080" max="14080" width="16.625" style="114" customWidth="1"/>
    <col min="14081" max="14081" width="17.125" style="114" customWidth="1"/>
    <col min="14082" max="14082" width="18.125" style="114" customWidth="1"/>
    <col min="14083" max="14083" width="14.125" style="114" customWidth="1"/>
    <col min="14084" max="14085" width="9" style="114" customWidth="1"/>
    <col min="14086" max="14086" width="16.625" style="114" customWidth="1"/>
    <col min="14087" max="14087" width="18.125" style="114" customWidth="1"/>
    <col min="14088" max="14328" width="9" style="114" customWidth="1"/>
    <col min="14329" max="14329" width="6.125" style="114" customWidth="1"/>
    <col min="14330" max="14330" width="17.625" style="114" customWidth="1"/>
    <col min="14331" max="14331" width="48.625" style="114" customWidth="1"/>
    <col min="14332" max="14332" width="15.125" style="114" customWidth="1"/>
    <col min="14333" max="14333" width="17.125" style="114" customWidth="1"/>
    <col min="14334" max="14334" width="17.625" style="114" customWidth="1"/>
    <col min="14335" max="14335" width="18.625" style="114" customWidth="1"/>
    <col min="14336" max="14336" width="16.625" style="114" customWidth="1"/>
    <col min="14337" max="14337" width="17.125" style="114" customWidth="1"/>
    <col min="14338" max="14338" width="18.125" style="114" customWidth="1"/>
    <col min="14339" max="14339" width="14.125" style="114" customWidth="1"/>
    <col min="14340" max="14341" width="9" style="114" customWidth="1"/>
    <col min="14342" max="14342" width="16.625" style="114" customWidth="1"/>
    <col min="14343" max="14343" width="18.125" style="114" customWidth="1"/>
    <col min="14344" max="14584" width="9" style="114" customWidth="1"/>
    <col min="14585" max="14585" width="6.125" style="114" customWidth="1"/>
    <col min="14586" max="14586" width="17.625" style="114" customWidth="1"/>
    <col min="14587" max="14587" width="48.625" style="114" customWidth="1"/>
    <col min="14588" max="14588" width="15.125" style="114" customWidth="1"/>
    <col min="14589" max="14589" width="17.125" style="114" customWidth="1"/>
    <col min="14590" max="14590" width="17.625" style="114" customWidth="1"/>
    <col min="14591" max="14591" width="18.625" style="114" customWidth="1"/>
    <col min="14592" max="14592" width="16.625" style="114" customWidth="1"/>
    <col min="14593" max="14593" width="17.125" style="114" customWidth="1"/>
    <col min="14594" max="14594" width="18.125" style="114" customWidth="1"/>
    <col min="14595" max="14595" width="14.125" style="114" customWidth="1"/>
    <col min="14596" max="14597" width="9" style="114" customWidth="1"/>
    <col min="14598" max="14598" width="16.625" style="114" customWidth="1"/>
    <col min="14599" max="14599" width="18.125" style="114" customWidth="1"/>
    <col min="14600" max="14840" width="9" style="114" customWidth="1"/>
    <col min="14841" max="14841" width="6.125" style="114" customWidth="1"/>
    <col min="14842" max="14842" width="17.625" style="114" customWidth="1"/>
    <col min="14843" max="14843" width="48.625" style="114" customWidth="1"/>
    <col min="14844" max="14844" width="15.125" style="114" customWidth="1"/>
    <col min="14845" max="14845" width="17.125" style="114" customWidth="1"/>
    <col min="14846" max="14846" width="17.625" style="114" customWidth="1"/>
    <col min="14847" max="14847" width="18.625" style="114" customWidth="1"/>
    <col min="14848" max="14848" width="16.625" style="114" customWidth="1"/>
    <col min="14849" max="14849" width="17.125" style="114" customWidth="1"/>
    <col min="14850" max="14850" width="18.125" style="114" customWidth="1"/>
    <col min="14851" max="14851" width="14.125" style="114" customWidth="1"/>
    <col min="14852" max="14853" width="9" style="114" customWidth="1"/>
    <col min="14854" max="14854" width="16.625" style="114" customWidth="1"/>
    <col min="14855" max="14855" width="18.125" style="114" customWidth="1"/>
    <col min="14856" max="15096" width="9" style="114" customWidth="1"/>
    <col min="15097" max="15097" width="6.125" style="114" customWidth="1"/>
    <col min="15098" max="15098" width="17.625" style="114" customWidth="1"/>
    <col min="15099" max="15099" width="48.625" style="114" customWidth="1"/>
    <col min="15100" max="15100" width="15.125" style="114" customWidth="1"/>
    <col min="15101" max="15101" width="17.125" style="114" customWidth="1"/>
    <col min="15102" max="15102" width="17.625" style="114" customWidth="1"/>
    <col min="15103" max="15103" width="18.625" style="114" customWidth="1"/>
    <col min="15104" max="15104" width="16.625" style="114" customWidth="1"/>
    <col min="15105" max="15105" width="17.125" style="114" customWidth="1"/>
    <col min="15106" max="15106" width="18.125" style="114" customWidth="1"/>
    <col min="15107" max="15107" width="14.125" style="114" customWidth="1"/>
    <col min="15108" max="15109" width="9" style="114" customWidth="1"/>
    <col min="15110" max="15110" width="16.625" style="114" customWidth="1"/>
    <col min="15111" max="15111" width="18.125" style="114" customWidth="1"/>
    <col min="15112" max="15352" width="9" style="114" customWidth="1"/>
    <col min="15353" max="15353" width="6.125" style="114" customWidth="1"/>
    <col min="15354" max="15354" width="17.625" style="114" customWidth="1"/>
    <col min="15355" max="15355" width="48.625" style="114" customWidth="1"/>
    <col min="15356" max="15356" width="15.125" style="114" customWidth="1"/>
    <col min="15357" max="15357" width="17.125" style="114" customWidth="1"/>
    <col min="15358" max="15358" width="17.625" style="114" customWidth="1"/>
    <col min="15359" max="15359" width="18.625" style="114" customWidth="1"/>
    <col min="15360" max="15360" width="16.625" style="114" customWidth="1"/>
    <col min="15361" max="15361" width="17.125" style="114" customWidth="1"/>
    <col min="15362" max="15362" width="18.125" style="114" customWidth="1"/>
    <col min="15363" max="15363" width="14.125" style="114" customWidth="1"/>
    <col min="15364" max="15365" width="9" style="114" customWidth="1"/>
    <col min="15366" max="15366" width="16.625" style="114" customWidth="1"/>
    <col min="15367" max="15367" width="18.125" style="114" customWidth="1"/>
    <col min="15368" max="15608" width="9" style="114" customWidth="1"/>
    <col min="15609" max="15609" width="6.125" style="114" customWidth="1"/>
    <col min="15610" max="15610" width="17.625" style="114" customWidth="1"/>
    <col min="15611" max="15611" width="48.625" style="114" customWidth="1"/>
    <col min="15612" max="15612" width="15.125" style="114" customWidth="1"/>
    <col min="15613" max="15613" width="17.125" style="114" customWidth="1"/>
    <col min="15614" max="15614" width="17.625" style="114" customWidth="1"/>
    <col min="15615" max="15615" width="18.625" style="114" customWidth="1"/>
    <col min="15616" max="15616" width="16.625" style="114" customWidth="1"/>
    <col min="15617" max="15617" width="17.125" style="114" customWidth="1"/>
    <col min="15618" max="15618" width="18.125" style="114" customWidth="1"/>
    <col min="15619" max="15619" width="14.125" style="114" customWidth="1"/>
    <col min="15620" max="15621" width="9" style="114" customWidth="1"/>
    <col min="15622" max="15622" width="16.625" style="114" customWidth="1"/>
    <col min="15623" max="15623" width="18.125" style="114" customWidth="1"/>
    <col min="15624" max="15864" width="9" style="114" customWidth="1"/>
    <col min="15865" max="15865" width="6.125" style="114" customWidth="1"/>
    <col min="15866" max="15866" width="17.625" style="114" customWidth="1"/>
    <col min="15867" max="15867" width="48.625" style="114" customWidth="1"/>
    <col min="15868" max="15868" width="15.125" style="114" customWidth="1"/>
    <col min="15869" max="15869" width="17.125" style="114" customWidth="1"/>
    <col min="15870" max="15870" width="17.625" style="114" customWidth="1"/>
    <col min="15871" max="15871" width="18.625" style="114" customWidth="1"/>
    <col min="15872" max="15872" width="16.625" style="114" customWidth="1"/>
    <col min="15873" max="15873" width="17.125" style="114" customWidth="1"/>
    <col min="15874" max="15874" width="18.125" style="114" customWidth="1"/>
    <col min="15875" max="15875" width="14.125" style="114" customWidth="1"/>
    <col min="15876" max="15877" width="9" style="114" customWidth="1"/>
    <col min="15878" max="15878" width="16.625" style="114" customWidth="1"/>
    <col min="15879" max="15879" width="18.125" style="114" customWidth="1"/>
    <col min="15880" max="16120" width="9" style="114" customWidth="1"/>
    <col min="16121" max="16121" width="6.125" style="114" customWidth="1"/>
    <col min="16122" max="16122" width="17.625" style="114" customWidth="1"/>
    <col min="16123" max="16123" width="48.625" style="114" customWidth="1"/>
    <col min="16124" max="16124" width="15.125" style="114" customWidth="1"/>
    <col min="16125" max="16125" width="17.125" style="114" customWidth="1"/>
    <col min="16126" max="16126" width="17.625" style="114" customWidth="1"/>
    <col min="16127" max="16127" width="18.625" style="114" customWidth="1"/>
    <col min="16128" max="16128" width="16.625" style="114" customWidth="1"/>
    <col min="16129" max="16129" width="17.125" style="114" customWidth="1"/>
    <col min="16130" max="16130" width="18.125" style="114" customWidth="1"/>
    <col min="16131" max="16131" width="14.125" style="114" customWidth="1"/>
    <col min="16132" max="16133" width="9" style="114" customWidth="1"/>
    <col min="16134" max="16134" width="16.625" style="114" customWidth="1"/>
    <col min="16135" max="16135" width="18.125" style="114" customWidth="1"/>
    <col min="16136" max="16384" width="9" style="114" customWidth="1"/>
  </cols>
  <sheetData>
    <row r="1" spans="1:9">
      <c r="A1" s="26" t="s">
        <v>0</v>
      </c>
    </row>
    <row r="2" spans="1:9" ht="21" customHeight="1">
      <c r="A2" s="915" t="s">
        <v>3731</v>
      </c>
      <c r="B2" s="916"/>
      <c r="C2" s="916"/>
      <c r="D2" s="917"/>
      <c r="E2" s="916"/>
      <c r="F2" s="916"/>
      <c r="G2" s="918"/>
      <c r="H2" s="916"/>
    </row>
    <row r="3" spans="1:9" s="112" customFormat="1" ht="15.75" customHeight="1">
      <c r="A3" s="919" t="e">
        <f>"评估基准日："&amp;TEXT(#REF!,"yyyy年mm月dd日")</f>
        <v>#REF!</v>
      </c>
      <c r="B3" s="920"/>
      <c r="C3" s="920"/>
      <c r="D3" s="920"/>
      <c r="E3" s="920"/>
      <c r="F3" s="920"/>
      <c r="G3" s="920"/>
      <c r="H3" s="118" t="s">
        <v>3732</v>
      </c>
    </row>
    <row r="4" spans="1:9" s="112" customFormat="1" ht="15.75" customHeight="1">
      <c r="A4" s="919"/>
      <c r="B4" s="920"/>
      <c r="C4" s="920"/>
      <c r="D4" s="920"/>
      <c r="E4" s="920"/>
      <c r="F4" s="920"/>
      <c r="G4" s="920"/>
      <c r="H4" s="920"/>
    </row>
    <row r="5" spans="1:9" s="112" customFormat="1" ht="12.6" customHeight="1">
      <c r="A5" s="119" t="e">
        <f>#REF!&amp;"："&amp;#REF!</f>
        <v>#REF!</v>
      </c>
      <c r="B5" s="119"/>
      <c r="D5" s="117"/>
      <c r="G5" s="921" t="s">
        <v>710</v>
      </c>
      <c r="H5" s="920"/>
    </row>
    <row r="6" spans="1:9" s="113" customFormat="1" ht="12.6" customHeight="1">
      <c r="A6" s="120" t="s">
        <v>4</v>
      </c>
      <c r="B6" s="120" t="s">
        <v>1544</v>
      </c>
      <c r="C6" s="120" t="s">
        <v>3733</v>
      </c>
      <c r="D6" s="120" t="s">
        <v>1021</v>
      </c>
      <c r="E6" s="120" t="s">
        <v>6</v>
      </c>
      <c r="F6" s="120" t="s">
        <v>7</v>
      </c>
      <c r="G6" s="121" t="s">
        <v>616</v>
      </c>
      <c r="H6" s="120" t="s">
        <v>176</v>
      </c>
      <c r="I6" s="24" t="s">
        <v>1631</v>
      </c>
    </row>
    <row r="7" spans="1:9" s="113" customFormat="1" ht="12.6" customHeight="1">
      <c r="A7" s="122" t="str">
        <f t="shared" ref="A7" si="0">IF(B7="","",ROW()-7)</f>
        <v/>
      </c>
      <c r="B7" s="123"/>
      <c r="C7" s="124"/>
      <c r="D7" s="125"/>
      <c r="E7" s="126"/>
      <c r="F7" s="126"/>
      <c r="G7" s="126" t="str">
        <f t="shared" ref="G7" si="1">IF(E7=0,"",(F7-E7)/E7*100)</f>
        <v/>
      </c>
      <c r="H7" s="127"/>
      <c r="I7" s="117" t="s">
        <v>3734</v>
      </c>
    </row>
    <row r="8" spans="1:9" s="113" customFormat="1" ht="12.6" customHeight="1">
      <c r="A8" s="122" t="str">
        <f t="shared" ref="A8:A26" si="2">IF(B8="","",ROW()-7)</f>
        <v/>
      </c>
      <c r="B8" s="123"/>
      <c r="C8" s="124"/>
      <c r="D8" s="125"/>
      <c r="E8" s="126"/>
      <c r="F8" s="126"/>
      <c r="G8" s="126" t="str">
        <f t="shared" ref="G8:G27" si="3">IF(E8=0,"",(F8-E8)/E8*100)</f>
        <v/>
      </c>
      <c r="H8" s="127"/>
      <c r="I8" s="117" t="s">
        <v>3735</v>
      </c>
    </row>
    <row r="9" spans="1:9" s="113" customFormat="1" ht="12.6" customHeight="1">
      <c r="A9" s="122" t="str">
        <f t="shared" si="2"/>
        <v/>
      </c>
      <c r="B9" s="123"/>
      <c r="C9" s="124"/>
      <c r="D9" s="125"/>
      <c r="E9" s="126"/>
      <c r="F9" s="126"/>
      <c r="G9" s="126" t="str">
        <f t="shared" si="3"/>
        <v/>
      </c>
      <c r="H9" s="127"/>
      <c r="I9" s="117" t="s">
        <v>3736</v>
      </c>
    </row>
    <row r="10" spans="1:9" s="113" customFormat="1" ht="12.6" customHeight="1">
      <c r="A10" s="122" t="str">
        <f t="shared" si="2"/>
        <v/>
      </c>
      <c r="B10" s="123"/>
      <c r="C10" s="124"/>
      <c r="D10" s="125"/>
      <c r="E10" s="126"/>
      <c r="F10" s="126"/>
      <c r="G10" s="126" t="str">
        <f t="shared" si="3"/>
        <v/>
      </c>
      <c r="H10" s="127"/>
      <c r="I10" s="117" t="s">
        <v>3737</v>
      </c>
    </row>
    <row r="11" spans="1:9" s="113" customFormat="1" ht="12.6" customHeight="1">
      <c r="A11" s="122" t="str">
        <f t="shared" si="2"/>
        <v/>
      </c>
      <c r="B11" s="123"/>
      <c r="C11" s="124"/>
      <c r="D11" s="125"/>
      <c r="E11" s="126"/>
      <c r="F11" s="126"/>
      <c r="G11" s="126" t="str">
        <f t="shared" si="3"/>
        <v/>
      </c>
      <c r="H11" s="127"/>
      <c r="I11" s="117" t="s">
        <v>3738</v>
      </c>
    </row>
    <row r="12" spans="1:9" s="113" customFormat="1" ht="12.6" customHeight="1">
      <c r="A12" s="122" t="str">
        <f t="shared" si="2"/>
        <v/>
      </c>
      <c r="B12" s="123"/>
      <c r="C12" s="124"/>
      <c r="D12" s="125"/>
      <c r="E12" s="126"/>
      <c r="F12" s="126"/>
      <c r="G12" s="126" t="str">
        <f t="shared" si="3"/>
        <v/>
      </c>
      <c r="H12" s="127"/>
      <c r="I12" s="117" t="s">
        <v>3739</v>
      </c>
    </row>
    <row r="13" spans="1:9" s="113" customFormat="1" ht="12.6" customHeight="1">
      <c r="A13" s="122" t="str">
        <f t="shared" si="2"/>
        <v/>
      </c>
      <c r="B13" s="123"/>
      <c r="C13" s="124"/>
      <c r="D13" s="125"/>
      <c r="E13" s="126"/>
      <c r="F13" s="126"/>
      <c r="G13" s="126" t="str">
        <f t="shared" si="3"/>
        <v/>
      </c>
      <c r="H13" s="127"/>
      <c r="I13" s="117" t="s">
        <v>3740</v>
      </c>
    </row>
    <row r="14" spans="1:9" s="113" customFormat="1" ht="12.6" customHeight="1">
      <c r="A14" s="122" t="str">
        <f t="shared" si="2"/>
        <v/>
      </c>
      <c r="B14" s="123"/>
      <c r="C14" s="124"/>
      <c r="D14" s="125"/>
      <c r="E14" s="126"/>
      <c r="F14" s="126"/>
      <c r="G14" s="126" t="str">
        <f t="shared" si="3"/>
        <v/>
      </c>
      <c r="H14" s="127"/>
      <c r="I14" s="117" t="s">
        <v>3741</v>
      </c>
    </row>
    <row r="15" spans="1:9" s="113" customFormat="1" ht="12.6" customHeight="1">
      <c r="A15" s="122" t="str">
        <f t="shared" si="2"/>
        <v/>
      </c>
      <c r="B15" s="123"/>
      <c r="C15" s="124"/>
      <c r="D15" s="125"/>
      <c r="E15" s="126"/>
      <c r="F15" s="126"/>
      <c r="G15" s="126" t="str">
        <f t="shared" si="3"/>
        <v/>
      </c>
      <c r="H15" s="127"/>
      <c r="I15" s="117" t="s">
        <v>3742</v>
      </c>
    </row>
    <row r="16" spans="1:9" s="113" customFormat="1" ht="12.6" customHeight="1">
      <c r="A16" s="122" t="str">
        <f t="shared" si="2"/>
        <v/>
      </c>
      <c r="B16" s="123"/>
      <c r="C16" s="124"/>
      <c r="D16" s="125"/>
      <c r="E16" s="126"/>
      <c r="F16" s="126"/>
      <c r="G16" s="126" t="str">
        <f t="shared" si="3"/>
        <v/>
      </c>
      <c r="H16" s="127"/>
      <c r="I16" s="117" t="s">
        <v>3743</v>
      </c>
    </row>
    <row r="17" spans="1:9" s="113" customFormat="1" ht="12.6" customHeight="1">
      <c r="A17" s="122" t="str">
        <f t="shared" si="2"/>
        <v/>
      </c>
      <c r="B17" s="123"/>
      <c r="C17" s="124"/>
      <c r="D17" s="125"/>
      <c r="E17" s="126"/>
      <c r="F17" s="126"/>
      <c r="G17" s="126" t="str">
        <f t="shared" si="3"/>
        <v/>
      </c>
      <c r="H17" s="127"/>
      <c r="I17" s="117" t="s">
        <v>3744</v>
      </c>
    </row>
    <row r="18" spans="1:9" s="113" customFormat="1" ht="12.6" customHeight="1">
      <c r="A18" s="122" t="str">
        <f t="shared" si="2"/>
        <v/>
      </c>
      <c r="B18" s="123"/>
      <c r="C18" s="124"/>
      <c r="D18" s="125"/>
      <c r="E18" s="126"/>
      <c r="F18" s="126"/>
      <c r="G18" s="126" t="str">
        <f t="shared" si="3"/>
        <v/>
      </c>
      <c r="H18" s="127"/>
      <c r="I18" s="117" t="s">
        <v>3745</v>
      </c>
    </row>
    <row r="19" spans="1:9" s="113" customFormat="1" ht="12.6" customHeight="1">
      <c r="A19" s="122" t="str">
        <f t="shared" si="2"/>
        <v/>
      </c>
      <c r="B19" s="123"/>
      <c r="C19" s="124"/>
      <c r="D19" s="125"/>
      <c r="E19" s="126"/>
      <c r="F19" s="126"/>
      <c r="G19" s="126" t="str">
        <f t="shared" si="3"/>
        <v/>
      </c>
      <c r="H19" s="127"/>
      <c r="I19" s="117" t="s">
        <v>3746</v>
      </c>
    </row>
    <row r="20" spans="1:9" s="113" customFormat="1" ht="12.6" customHeight="1">
      <c r="A20" s="122" t="str">
        <f t="shared" si="2"/>
        <v/>
      </c>
      <c r="B20" s="123"/>
      <c r="C20" s="124"/>
      <c r="D20" s="125"/>
      <c r="E20" s="126"/>
      <c r="F20" s="126"/>
      <c r="G20" s="126" t="str">
        <f t="shared" si="3"/>
        <v/>
      </c>
      <c r="H20" s="127"/>
      <c r="I20" s="117" t="s">
        <v>3747</v>
      </c>
    </row>
    <row r="21" spans="1:9" s="113" customFormat="1" ht="12.6" customHeight="1">
      <c r="A21" s="122" t="str">
        <f t="shared" si="2"/>
        <v/>
      </c>
      <c r="B21" s="123"/>
      <c r="C21" s="124"/>
      <c r="D21" s="125"/>
      <c r="E21" s="126"/>
      <c r="F21" s="126"/>
      <c r="G21" s="126" t="str">
        <f t="shared" si="3"/>
        <v/>
      </c>
      <c r="H21" s="127"/>
      <c r="I21" s="117" t="s">
        <v>3748</v>
      </c>
    </row>
    <row r="22" spans="1:9" s="113" customFormat="1" ht="12.6" customHeight="1">
      <c r="A22" s="122" t="str">
        <f t="shared" si="2"/>
        <v/>
      </c>
      <c r="B22" s="123"/>
      <c r="C22" s="124"/>
      <c r="D22" s="125"/>
      <c r="E22" s="126"/>
      <c r="F22" s="126"/>
      <c r="G22" s="126" t="str">
        <f t="shared" si="3"/>
        <v/>
      </c>
      <c r="H22" s="127"/>
      <c r="I22" s="117" t="s">
        <v>3749</v>
      </c>
    </row>
    <row r="23" spans="1:9" s="113" customFormat="1" ht="12.6" customHeight="1">
      <c r="A23" s="122" t="str">
        <f t="shared" si="2"/>
        <v/>
      </c>
      <c r="B23" s="123"/>
      <c r="C23" s="124"/>
      <c r="D23" s="125"/>
      <c r="E23" s="126"/>
      <c r="F23" s="126"/>
      <c r="G23" s="126" t="str">
        <f t="shared" si="3"/>
        <v/>
      </c>
      <c r="H23" s="127"/>
      <c r="I23" s="117" t="s">
        <v>3750</v>
      </c>
    </row>
    <row r="24" spans="1:9" s="113" customFormat="1" ht="12.6" customHeight="1">
      <c r="A24" s="122" t="str">
        <f t="shared" si="2"/>
        <v/>
      </c>
      <c r="B24" s="123"/>
      <c r="C24" s="124"/>
      <c r="D24" s="125"/>
      <c r="E24" s="126"/>
      <c r="F24" s="126"/>
      <c r="G24" s="126" t="str">
        <f t="shared" si="3"/>
        <v/>
      </c>
      <c r="H24" s="127"/>
      <c r="I24" s="117" t="s">
        <v>3751</v>
      </c>
    </row>
    <row r="25" spans="1:9" s="113" customFormat="1" ht="12.6" customHeight="1">
      <c r="A25" s="122" t="str">
        <f t="shared" si="2"/>
        <v/>
      </c>
      <c r="B25" s="123"/>
      <c r="C25" s="124"/>
      <c r="D25" s="125"/>
      <c r="E25" s="126"/>
      <c r="F25" s="126"/>
      <c r="G25" s="126" t="str">
        <f t="shared" si="3"/>
        <v/>
      </c>
      <c r="H25" s="127"/>
      <c r="I25" s="117" t="s">
        <v>3752</v>
      </c>
    </row>
    <row r="26" spans="1:9" s="113" customFormat="1" ht="12.6" customHeight="1">
      <c r="A26" s="122" t="str">
        <f t="shared" si="2"/>
        <v/>
      </c>
      <c r="B26" s="123"/>
      <c r="C26" s="124"/>
      <c r="D26" s="125"/>
      <c r="E26" s="126"/>
      <c r="F26" s="126"/>
      <c r="G26" s="126" t="str">
        <f t="shared" si="3"/>
        <v/>
      </c>
      <c r="H26" s="127"/>
      <c r="I26" s="117" t="s">
        <v>3753</v>
      </c>
    </row>
    <row r="27" spans="1:9" s="113" customFormat="1" ht="12.6" customHeight="1">
      <c r="A27" s="127" t="s">
        <v>3754</v>
      </c>
      <c r="B27" s="127"/>
      <c r="C27" s="120"/>
      <c r="D27" s="120"/>
      <c r="E27" s="126">
        <f>SUM(E7:E26)</f>
        <v>0</v>
      </c>
      <c r="F27" s="126">
        <f>SUM(F7:F26)</f>
        <v>0</v>
      </c>
      <c r="G27" s="126" t="str">
        <f t="shared" si="3"/>
        <v/>
      </c>
      <c r="H27" s="127"/>
    </row>
    <row r="28" spans="1:9" s="113" customFormat="1" ht="12.6" customHeight="1">
      <c r="A28" s="112" t="e">
        <f>#REF!&amp;"填表人："&amp;#REF!</f>
        <v>#REF!</v>
      </c>
      <c r="B28" s="112"/>
      <c r="C28" s="128"/>
      <c r="D28" s="129"/>
      <c r="E28" s="130"/>
      <c r="F28" s="130" t="e">
        <f>"评估人员："&amp;#REF!</f>
        <v>#REF!</v>
      </c>
      <c r="G28" s="130"/>
      <c r="H28" s="112"/>
      <c r="I28" s="113" t="s">
        <v>717</v>
      </c>
    </row>
    <row r="29" spans="1:9" s="113" customFormat="1" ht="12.6" customHeight="1">
      <c r="A29" s="113" t="e">
        <f>"填表日期："&amp;YEAR(#REF!)&amp;"年"&amp;MONTH(#REF!)&amp;"月"&amp;DAY(#REF!)&amp;"日"</f>
        <v>#REF!</v>
      </c>
      <c r="D29" s="131"/>
      <c r="G29" s="132"/>
    </row>
    <row r="30" spans="1:9" s="113" customFormat="1" ht="13.15">
      <c r="D30" s="131"/>
      <c r="G30" s="132"/>
    </row>
    <row r="31" spans="1:9" s="113" customFormat="1" ht="13.15">
      <c r="D31" s="131"/>
      <c r="G31" s="132"/>
    </row>
  </sheetData>
  <mergeCells count="4">
    <mergeCell ref="A2:H2"/>
    <mergeCell ref="A3:G3"/>
    <mergeCell ref="A4:H4"/>
    <mergeCell ref="G5:H5"/>
  </mergeCells>
  <phoneticPr fontId="48" type="noConversion"/>
  <hyperlinks>
    <hyperlink ref="A1" location="索引目录!A1" display="返回索引目录" xr:uid="{00000000-0004-0000-4100-000000000000}"/>
  </hyperlinks>
  <printOptions horizontalCentered="1"/>
  <pageMargins left="0.98402777777777795" right="0.98402777777777795" top="0.98402777777777795" bottom="0.98402777777777795" header="0.47152777777777799" footer="0.35416666666666702"/>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71">
    <pageSetUpPr fitToPage="1"/>
  </sheetPr>
  <dimension ref="A1:N29"/>
  <sheetViews>
    <sheetView showGridLines="0" zoomScale="96" zoomScaleNormal="96" workbookViewId="0">
      <selection activeCell="V38" sqref="V38"/>
    </sheetView>
  </sheetViews>
  <sheetFormatPr defaultColWidth="9" defaultRowHeight="15.75" customHeight="1"/>
  <cols>
    <col min="1" max="1" width="5.125" style="25" customWidth="1"/>
    <col min="2" max="2" width="15.625" style="25" customWidth="1"/>
    <col min="3" max="3" width="13.5" style="25" customWidth="1"/>
    <col min="4" max="4" width="10.625" style="25" customWidth="1"/>
    <col min="5" max="5" width="8.125" style="25" customWidth="1"/>
    <col min="6" max="6" width="7" style="25" customWidth="1"/>
    <col min="7" max="7" width="9.625" style="25" customWidth="1"/>
    <col min="8" max="8" width="8.125" style="25" customWidth="1"/>
    <col min="9" max="9" width="10.125" style="25" customWidth="1"/>
    <col min="10" max="10" width="9.5" style="25" customWidth="1"/>
    <col min="11" max="11" width="10" style="25" customWidth="1"/>
    <col min="12" max="12" width="9.5" style="25" customWidth="1"/>
    <col min="13" max="13" width="8.125" style="25" customWidth="1"/>
    <col min="14" max="15" width="9" style="25" customWidth="1"/>
    <col min="16" max="16384" width="9" style="25"/>
  </cols>
  <sheetData>
    <row r="1" spans="1:14" ht="15.75" customHeight="1">
      <c r="A1" s="26" t="s">
        <v>0</v>
      </c>
    </row>
    <row r="2" spans="1:14" s="23" customFormat="1" ht="30" customHeight="1">
      <c r="A2" s="798" t="s">
        <v>127</v>
      </c>
      <c r="B2" s="799"/>
      <c r="C2" s="799"/>
      <c r="D2" s="799"/>
      <c r="E2" s="799"/>
      <c r="F2" s="799"/>
      <c r="G2" s="799"/>
      <c r="H2" s="799"/>
      <c r="I2" s="799"/>
      <c r="J2" s="799"/>
      <c r="K2" s="799"/>
      <c r="L2" s="799"/>
      <c r="M2" s="799"/>
    </row>
    <row r="3" spans="1:14" ht="15.75" customHeight="1">
      <c r="A3" s="800" t="e">
        <f>"评估基准日："&amp;TEXT(#REF!,"yyyy年mm月dd日")</f>
        <v>#REF!</v>
      </c>
      <c r="B3" s="801"/>
      <c r="C3" s="801"/>
      <c r="D3" s="801"/>
      <c r="E3" s="801"/>
      <c r="F3" s="801"/>
      <c r="G3" s="801"/>
      <c r="H3" s="801"/>
      <c r="I3" s="801"/>
      <c r="J3" s="801"/>
      <c r="K3" s="801"/>
      <c r="L3" s="801"/>
      <c r="M3" s="801"/>
    </row>
    <row r="4" spans="1:14" ht="14.25" customHeight="1">
      <c r="A4" s="24"/>
      <c r="B4" s="24"/>
      <c r="C4" s="24"/>
      <c r="D4" s="24"/>
      <c r="E4" s="24"/>
      <c r="F4" s="24"/>
      <c r="G4" s="24"/>
      <c r="H4" s="24"/>
      <c r="I4" s="24"/>
      <c r="J4" s="24"/>
      <c r="K4" s="24"/>
      <c r="L4" s="802" t="s">
        <v>3755</v>
      </c>
      <c r="M4" s="801"/>
    </row>
    <row r="5" spans="1:14" ht="15.75" customHeight="1">
      <c r="A5" s="885" t="e">
        <f>#REF!&amp;"："&amp;#REF!</f>
        <v>#REF!</v>
      </c>
      <c r="B5" s="809"/>
      <c r="C5" s="809"/>
      <c r="D5" s="809"/>
      <c r="E5" s="809"/>
      <c r="M5" s="28" t="s">
        <v>1614</v>
      </c>
    </row>
    <row r="6" spans="1:14" s="24" customFormat="1" ht="12.75" customHeight="1">
      <c r="A6" s="810" t="s">
        <v>4</v>
      </c>
      <c r="B6" s="810" t="s">
        <v>3756</v>
      </c>
      <c r="C6" s="810" t="s">
        <v>3757</v>
      </c>
      <c r="D6" s="844" t="s">
        <v>1618</v>
      </c>
      <c r="E6" s="810" t="s">
        <v>6</v>
      </c>
      <c r="F6" s="853"/>
      <c r="G6" s="811"/>
      <c r="H6" s="844" t="s">
        <v>1066</v>
      </c>
      <c r="I6" s="810" t="s">
        <v>7</v>
      </c>
      <c r="J6" s="853"/>
      <c r="K6" s="811"/>
      <c r="L6" s="844" t="s">
        <v>3758</v>
      </c>
      <c r="M6" s="844" t="s">
        <v>176</v>
      </c>
    </row>
    <row r="7" spans="1:14" s="24" customFormat="1" ht="12.75" customHeight="1">
      <c r="A7" s="854"/>
      <c r="B7" s="854"/>
      <c r="C7" s="854"/>
      <c r="D7" s="854"/>
      <c r="E7" s="104" t="s">
        <v>1085</v>
      </c>
      <c r="F7" s="104" t="s">
        <v>1086</v>
      </c>
      <c r="G7" s="104" t="s">
        <v>1087</v>
      </c>
      <c r="H7" s="854"/>
      <c r="I7" s="104" t="s">
        <v>1088</v>
      </c>
      <c r="J7" s="104" t="s">
        <v>1089</v>
      </c>
      <c r="K7" s="104" t="s">
        <v>1087</v>
      </c>
      <c r="L7" s="854"/>
      <c r="M7" s="854"/>
      <c r="N7" s="24" t="s">
        <v>1631</v>
      </c>
    </row>
    <row r="8" spans="1:14" ht="12.75" customHeight="1">
      <c r="A8" s="100" t="str">
        <f t="shared" ref="A8" si="0">IF(B8="","",ROW()-7)</f>
        <v/>
      </c>
      <c r="B8" s="101"/>
      <c r="C8" s="101"/>
      <c r="D8" s="101"/>
      <c r="E8" s="110"/>
      <c r="F8" s="110"/>
      <c r="G8" s="110"/>
      <c r="H8" s="110"/>
      <c r="I8" s="106"/>
      <c r="J8" s="106"/>
      <c r="K8" s="106"/>
      <c r="L8" s="42" t="str">
        <f t="shared" ref="L8" si="1">IF(G8-H8=0,"",(K8-G8+H8)/(G8-H8)*100)</f>
        <v/>
      </c>
      <c r="M8" s="101"/>
      <c r="N8" s="24" t="s">
        <v>3759</v>
      </c>
    </row>
    <row r="9" spans="1:14" ht="12.75" customHeight="1">
      <c r="A9" s="100" t="str">
        <f t="shared" ref="A9:A24" si="2">IF(B9="","",ROW()-7)</f>
        <v/>
      </c>
      <c r="B9" s="101"/>
      <c r="C9" s="101"/>
      <c r="D9" s="101"/>
      <c r="E9" s="110"/>
      <c r="F9" s="110"/>
      <c r="G9" s="110"/>
      <c r="H9" s="110"/>
      <c r="I9" s="106"/>
      <c r="J9" s="106"/>
      <c r="K9" s="106"/>
      <c r="L9" s="42" t="str">
        <f t="shared" ref="L9:L27" si="3">IF(G9-H9=0,"",(K9-G9+H9)/(G9-H9)*100)</f>
        <v/>
      </c>
      <c r="M9" s="101"/>
      <c r="N9" s="24" t="s">
        <v>3760</v>
      </c>
    </row>
    <row r="10" spans="1:14" ht="12.75" customHeight="1">
      <c r="A10" s="100" t="str">
        <f t="shared" si="2"/>
        <v/>
      </c>
      <c r="B10" s="101"/>
      <c r="C10" s="101"/>
      <c r="D10" s="101"/>
      <c r="E10" s="110"/>
      <c r="F10" s="110"/>
      <c r="G10" s="110"/>
      <c r="H10" s="110"/>
      <c r="I10" s="106"/>
      <c r="J10" s="106"/>
      <c r="K10" s="106"/>
      <c r="L10" s="42" t="str">
        <f t="shared" si="3"/>
        <v/>
      </c>
      <c r="M10" s="101"/>
      <c r="N10" s="24" t="s">
        <v>3761</v>
      </c>
    </row>
    <row r="11" spans="1:14" ht="12.75" customHeight="1">
      <c r="A11" s="100" t="str">
        <f t="shared" si="2"/>
        <v/>
      </c>
      <c r="B11" s="101"/>
      <c r="C11" s="101"/>
      <c r="D11" s="101"/>
      <c r="E11" s="110"/>
      <c r="F11" s="110"/>
      <c r="G11" s="110"/>
      <c r="H11" s="110"/>
      <c r="I11" s="106"/>
      <c r="J11" s="106"/>
      <c r="K11" s="106"/>
      <c r="L11" s="42" t="str">
        <f t="shared" si="3"/>
        <v/>
      </c>
      <c r="M11" s="101"/>
      <c r="N11" s="24" t="s">
        <v>3762</v>
      </c>
    </row>
    <row r="12" spans="1:14" ht="12.75" customHeight="1">
      <c r="A12" s="100" t="str">
        <f t="shared" si="2"/>
        <v/>
      </c>
      <c r="B12" s="101"/>
      <c r="C12" s="101"/>
      <c r="D12" s="101"/>
      <c r="E12" s="110"/>
      <c r="F12" s="110"/>
      <c r="G12" s="110"/>
      <c r="H12" s="110"/>
      <c r="I12" s="106"/>
      <c r="J12" s="106"/>
      <c r="K12" s="106"/>
      <c r="L12" s="42" t="str">
        <f t="shared" si="3"/>
        <v/>
      </c>
      <c r="M12" s="101"/>
      <c r="N12" s="24" t="s">
        <v>3763</v>
      </c>
    </row>
    <row r="13" spans="1:14" ht="12.75" customHeight="1">
      <c r="A13" s="100" t="str">
        <f t="shared" si="2"/>
        <v/>
      </c>
      <c r="B13" s="101"/>
      <c r="C13" s="101"/>
      <c r="D13" s="101"/>
      <c r="E13" s="110"/>
      <c r="F13" s="110"/>
      <c r="G13" s="110"/>
      <c r="H13" s="110"/>
      <c r="I13" s="106"/>
      <c r="J13" s="106"/>
      <c r="K13" s="106"/>
      <c r="L13" s="42" t="str">
        <f t="shared" si="3"/>
        <v/>
      </c>
      <c r="M13" s="101"/>
      <c r="N13" s="24" t="s">
        <v>3764</v>
      </c>
    </row>
    <row r="14" spans="1:14" ht="12.75" customHeight="1">
      <c r="A14" s="100" t="str">
        <f t="shared" si="2"/>
        <v/>
      </c>
      <c r="B14" s="101"/>
      <c r="C14" s="101"/>
      <c r="D14" s="101"/>
      <c r="E14" s="110"/>
      <c r="F14" s="110"/>
      <c r="G14" s="110"/>
      <c r="H14" s="110"/>
      <c r="I14" s="106"/>
      <c r="J14" s="106"/>
      <c r="K14" s="106"/>
      <c r="L14" s="42" t="str">
        <f t="shared" si="3"/>
        <v/>
      </c>
      <c r="M14" s="101"/>
      <c r="N14" s="24" t="s">
        <v>3765</v>
      </c>
    </row>
    <row r="15" spans="1:14" ht="12.75" customHeight="1">
      <c r="A15" s="100" t="str">
        <f t="shared" si="2"/>
        <v/>
      </c>
      <c r="B15" s="101"/>
      <c r="C15" s="101"/>
      <c r="D15" s="101"/>
      <c r="E15" s="110"/>
      <c r="F15" s="110"/>
      <c r="G15" s="110"/>
      <c r="H15" s="110"/>
      <c r="I15" s="106"/>
      <c r="J15" s="106"/>
      <c r="K15" s="106"/>
      <c r="L15" s="42" t="str">
        <f t="shared" si="3"/>
        <v/>
      </c>
      <c r="M15" s="101"/>
      <c r="N15" s="24" t="s">
        <v>3766</v>
      </c>
    </row>
    <row r="16" spans="1:14" ht="12.75" customHeight="1">
      <c r="A16" s="100" t="str">
        <f t="shared" si="2"/>
        <v/>
      </c>
      <c r="B16" s="101"/>
      <c r="C16" s="101"/>
      <c r="D16" s="101"/>
      <c r="E16" s="110"/>
      <c r="F16" s="110"/>
      <c r="G16" s="110"/>
      <c r="H16" s="110"/>
      <c r="I16" s="106"/>
      <c r="J16" s="106"/>
      <c r="K16" s="106"/>
      <c r="L16" s="42" t="str">
        <f t="shared" si="3"/>
        <v/>
      </c>
      <c r="M16" s="101"/>
      <c r="N16" s="24" t="s">
        <v>3767</v>
      </c>
    </row>
    <row r="17" spans="1:14" ht="12.75" customHeight="1">
      <c r="A17" s="100" t="str">
        <f t="shared" si="2"/>
        <v/>
      </c>
      <c r="B17" s="101"/>
      <c r="C17" s="101"/>
      <c r="D17" s="101"/>
      <c r="E17" s="110"/>
      <c r="F17" s="110"/>
      <c r="G17" s="110"/>
      <c r="H17" s="110"/>
      <c r="I17" s="106"/>
      <c r="J17" s="106"/>
      <c r="K17" s="106"/>
      <c r="L17" s="42" t="str">
        <f t="shared" si="3"/>
        <v/>
      </c>
      <c r="M17" s="101"/>
      <c r="N17" s="24" t="s">
        <v>3768</v>
      </c>
    </row>
    <row r="18" spans="1:14" ht="12.75" customHeight="1">
      <c r="A18" s="100" t="str">
        <f t="shared" si="2"/>
        <v/>
      </c>
      <c r="B18" s="101"/>
      <c r="C18" s="101"/>
      <c r="D18" s="101"/>
      <c r="E18" s="110"/>
      <c r="F18" s="110"/>
      <c r="G18" s="110"/>
      <c r="H18" s="110"/>
      <c r="I18" s="106"/>
      <c r="J18" s="106"/>
      <c r="K18" s="106"/>
      <c r="L18" s="42" t="str">
        <f t="shared" si="3"/>
        <v/>
      </c>
      <c r="M18" s="101"/>
      <c r="N18" s="24" t="s">
        <v>3769</v>
      </c>
    </row>
    <row r="19" spans="1:14" ht="12.75" customHeight="1">
      <c r="A19" s="100" t="str">
        <f t="shared" si="2"/>
        <v/>
      </c>
      <c r="B19" s="101"/>
      <c r="C19" s="101"/>
      <c r="D19" s="101"/>
      <c r="E19" s="110"/>
      <c r="F19" s="110"/>
      <c r="G19" s="110"/>
      <c r="H19" s="110"/>
      <c r="I19" s="106"/>
      <c r="J19" s="106"/>
      <c r="K19" s="106"/>
      <c r="L19" s="42" t="str">
        <f t="shared" si="3"/>
        <v/>
      </c>
      <c r="M19" s="101"/>
      <c r="N19" s="24" t="s">
        <v>3770</v>
      </c>
    </row>
    <row r="20" spans="1:14" ht="12.75" customHeight="1">
      <c r="A20" s="100" t="str">
        <f t="shared" si="2"/>
        <v/>
      </c>
      <c r="B20" s="101"/>
      <c r="C20" s="101"/>
      <c r="D20" s="101"/>
      <c r="E20" s="110"/>
      <c r="F20" s="110"/>
      <c r="G20" s="110"/>
      <c r="H20" s="110"/>
      <c r="I20" s="106"/>
      <c r="J20" s="106"/>
      <c r="K20" s="106"/>
      <c r="L20" s="42" t="str">
        <f t="shared" si="3"/>
        <v/>
      </c>
      <c r="M20" s="101"/>
      <c r="N20" s="24" t="s">
        <v>3771</v>
      </c>
    </row>
    <row r="21" spans="1:14" ht="12.75" customHeight="1">
      <c r="A21" s="100" t="str">
        <f t="shared" si="2"/>
        <v/>
      </c>
      <c r="B21" s="101"/>
      <c r="C21" s="101"/>
      <c r="D21" s="101"/>
      <c r="E21" s="110"/>
      <c r="F21" s="110"/>
      <c r="G21" s="110"/>
      <c r="H21" s="110"/>
      <c r="I21" s="106"/>
      <c r="J21" s="106"/>
      <c r="K21" s="106"/>
      <c r="L21" s="42" t="str">
        <f t="shared" si="3"/>
        <v/>
      </c>
      <c r="M21" s="101"/>
      <c r="N21" s="24" t="s">
        <v>3772</v>
      </c>
    </row>
    <row r="22" spans="1:14" ht="12.75" customHeight="1">
      <c r="A22" s="100" t="str">
        <f t="shared" si="2"/>
        <v/>
      </c>
      <c r="B22" s="101"/>
      <c r="C22" s="101"/>
      <c r="D22" s="101"/>
      <c r="E22" s="110"/>
      <c r="F22" s="110"/>
      <c r="G22" s="110"/>
      <c r="H22" s="110"/>
      <c r="I22" s="106"/>
      <c r="J22" s="106"/>
      <c r="K22" s="106"/>
      <c r="L22" s="42" t="str">
        <f t="shared" si="3"/>
        <v/>
      </c>
      <c r="M22" s="101"/>
      <c r="N22" s="24" t="s">
        <v>3773</v>
      </c>
    </row>
    <row r="23" spans="1:14" ht="12.75" customHeight="1">
      <c r="A23" s="100" t="str">
        <f t="shared" si="2"/>
        <v/>
      </c>
      <c r="B23" s="101"/>
      <c r="C23" s="101"/>
      <c r="D23" s="101"/>
      <c r="E23" s="110"/>
      <c r="F23" s="110"/>
      <c r="G23" s="110"/>
      <c r="H23" s="110"/>
      <c r="I23" s="106"/>
      <c r="J23" s="106"/>
      <c r="K23" s="106"/>
      <c r="L23" s="42" t="str">
        <f t="shared" si="3"/>
        <v/>
      </c>
      <c r="M23" s="101"/>
      <c r="N23" s="24" t="s">
        <v>3774</v>
      </c>
    </row>
    <row r="24" spans="1:14" ht="12.75" customHeight="1">
      <c r="A24" s="100" t="str">
        <f t="shared" si="2"/>
        <v/>
      </c>
      <c r="B24" s="101"/>
      <c r="C24" s="101"/>
      <c r="D24" s="101"/>
      <c r="E24" s="110"/>
      <c r="F24" s="110"/>
      <c r="G24" s="110"/>
      <c r="H24" s="110"/>
      <c r="I24" s="106"/>
      <c r="J24" s="106"/>
      <c r="K24" s="106"/>
      <c r="L24" s="42" t="str">
        <f t="shared" si="3"/>
        <v/>
      </c>
      <c r="M24" s="101"/>
      <c r="N24" s="24" t="s">
        <v>3775</v>
      </c>
    </row>
    <row r="25" spans="1:14" ht="12.75" customHeight="1">
      <c r="A25" s="827" t="s">
        <v>3776</v>
      </c>
      <c r="B25" s="922"/>
      <c r="C25" s="922"/>
      <c r="D25" s="828"/>
      <c r="E25" s="111">
        <f>SUM(E8:E24)</f>
        <v>0</v>
      </c>
      <c r="F25" s="111"/>
      <c r="G25" s="111">
        <f>SUM(G8:G24)</f>
        <v>0</v>
      </c>
      <c r="H25" s="111">
        <f>SUM(H8:H24)</f>
        <v>0</v>
      </c>
      <c r="I25" s="35"/>
      <c r="J25" s="35"/>
      <c r="K25" s="111">
        <f>SUM(K8:K24)</f>
        <v>0</v>
      </c>
      <c r="L25" s="42" t="str">
        <f t="shared" si="3"/>
        <v/>
      </c>
      <c r="M25" s="33"/>
    </row>
    <row r="26" spans="1:14" ht="12.75" customHeight="1">
      <c r="A26" s="827" t="s">
        <v>3777</v>
      </c>
      <c r="B26" s="922"/>
      <c r="C26" s="922"/>
      <c r="D26" s="828"/>
      <c r="E26" s="35"/>
      <c r="F26" s="35"/>
      <c r="G26" s="35">
        <f>H25</f>
        <v>0</v>
      </c>
      <c r="H26" s="35"/>
      <c r="I26" s="35"/>
      <c r="J26" s="35"/>
      <c r="K26" s="35"/>
      <c r="L26" s="42"/>
      <c r="M26" s="33"/>
    </row>
    <row r="27" spans="1:14" ht="15.75" customHeight="1">
      <c r="A27" s="873" t="s">
        <v>3778</v>
      </c>
      <c r="B27" s="850"/>
      <c r="C27" s="850"/>
      <c r="D27" s="851"/>
      <c r="E27" s="42"/>
      <c r="F27" s="42"/>
      <c r="G27" s="42">
        <f>G25-G26</f>
        <v>0</v>
      </c>
      <c r="H27" s="42"/>
      <c r="I27" s="42"/>
      <c r="J27" s="42"/>
      <c r="K27" s="42">
        <f>K25</f>
        <v>0</v>
      </c>
      <c r="L27" s="42" t="str">
        <f t="shared" si="3"/>
        <v/>
      </c>
      <c r="M27" s="38"/>
    </row>
    <row r="28" spans="1:14" ht="15.75" customHeight="1">
      <c r="A28" s="25" t="e">
        <f>#REF!&amp;"填表人："&amp;#REF!</f>
        <v>#REF!</v>
      </c>
      <c r="K28" s="25" t="e">
        <f>"评估人员："&amp;#REF!</f>
        <v>#REF!</v>
      </c>
      <c r="L28" s="28"/>
      <c r="N28" s="25" t="s">
        <v>1653</v>
      </c>
    </row>
    <row r="29" spans="1:14" ht="15.75" customHeight="1">
      <c r="A29" s="25" t="e">
        <f>"填表日期："&amp;YEAR(#REF!)&amp;"年"&amp;MONTH(#REF!)&amp;"月"&amp;DAY(#REF!)&amp;"日"</f>
        <v>#REF!</v>
      </c>
      <c r="L29" s="28"/>
    </row>
  </sheetData>
  <mergeCells count="16">
    <mergeCell ref="A2:M2"/>
    <mergeCell ref="A3:M3"/>
    <mergeCell ref="L4:M4"/>
    <mergeCell ref="A5:E5"/>
    <mergeCell ref="E6:G6"/>
    <mergeCell ref="I6:K6"/>
    <mergeCell ref="H6:H7"/>
    <mergeCell ref="L6:L7"/>
    <mergeCell ref="M6:M7"/>
    <mergeCell ref="A25:D25"/>
    <mergeCell ref="A26:D26"/>
    <mergeCell ref="A27:D27"/>
    <mergeCell ref="A6:A7"/>
    <mergeCell ref="B6:B7"/>
    <mergeCell ref="C6:C7"/>
    <mergeCell ref="D6:D7"/>
  </mergeCells>
  <phoneticPr fontId="48" type="noConversion"/>
  <hyperlinks>
    <hyperlink ref="A1" location="索引目录!A1" display="返回索引目录" xr:uid="{00000000-0004-0000-4200-000000000000}"/>
  </hyperlinks>
  <printOptions horizontalCentered="1"/>
  <pageMargins left="0.98402777777777795" right="0.98402777777777795" top="0.98402777777777795" bottom="0.98402777777777795" header="0.47152777777777799" footer="0.35416666666666702"/>
  <pageSetup paperSize="9" scale="9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72">
    <pageSetUpPr fitToPage="1"/>
  </sheetPr>
  <dimension ref="A1:O30"/>
  <sheetViews>
    <sheetView showGridLines="0" topLeftCell="A4" zoomScale="96" zoomScaleNormal="96" workbookViewId="0">
      <selection activeCell="V38" sqref="V38"/>
    </sheetView>
  </sheetViews>
  <sheetFormatPr defaultColWidth="9" defaultRowHeight="15.75" customHeight="1"/>
  <cols>
    <col min="1" max="1" width="4.125" style="25" customWidth="1"/>
    <col min="2" max="2" width="12.125" style="25" customWidth="1"/>
    <col min="3" max="3" width="11.625" style="25" customWidth="1"/>
    <col min="4" max="4" width="8" style="25" customWidth="1"/>
    <col min="5" max="5" width="6.125" style="25" customWidth="1"/>
    <col min="6" max="6" width="8" style="25" customWidth="1"/>
    <col min="7" max="7" width="12.125" style="25" customWidth="1"/>
    <col min="8" max="8" width="9.625" style="25" customWidth="1"/>
    <col min="9" max="9" width="8.125" style="25" customWidth="1"/>
    <col min="10" max="10" width="10.125" style="25" customWidth="1"/>
    <col min="11" max="11" width="12.625" style="25" customWidth="1"/>
    <col min="12" max="12" width="9.5" style="25" customWidth="1"/>
    <col min="13" max="13" width="8.5" style="25" customWidth="1"/>
    <col min="14" max="14" width="10.625" style="25" customWidth="1"/>
    <col min="15" max="16" width="9" style="25" customWidth="1"/>
    <col min="17" max="16384" width="9" style="25"/>
  </cols>
  <sheetData>
    <row r="1" spans="1:15" ht="15.75" customHeight="1">
      <c r="A1" s="26" t="s">
        <v>0</v>
      </c>
    </row>
    <row r="2" spans="1:15" s="23" customFormat="1" ht="30" customHeight="1">
      <c r="A2" s="798" t="s">
        <v>131</v>
      </c>
      <c r="B2" s="799"/>
      <c r="C2" s="799"/>
      <c r="D2" s="799"/>
      <c r="E2" s="799"/>
      <c r="F2" s="799"/>
      <c r="G2" s="799"/>
      <c r="H2" s="799"/>
      <c r="I2" s="799"/>
      <c r="J2" s="799"/>
      <c r="K2" s="799"/>
      <c r="L2" s="799"/>
      <c r="M2" s="799"/>
      <c r="N2" s="799"/>
    </row>
    <row r="3" spans="1:15" ht="15.75" customHeight="1">
      <c r="A3" s="800" t="e">
        <f>"评估基准日："&amp;TEXT(#REF!,"yyyy年mm月dd日")</f>
        <v>#REF!</v>
      </c>
      <c r="B3" s="801"/>
      <c r="C3" s="801"/>
      <c r="D3" s="801"/>
      <c r="E3" s="801"/>
      <c r="F3" s="801"/>
      <c r="G3" s="801"/>
      <c r="H3" s="801"/>
      <c r="I3" s="801"/>
      <c r="J3" s="801"/>
      <c r="K3" s="801"/>
      <c r="L3" s="801"/>
      <c r="M3" s="801"/>
      <c r="N3" s="801"/>
    </row>
    <row r="4" spans="1:15" ht="14.25" customHeight="1">
      <c r="A4" s="24"/>
      <c r="B4" s="24"/>
      <c r="C4" s="24"/>
      <c r="D4" s="24"/>
      <c r="E4" s="24"/>
      <c r="F4" s="24"/>
      <c r="G4" s="24"/>
      <c r="H4" s="24"/>
      <c r="I4" s="24"/>
      <c r="J4" s="24"/>
      <c r="K4" s="24"/>
      <c r="L4" s="802" t="s">
        <v>3779</v>
      </c>
      <c r="M4" s="801"/>
      <c r="N4" s="801"/>
    </row>
    <row r="5" spans="1:15" ht="15.75" customHeight="1">
      <c r="A5" s="25" t="e">
        <f>#REF!&amp;"："&amp;#REF!</f>
        <v>#REF!</v>
      </c>
      <c r="L5" s="808" t="s">
        <v>710</v>
      </c>
      <c r="M5" s="809"/>
      <c r="N5" s="809"/>
    </row>
    <row r="6" spans="1:15" s="24" customFormat="1" ht="12.6" customHeight="1">
      <c r="A6" s="810" t="s">
        <v>4</v>
      </c>
      <c r="B6" s="810" t="s">
        <v>3780</v>
      </c>
      <c r="C6" s="844" t="s">
        <v>3781</v>
      </c>
      <c r="D6" s="844" t="s">
        <v>1084</v>
      </c>
      <c r="E6" s="844" t="s">
        <v>1085</v>
      </c>
      <c r="F6" s="844" t="s">
        <v>2228</v>
      </c>
      <c r="G6" s="810" t="s">
        <v>6</v>
      </c>
      <c r="H6" s="811"/>
      <c r="I6" s="837" t="s">
        <v>1066</v>
      </c>
      <c r="J6" s="810" t="s">
        <v>7</v>
      </c>
      <c r="K6" s="853"/>
      <c r="L6" s="811"/>
      <c r="M6" s="844" t="s">
        <v>616</v>
      </c>
      <c r="N6" s="844" t="s">
        <v>176</v>
      </c>
    </row>
    <row r="7" spans="1:15" s="24" customFormat="1" ht="12.6" customHeight="1">
      <c r="A7" s="854"/>
      <c r="B7" s="854"/>
      <c r="C7" s="854"/>
      <c r="D7" s="854"/>
      <c r="E7" s="854"/>
      <c r="F7" s="854"/>
      <c r="G7" s="107" t="s">
        <v>10</v>
      </c>
      <c r="H7" s="108" t="s">
        <v>11</v>
      </c>
      <c r="I7" s="822"/>
      <c r="J7" s="108" t="s">
        <v>10</v>
      </c>
      <c r="K7" s="109" t="s">
        <v>1524</v>
      </c>
      <c r="L7" s="108" t="s">
        <v>11</v>
      </c>
      <c r="M7" s="854"/>
      <c r="N7" s="854"/>
      <c r="O7" s="24" t="s">
        <v>1631</v>
      </c>
    </row>
    <row r="8" spans="1:15" ht="12.6" customHeight="1">
      <c r="A8" s="32" t="str">
        <f t="shared" ref="A8" si="0">IF(B8="","",ROW()-7)</f>
        <v/>
      </c>
      <c r="B8" s="74"/>
      <c r="C8" s="74"/>
      <c r="D8" s="74"/>
      <c r="E8" s="66"/>
      <c r="F8" s="34"/>
      <c r="G8" s="35"/>
      <c r="H8" s="66"/>
      <c r="I8" s="66"/>
      <c r="J8" s="35"/>
      <c r="K8" s="66"/>
      <c r="L8" s="35"/>
      <c r="M8" s="36" t="str">
        <f t="shared" ref="M8" si="1">IF(H8-I8=0,"",(L8-H8+I8)/(H8-I8)*100)</f>
        <v/>
      </c>
      <c r="N8" s="74"/>
      <c r="O8" s="24" t="s">
        <v>3782</v>
      </c>
    </row>
    <row r="9" spans="1:15" ht="12.6" customHeight="1">
      <c r="A9" s="32" t="str">
        <f t="shared" ref="A9:A24" si="2">IF(B9="","",ROW()-7)</f>
        <v/>
      </c>
      <c r="B9" s="74"/>
      <c r="C9" s="74"/>
      <c r="D9" s="74"/>
      <c r="E9" s="66"/>
      <c r="F9" s="34"/>
      <c r="G9" s="35"/>
      <c r="H9" s="66"/>
      <c r="I9" s="66"/>
      <c r="J9" s="35"/>
      <c r="K9" s="66"/>
      <c r="L9" s="35"/>
      <c r="M9" s="36" t="str">
        <f t="shared" ref="M9:M27" si="3">IF(H9-I9=0,"",(L9-H9+I9)/(H9-I9)*100)</f>
        <v/>
      </c>
      <c r="N9" s="74"/>
      <c r="O9" s="24" t="s">
        <v>3783</v>
      </c>
    </row>
    <row r="10" spans="1:15" ht="12.6" customHeight="1">
      <c r="A10" s="32" t="str">
        <f t="shared" si="2"/>
        <v/>
      </c>
      <c r="B10" s="74"/>
      <c r="C10" s="74"/>
      <c r="D10" s="74"/>
      <c r="E10" s="66"/>
      <c r="F10" s="34"/>
      <c r="G10" s="35"/>
      <c r="H10" s="66"/>
      <c r="I10" s="66"/>
      <c r="J10" s="35"/>
      <c r="K10" s="66"/>
      <c r="L10" s="35"/>
      <c r="M10" s="36" t="str">
        <f t="shared" si="3"/>
        <v/>
      </c>
      <c r="N10" s="74"/>
      <c r="O10" s="24" t="s">
        <v>3784</v>
      </c>
    </row>
    <row r="11" spans="1:15" ht="12.6" customHeight="1">
      <c r="A11" s="32" t="str">
        <f t="shared" si="2"/>
        <v/>
      </c>
      <c r="B11" s="74"/>
      <c r="C11" s="74"/>
      <c r="D11" s="74"/>
      <c r="E11" s="66"/>
      <c r="F11" s="34"/>
      <c r="G11" s="35"/>
      <c r="H11" s="66"/>
      <c r="I11" s="66"/>
      <c r="J11" s="35"/>
      <c r="K11" s="66"/>
      <c r="L11" s="35"/>
      <c r="M11" s="36" t="str">
        <f t="shared" si="3"/>
        <v/>
      </c>
      <c r="N11" s="74"/>
      <c r="O11" s="24" t="s">
        <v>3785</v>
      </c>
    </row>
    <row r="12" spans="1:15" ht="12.6" customHeight="1">
      <c r="A12" s="32" t="str">
        <f t="shared" si="2"/>
        <v/>
      </c>
      <c r="B12" s="74"/>
      <c r="C12" s="74"/>
      <c r="D12" s="74"/>
      <c r="E12" s="66"/>
      <c r="F12" s="34"/>
      <c r="G12" s="35"/>
      <c r="H12" s="66"/>
      <c r="I12" s="66"/>
      <c r="J12" s="35"/>
      <c r="K12" s="66"/>
      <c r="L12" s="35"/>
      <c r="M12" s="36" t="str">
        <f t="shared" si="3"/>
        <v/>
      </c>
      <c r="N12" s="74"/>
      <c r="O12" s="24" t="s">
        <v>3786</v>
      </c>
    </row>
    <row r="13" spans="1:15" ht="12.6" customHeight="1">
      <c r="A13" s="32" t="str">
        <f t="shared" si="2"/>
        <v/>
      </c>
      <c r="B13" s="74"/>
      <c r="C13" s="74"/>
      <c r="D13" s="74"/>
      <c r="E13" s="66"/>
      <c r="F13" s="34"/>
      <c r="G13" s="35"/>
      <c r="H13" s="66"/>
      <c r="I13" s="66"/>
      <c r="J13" s="35"/>
      <c r="K13" s="66"/>
      <c r="L13" s="35"/>
      <c r="M13" s="36" t="str">
        <f t="shared" si="3"/>
        <v/>
      </c>
      <c r="N13" s="74"/>
      <c r="O13" s="24" t="s">
        <v>3787</v>
      </c>
    </row>
    <row r="14" spans="1:15" ht="12.6" customHeight="1">
      <c r="A14" s="32" t="str">
        <f t="shared" si="2"/>
        <v/>
      </c>
      <c r="B14" s="74"/>
      <c r="C14" s="74"/>
      <c r="D14" s="74"/>
      <c r="E14" s="66"/>
      <c r="F14" s="34"/>
      <c r="G14" s="35"/>
      <c r="H14" s="66"/>
      <c r="I14" s="66"/>
      <c r="J14" s="35"/>
      <c r="K14" s="66"/>
      <c r="L14" s="35"/>
      <c r="M14" s="36" t="str">
        <f t="shared" si="3"/>
        <v/>
      </c>
      <c r="N14" s="74"/>
      <c r="O14" s="24" t="s">
        <v>3788</v>
      </c>
    </row>
    <row r="15" spans="1:15" ht="12.6" customHeight="1">
      <c r="A15" s="32" t="str">
        <f t="shared" si="2"/>
        <v/>
      </c>
      <c r="B15" s="74"/>
      <c r="C15" s="74"/>
      <c r="D15" s="74"/>
      <c r="E15" s="66"/>
      <c r="F15" s="34"/>
      <c r="G15" s="35"/>
      <c r="H15" s="66"/>
      <c r="I15" s="66"/>
      <c r="J15" s="35"/>
      <c r="K15" s="66"/>
      <c r="L15" s="35"/>
      <c r="M15" s="36" t="str">
        <f t="shared" si="3"/>
        <v/>
      </c>
      <c r="N15" s="74"/>
      <c r="O15" s="24" t="s">
        <v>3789</v>
      </c>
    </row>
    <row r="16" spans="1:15" ht="12.6" customHeight="1">
      <c r="A16" s="32" t="str">
        <f t="shared" si="2"/>
        <v/>
      </c>
      <c r="B16" s="74"/>
      <c r="C16" s="74"/>
      <c r="D16" s="74"/>
      <c r="E16" s="66"/>
      <c r="F16" s="34"/>
      <c r="G16" s="35"/>
      <c r="H16" s="66"/>
      <c r="I16" s="66"/>
      <c r="J16" s="35"/>
      <c r="K16" s="66"/>
      <c r="L16" s="35"/>
      <c r="M16" s="36" t="str">
        <f t="shared" si="3"/>
        <v/>
      </c>
      <c r="N16" s="74"/>
      <c r="O16" s="24" t="s">
        <v>3790</v>
      </c>
    </row>
    <row r="17" spans="1:15" ht="12.6" customHeight="1">
      <c r="A17" s="32" t="str">
        <f t="shared" si="2"/>
        <v/>
      </c>
      <c r="B17" s="74"/>
      <c r="C17" s="74"/>
      <c r="D17" s="74"/>
      <c r="E17" s="66"/>
      <c r="F17" s="34"/>
      <c r="G17" s="35"/>
      <c r="H17" s="66"/>
      <c r="I17" s="66"/>
      <c r="J17" s="35"/>
      <c r="K17" s="66"/>
      <c r="L17" s="35"/>
      <c r="M17" s="36" t="str">
        <f t="shared" si="3"/>
        <v/>
      </c>
      <c r="N17" s="74"/>
      <c r="O17" s="24" t="s">
        <v>3791</v>
      </c>
    </row>
    <row r="18" spans="1:15" ht="12.6" customHeight="1">
      <c r="A18" s="32" t="str">
        <f t="shared" si="2"/>
        <v/>
      </c>
      <c r="B18" s="74"/>
      <c r="C18" s="74"/>
      <c r="D18" s="74"/>
      <c r="E18" s="66"/>
      <c r="F18" s="34"/>
      <c r="G18" s="35"/>
      <c r="H18" s="66"/>
      <c r="I18" s="66"/>
      <c r="J18" s="35"/>
      <c r="K18" s="66"/>
      <c r="L18" s="35"/>
      <c r="M18" s="36" t="str">
        <f t="shared" si="3"/>
        <v/>
      </c>
      <c r="N18" s="74"/>
      <c r="O18" s="24" t="s">
        <v>3792</v>
      </c>
    </row>
    <row r="19" spans="1:15" ht="12.6" customHeight="1">
      <c r="A19" s="32" t="str">
        <f t="shared" si="2"/>
        <v/>
      </c>
      <c r="B19" s="74"/>
      <c r="C19" s="74"/>
      <c r="D19" s="74"/>
      <c r="E19" s="66"/>
      <c r="F19" s="34"/>
      <c r="G19" s="35"/>
      <c r="H19" s="66"/>
      <c r="I19" s="66"/>
      <c r="J19" s="35"/>
      <c r="K19" s="66"/>
      <c r="L19" s="35"/>
      <c r="M19" s="36" t="str">
        <f t="shared" si="3"/>
        <v/>
      </c>
      <c r="N19" s="74"/>
      <c r="O19" s="24" t="s">
        <v>3793</v>
      </c>
    </row>
    <row r="20" spans="1:15" ht="12.6" customHeight="1">
      <c r="A20" s="32" t="str">
        <f t="shared" si="2"/>
        <v/>
      </c>
      <c r="B20" s="74"/>
      <c r="C20" s="74"/>
      <c r="D20" s="74"/>
      <c r="E20" s="66"/>
      <c r="F20" s="34"/>
      <c r="G20" s="35"/>
      <c r="H20" s="66"/>
      <c r="I20" s="66"/>
      <c r="J20" s="35"/>
      <c r="K20" s="66"/>
      <c r="L20" s="35"/>
      <c r="M20" s="36" t="str">
        <f t="shared" si="3"/>
        <v/>
      </c>
      <c r="N20" s="74"/>
      <c r="O20" s="24" t="s">
        <v>3794</v>
      </c>
    </row>
    <row r="21" spans="1:15" ht="12.6" customHeight="1">
      <c r="A21" s="32" t="str">
        <f t="shared" si="2"/>
        <v/>
      </c>
      <c r="B21" s="74"/>
      <c r="C21" s="74"/>
      <c r="D21" s="74"/>
      <c r="E21" s="66"/>
      <c r="F21" s="34"/>
      <c r="G21" s="35"/>
      <c r="H21" s="66"/>
      <c r="I21" s="66"/>
      <c r="J21" s="35"/>
      <c r="K21" s="66"/>
      <c r="L21" s="35"/>
      <c r="M21" s="36" t="str">
        <f t="shared" si="3"/>
        <v/>
      </c>
      <c r="N21" s="74"/>
      <c r="O21" s="24" t="s">
        <v>3795</v>
      </c>
    </row>
    <row r="22" spans="1:15" ht="12.6" customHeight="1">
      <c r="A22" s="32" t="str">
        <f t="shared" si="2"/>
        <v/>
      </c>
      <c r="B22" s="74"/>
      <c r="C22" s="74"/>
      <c r="D22" s="74"/>
      <c r="E22" s="66"/>
      <c r="F22" s="34"/>
      <c r="G22" s="35"/>
      <c r="H22" s="66"/>
      <c r="I22" s="66"/>
      <c r="J22" s="35"/>
      <c r="K22" s="66"/>
      <c r="L22" s="35"/>
      <c r="M22" s="36" t="str">
        <f t="shared" si="3"/>
        <v/>
      </c>
      <c r="N22" s="74"/>
      <c r="O22" s="24" t="s">
        <v>3796</v>
      </c>
    </row>
    <row r="23" spans="1:15" ht="12.6" customHeight="1">
      <c r="A23" s="32" t="str">
        <f t="shared" si="2"/>
        <v/>
      </c>
      <c r="B23" s="74"/>
      <c r="C23" s="74"/>
      <c r="D23" s="74"/>
      <c r="E23" s="66"/>
      <c r="F23" s="34"/>
      <c r="G23" s="35"/>
      <c r="H23" s="66"/>
      <c r="I23" s="66"/>
      <c r="J23" s="35"/>
      <c r="K23" s="66"/>
      <c r="L23" s="35"/>
      <c r="M23" s="36" t="str">
        <f t="shared" si="3"/>
        <v/>
      </c>
      <c r="N23" s="74"/>
      <c r="O23" s="24" t="s">
        <v>3797</v>
      </c>
    </row>
    <row r="24" spans="1:15" ht="12.6" customHeight="1">
      <c r="A24" s="32" t="str">
        <f t="shared" si="2"/>
        <v/>
      </c>
      <c r="B24" s="74"/>
      <c r="C24" s="74"/>
      <c r="D24" s="74"/>
      <c r="E24" s="66"/>
      <c r="F24" s="34"/>
      <c r="G24" s="35"/>
      <c r="H24" s="66"/>
      <c r="I24" s="66"/>
      <c r="J24" s="35"/>
      <c r="K24" s="66"/>
      <c r="L24" s="35"/>
      <c r="M24" s="36" t="str">
        <f t="shared" si="3"/>
        <v/>
      </c>
      <c r="N24" s="74"/>
      <c r="O24" s="24" t="s">
        <v>3798</v>
      </c>
    </row>
    <row r="25" spans="1:15" ht="12.6" customHeight="1">
      <c r="A25" s="824" t="s">
        <v>1694</v>
      </c>
      <c r="B25" s="853"/>
      <c r="C25" s="811"/>
      <c r="D25" s="33"/>
      <c r="E25" s="66"/>
      <c r="F25" s="64"/>
      <c r="G25" s="35">
        <f>SUM(G8:G24)</f>
        <v>0</v>
      </c>
      <c r="H25" s="35">
        <f>SUM(H8:H24)</f>
        <v>0</v>
      </c>
      <c r="I25" s="35">
        <f>SUM(I8:I24)</f>
        <v>0</v>
      </c>
      <c r="J25" s="35">
        <f>SUM(J8:J24)</f>
        <v>0</v>
      </c>
      <c r="K25" s="35"/>
      <c r="L25" s="35">
        <f>SUM(L8:L24)</f>
        <v>0</v>
      </c>
      <c r="M25" s="36" t="str">
        <f t="shared" si="3"/>
        <v/>
      </c>
      <c r="N25" s="33"/>
    </row>
    <row r="26" spans="1:15" ht="12.6" customHeight="1">
      <c r="A26" s="824" t="s">
        <v>3799</v>
      </c>
      <c r="B26" s="853"/>
      <c r="C26" s="811"/>
      <c r="D26" s="33"/>
      <c r="E26" s="66"/>
      <c r="F26" s="64"/>
      <c r="G26" s="35"/>
      <c r="H26" s="35">
        <f>I25</f>
        <v>0</v>
      </c>
      <c r="I26" s="35"/>
      <c r="J26" s="35"/>
      <c r="K26" s="35"/>
      <c r="L26" s="35"/>
      <c r="M26" s="36"/>
      <c r="N26" s="33"/>
    </row>
    <row r="27" spans="1:15" ht="12.6" customHeight="1">
      <c r="A27" s="803" t="s">
        <v>3800</v>
      </c>
      <c r="B27" s="809"/>
      <c r="C27" s="804"/>
      <c r="D27" s="36"/>
      <c r="E27" s="36"/>
      <c r="F27" s="36"/>
      <c r="G27" s="42">
        <f>G25-G26</f>
        <v>0</v>
      </c>
      <c r="H27" s="42">
        <f>H25-H26</f>
        <v>0</v>
      </c>
      <c r="I27" s="42"/>
      <c r="J27" s="42">
        <f>J25</f>
        <v>0</v>
      </c>
      <c r="K27" s="36"/>
      <c r="L27" s="42">
        <f>L25</f>
        <v>0</v>
      </c>
      <c r="M27" s="36" t="str">
        <f t="shared" si="3"/>
        <v/>
      </c>
      <c r="N27" s="38"/>
    </row>
    <row r="28" spans="1:15" ht="12.6" customHeight="1">
      <c r="A28" s="25" t="e">
        <f>#REF!&amp;"填表人："&amp;#REF!</f>
        <v>#REF!</v>
      </c>
      <c r="L28" s="25" t="e">
        <f>"评估人员："&amp;#REF!</f>
        <v>#REF!</v>
      </c>
      <c r="O28" s="25" t="s">
        <v>1653</v>
      </c>
    </row>
    <row r="29" spans="1:15" ht="12.6" customHeight="1">
      <c r="A29" s="25" t="e">
        <f>"填表日期："&amp;YEAR(#REF!)&amp;"年"&amp;MONTH(#REF!)&amp;"月"&amp;DAY(#REF!)&amp;"日"</f>
        <v>#REF!</v>
      </c>
    </row>
    <row r="30" spans="1:15" ht="15.75" customHeight="1">
      <c r="O30" s="65"/>
    </row>
  </sheetData>
  <mergeCells count="18">
    <mergeCell ref="A2:N2"/>
    <mergeCell ref="A3:N3"/>
    <mergeCell ref="L4:N4"/>
    <mergeCell ref="L5:N5"/>
    <mergeCell ref="G6:H6"/>
    <mergeCell ref="J6:L6"/>
    <mergeCell ref="D6:D7"/>
    <mergeCell ref="E6:E7"/>
    <mergeCell ref="F6:F7"/>
    <mergeCell ref="I6:I7"/>
    <mergeCell ref="M6:M7"/>
    <mergeCell ref="N6:N7"/>
    <mergeCell ref="A25:C25"/>
    <mergeCell ref="A26:C26"/>
    <mergeCell ref="A27:C27"/>
    <mergeCell ref="A6:A7"/>
    <mergeCell ref="B6:B7"/>
    <mergeCell ref="C6:C7"/>
  </mergeCells>
  <phoneticPr fontId="48" type="noConversion"/>
  <hyperlinks>
    <hyperlink ref="A1" location="索引目录!A1" display="返回索引目录" xr:uid="{00000000-0004-0000-4300-000000000000}"/>
  </hyperlinks>
  <printOptions horizontalCentered="1"/>
  <pageMargins left="0.98402777777777795" right="0.98402777777777795" top="0.98402777777777795" bottom="0.98402777777777795" header="0.47152777777777799" footer="0.35416666666666702"/>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3">
    <pageSetUpPr fitToPage="1"/>
  </sheetPr>
  <dimension ref="A1:Q29"/>
  <sheetViews>
    <sheetView showGridLines="0" topLeftCell="A2" zoomScale="96" zoomScaleNormal="96" workbookViewId="0">
      <selection activeCell="V38" sqref="V38"/>
    </sheetView>
  </sheetViews>
  <sheetFormatPr defaultColWidth="9" defaultRowHeight="15.75" customHeight="1"/>
  <cols>
    <col min="1" max="1" width="4.125" style="25" customWidth="1"/>
    <col min="2" max="2" width="8" style="25" customWidth="1"/>
    <col min="3" max="3" width="4.625" style="25" customWidth="1"/>
    <col min="4" max="4" width="13.125" style="25" customWidth="1"/>
    <col min="5" max="5" width="8" style="25" customWidth="1"/>
    <col min="6" max="6" width="4.6875" style="25" customWidth="1"/>
    <col min="7" max="7" width="9" style="25" customWidth="1"/>
    <col min="8" max="8" width="11.125" style="25" customWidth="1"/>
    <col min="9" max="9" width="10.125" style="25" customWidth="1"/>
    <col min="10" max="10" width="11.625" style="25" customWidth="1"/>
    <col min="11" max="11" width="9" style="25" customWidth="1"/>
    <col min="12" max="12" width="9.625" style="25" customWidth="1"/>
    <col min="13" max="13" width="8.625" style="25" customWidth="1"/>
    <col min="14" max="14" width="10.625" style="25" customWidth="1"/>
    <col min="15" max="15" width="8" style="25" customWidth="1"/>
    <col min="16" max="16" width="5.5" style="25" customWidth="1"/>
    <col min="17" max="18" width="9" style="25" customWidth="1"/>
    <col min="19" max="16384" width="9" style="25"/>
  </cols>
  <sheetData>
    <row r="1" spans="1:17" ht="15.75" customHeight="1">
      <c r="A1" s="26" t="s">
        <v>0</v>
      </c>
    </row>
    <row r="2" spans="1:17" s="23" customFormat="1" ht="30" customHeight="1">
      <c r="A2" s="798" t="s">
        <v>135</v>
      </c>
      <c r="B2" s="799"/>
      <c r="C2" s="799"/>
      <c r="D2" s="799"/>
      <c r="E2" s="799"/>
      <c r="F2" s="799"/>
      <c r="G2" s="799"/>
      <c r="H2" s="799"/>
      <c r="I2" s="799"/>
      <c r="J2" s="799"/>
      <c r="K2" s="799"/>
      <c r="L2" s="799"/>
      <c r="M2" s="799"/>
      <c r="N2" s="799"/>
      <c r="O2" s="799"/>
      <c r="P2" s="799"/>
    </row>
    <row r="3" spans="1:17" ht="15.75" customHeight="1">
      <c r="A3" s="800" t="e">
        <f>"评估基准日："&amp;TEXT(#REF!,"yyyy年mm月dd日")</f>
        <v>#REF!</v>
      </c>
      <c r="B3" s="801"/>
      <c r="C3" s="801"/>
      <c r="D3" s="801"/>
      <c r="E3" s="801"/>
      <c r="F3" s="801"/>
      <c r="G3" s="801"/>
      <c r="H3" s="801"/>
      <c r="I3" s="801"/>
      <c r="J3" s="801"/>
      <c r="K3" s="801"/>
      <c r="L3" s="801"/>
      <c r="M3" s="801"/>
      <c r="N3" s="801"/>
      <c r="O3" s="801"/>
      <c r="P3" s="801"/>
    </row>
    <row r="4" spans="1:17" ht="14.25" customHeight="1">
      <c r="A4" s="24"/>
      <c r="B4" s="24"/>
      <c r="C4" s="24"/>
      <c r="D4" s="24"/>
      <c r="E4" s="24"/>
      <c r="F4" s="24"/>
      <c r="G4" s="24"/>
      <c r="H4" s="24"/>
      <c r="I4" s="24"/>
      <c r="J4" s="24"/>
      <c r="K4" s="24"/>
      <c r="L4" s="24"/>
      <c r="M4" s="24"/>
      <c r="N4" s="24"/>
      <c r="O4" s="24"/>
      <c r="P4" s="24" t="s">
        <v>3801</v>
      </c>
    </row>
    <row r="5" spans="1:17" ht="15.75" customHeight="1">
      <c r="A5" s="25" t="e">
        <f>#REF!&amp;"："&amp;#REF!</f>
        <v>#REF!</v>
      </c>
      <c r="P5" s="28" t="s">
        <v>710</v>
      </c>
    </row>
    <row r="6" spans="1:17" s="24" customFormat="1" ht="12.75" customHeight="1">
      <c r="A6" s="810" t="s">
        <v>4</v>
      </c>
      <c r="B6" s="844" t="s">
        <v>2100</v>
      </c>
      <c r="C6" s="810" t="s">
        <v>3802</v>
      </c>
      <c r="D6" s="844" t="s">
        <v>3803</v>
      </c>
      <c r="E6" s="844" t="s">
        <v>1084</v>
      </c>
      <c r="F6" s="844" t="s">
        <v>1085</v>
      </c>
      <c r="G6" s="844" t="s">
        <v>3804</v>
      </c>
      <c r="H6" s="844" t="s">
        <v>3805</v>
      </c>
      <c r="I6" s="810" t="s">
        <v>6</v>
      </c>
      <c r="J6" s="811"/>
      <c r="K6" s="844" t="s">
        <v>1066</v>
      </c>
      <c r="L6" s="810" t="s">
        <v>7</v>
      </c>
      <c r="M6" s="853"/>
      <c r="N6" s="811"/>
      <c r="O6" s="844" t="s">
        <v>616</v>
      </c>
      <c r="P6" s="844" t="s">
        <v>176</v>
      </c>
    </row>
    <row r="7" spans="1:17" s="24" customFormat="1" ht="12.75" customHeight="1">
      <c r="A7" s="854"/>
      <c r="B7" s="854"/>
      <c r="C7" s="854"/>
      <c r="D7" s="854"/>
      <c r="E7" s="854"/>
      <c r="F7" s="854"/>
      <c r="G7" s="854"/>
      <c r="H7" s="854"/>
      <c r="I7" s="104" t="s">
        <v>10</v>
      </c>
      <c r="J7" s="104" t="s">
        <v>11</v>
      </c>
      <c r="K7" s="854"/>
      <c r="L7" s="104" t="s">
        <v>10</v>
      </c>
      <c r="M7" s="105" t="s">
        <v>1524</v>
      </c>
      <c r="N7" s="104" t="s">
        <v>11</v>
      </c>
      <c r="O7" s="854"/>
      <c r="P7" s="854"/>
      <c r="Q7" s="24" t="s">
        <v>1631</v>
      </c>
    </row>
    <row r="8" spans="1:17" ht="12.75" customHeight="1">
      <c r="A8" s="100" t="str">
        <f t="shared" ref="A8" si="0">IF(C8="","",ROW()-7)</f>
        <v/>
      </c>
      <c r="B8" s="100"/>
      <c r="C8" s="101"/>
      <c r="D8" s="101"/>
      <c r="E8" s="101"/>
      <c r="F8" s="102"/>
      <c r="G8" s="103"/>
      <c r="H8" s="101"/>
      <c r="I8" s="35"/>
      <c r="J8" s="106"/>
      <c r="K8" s="106"/>
      <c r="L8" s="35"/>
      <c r="M8" s="106"/>
      <c r="N8" s="35"/>
      <c r="O8" s="42" t="str">
        <f t="shared" ref="O8" si="1">IF(J8-K8=0,"",(N8-J8+K8)/(J8-K8)*100)</f>
        <v/>
      </c>
      <c r="P8" s="101"/>
      <c r="Q8" s="24" t="s">
        <v>3806</v>
      </c>
    </row>
    <row r="9" spans="1:17" ht="12.75" customHeight="1">
      <c r="A9" s="100" t="str">
        <f t="shared" ref="A9:A24" si="2">IF(C9="","",ROW()-7)</f>
        <v/>
      </c>
      <c r="B9" s="100"/>
      <c r="C9" s="101"/>
      <c r="D9" s="101"/>
      <c r="E9" s="101"/>
      <c r="F9" s="102"/>
      <c r="G9" s="103"/>
      <c r="H9" s="101"/>
      <c r="I9" s="35"/>
      <c r="J9" s="106"/>
      <c r="K9" s="106"/>
      <c r="L9" s="35"/>
      <c r="M9" s="106"/>
      <c r="N9" s="35"/>
      <c r="O9" s="42" t="str">
        <f t="shared" ref="O9:O27" si="3">IF(J9-K9=0,"",(N9-J9+K9)/(J9-K9)*100)</f>
        <v/>
      </c>
      <c r="P9" s="101"/>
      <c r="Q9" s="24" t="s">
        <v>3807</v>
      </c>
    </row>
    <row r="10" spans="1:17" ht="12.75" customHeight="1">
      <c r="A10" s="100" t="str">
        <f t="shared" si="2"/>
        <v/>
      </c>
      <c r="B10" s="100"/>
      <c r="C10" s="101"/>
      <c r="D10" s="101"/>
      <c r="E10" s="101"/>
      <c r="F10" s="102"/>
      <c r="G10" s="103"/>
      <c r="H10" s="101"/>
      <c r="I10" s="35"/>
      <c r="J10" s="106"/>
      <c r="K10" s="106"/>
      <c r="L10" s="35"/>
      <c r="M10" s="106"/>
      <c r="N10" s="35"/>
      <c r="O10" s="42" t="str">
        <f t="shared" si="3"/>
        <v/>
      </c>
      <c r="P10" s="101"/>
      <c r="Q10" s="24" t="s">
        <v>3808</v>
      </c>
    </row>
    <row r="11" spans="1:17" ht="12.75" customHeight="1">
      <c r="A11" s="100" t="str">
        <f t="shared" si="2"/>
        <v/>
      </c>
      <c r="B11" s="100"/>
      <c r="C11" s="101"/>
      <c r="D11" s="101"/>
      <c r="E11" s="101"/>
      <c r="F11" s="102"/>
      <c r="G11" s="103"/>
      <c r="H11" s="101"/>
      <c r="I11" s="35"/>
      <c r="J11" s="106"/>
      <c r="K11" s="106"/>
      <c r="L11" s="35"/>
      <c r="M11" s="106"/>
      <c r="N11" s="35"/>
      <c r="O11" s="42" t="str">
        <f t="shared" si="3"/>
        <v/>
      </c>
      <c r="P11" s="101"/>
      <c r="Q11" s="24" t="s">
        <v>3809</v>
      </c>
    </row>
    <row r="12" spans="1:17" ht="12.75" customHeight="1">
      <c r="A12" s="100" t="str">
        <f t="shared" si="2"/>
        <v/>
      </c>
      <c r="B12" s="100"/>
      <c r="C12" s="101"/>
      <c r="D12" s="101"/>
      <c r="E12" s="101"/>
      <c r="F12" s="102"/>
      <c r="G12" s="103"/>
      <c r="H12" s="101"/>
      <c r="I12" s="35"/>
      <c r="J12" s="106"/>
      <c r="K12" s="106"/>
      <c r="L12" s="35"/>
      <c r="M12" s="106"/>
      <c r="N12" s="35"/>
      <c r="O12" s="42" t="str">
        <f t="shared" si="3"/>
        <v/>
      </c>
      <c r="P12" s="101"/>
      <c r="Q12" s="24" t="s">
        <v>3810</v>
      </c>
    </row>
    <row r="13" spans="1:17" ht="12.75" customHeight="1">
      <c r="A13" s="100" t="str">
        <f t="shared" si="2"/>
        <v/>
      </c>
      <c r="B13" s="100"/>
      <c r="C13" s="101"/>
      <c r="D13" s="101"/>
      <c r="E13" s="101"/>
      <c r="F13" s="102"/>
      <c r="G13" s="103"/>
      <c r="H13" s="101"/>
      <c r="I13" s="35"/>
      <c r="J13" s="106"/>
      <c r="K13" s="106"/>
      <c r="L13" s="35"/>
      <c r="M13" s="106"/>
      <c r="N13" s="35"/>
      <c r="O13" s="42" t="str">
        <f t="shared" si="3"/>
        <v/>
      </c>
      <c r="P13" s="101"/>
      <c r="Q13" s="24" t="s">
        <v>3811</v>
      </c>
    </row>
    <row r="14" spans="1:17" ht="12.75" customHeight="1">
      <c r="A14" s="100" t="str">
        <f t="shared" si="2"/>
        <v/>
      </c>
      <c r="B14" s="100"/>
      <c r="C14" s="101"/>
      <c r="D14" s="101"/>
      <c r="E14" s="101"/>
      <c r="F14" s="102"/>
      <c r="G14" s="103"/>
      <c r="H14" s="101"/>
      <c r="I14" s="35"/>
      <c r="J14" s="106"/>
      <c r="K14" s="106"/>
      <c r="L14" s="35"/>
      <c r="M14" s="106"/>
      <c r="N14" s="35"/>
      <c r="O14" s="42" t="str">
        <f t="shared" si="3"/>
        <v/>
      </c>
      <c r="P14" s="101"/>
      <c r="Q14" s="24" t="s">
        <v>3812</v>
      </c>
    </row>
    <row r="15" spans="1:17" ht="12.75" customHeight="1">
      <c r="A15" s="100" t="str">
        <f t="shared" si="2"/>
        <v/>
      </c>
      <c r="B15" s="100"/>
      <c r="C15" s="101"/>
      <c r="D15" s="101"/>
      <c r="E15" s="101"/>
      <c r="F15" s="102"/>
      <c r="G15" s="103"/>
      <c r="H15" s="101"/>
      <c r="I15" s="35"/>
      <c r="J15" s="106"/>
      <c r="K15" s="106"/>
      <c r="L15" s="35"/>
      <c r="M15" s="106"/>
      <c r="N15" s="35"/>
      <c r="O15" s="42" t="str">
        <f t="shared" si="3"/>
        <v/>
      </c>
      <c r="P15" s="101"/>
      <c r="Q15" s="24" t="s">
        <v>3813</v>
      </c>
    </row>
    <row r="16" spans="1:17" ht="12.75" customHeight="1">
      <c r="A16" s="100" t="str">
        <f t="shared" si="2"/>
        <v/>
      </c>
      <c r="B16" s="100"/>
      <c r="C16" s="101"/>
      <c r="D16" s="101"/>
      <c r="E16" s="101"/>
      <c r="F16" s="102"/>
      <c r="G16" s="103"/>
      <c r="H16" s="101"/>
      <c r="I16" s="35"/>
      <c r="J16" s="106"/>
      <c r="K16" s="106"/>
      <c r="L16" s="35"/>
      <c r="M16" s="106"/>
      <c r="N16" s="35"/>
      <c r="O16" s="42" t="str">
        <f t="shared" si="3"/>
        <v/>
      </c>
      <c r="P16" s="101"/>
      <c r="Q16" s="24" t="s">
        <v>3814</v>
      </c>
    </row>
    <row r="17" spans="1:17" ht="12.75" customHeight="1">
      <c r="A17" s="100" t="str">
        <f t="shared" si="2"/>
        <v/>
      </c>
      <c r="B17" s="100"/>
      <c r="C17" s="101"/>
      <c r="D17" s="101"/>
      <c r="E17" s="101"/>
      <c r="F17" s="102"/>
      <c r="G17" s="103"/>
      <c r="H17" s="101"/>
      <c r="I17" s="35"/>
      <c r="J17" s="106"/>
      <c r="K17" s="106"/>
      <c r="L17" s="35"/>
      <c r="M17" s="106"/>
      <c r="N17" s="35"/>
      <c r="O17" s="42" t="str">
        <f t="shared" si="3"/>
        <v/>
      </c>
      <c r="P17" s="101"/>
      <c r="Q17" s="24" t="s">
        <v>3815</v>
      </c>
    </row>
    <row r="18" spans="1:17" ht="12.75" customHeight="1">
      <c r="A18" s="100" t="str">
        <f t="shared" si="2"/>
        <v/>
      </c>
      <c r="B18" s="100"/>
      <c r="C18" s="101"/>
      <c r="D18" s="101"/>
      <c r="E18" s="101"/>
      <c r="F18" s="102"/>
      <c r="G18" s="103"/>
      <c r="H18" s="101"/>
      <c r="I18" s="35"/>
      <c r="J18" s="106"/>
      <c r="K18" s="106"/>
      <c r="L18" s="35"/>
      <c r="M18" s="106"/>
      <c r="N18" s="35"/>
      <c r="O18" s="42" t="str">
        <f t="shared" si="3"/>
        <v/>
      </c>
      <c r="P18" s="101"/>
      <c r="Q18" s="24" t="s">
        <v>3816</v>
      </c>
    </row>
    <row r="19" spans="1:17" ht="12.75" customHeight="1">
      <c r="A19" s="100" t="str">
        <f t="shared" si="2"/>
        <v/>
      </c>
      <c r="B19" s="100"/>
      <c r="C19" s="101"/>
      <c r="D19" s="101"/>
      <c r="E19" s="101"/>
      <c r="F19" s="102"/>
      <c r="G19" s="103"/>
      <c r="H19" s="101"/>
      <c r="I19" s="35"/>
      <c r="J19" s="106"/>
      <c r="K19" s="106"/>
      <c r="L19" s="35"/>
      <c r="M19" s="106"/>
      <c r="N19" s="35"/>
      <c r="O19" s="42" t="str">
        <f t="shared" si="3"/>
        <v/>
      </c>
      <c r="P19" s="101"/>
      <c r="Q19" s="24" t="s">
        <v>3817</v>
      </c>
    </row>
    <row r="20" spans="1:17" ht="12.75" customHeight="1">
      <c r="A20" s="100" t="str">
        <f t="shared" si="2"/>
        <v/>
      </c>
      <c r="B20" s="100"/>
      <c r="C20" s="101"/>
      <c r="D20" s="101"/>
      <c r="E20" s="101"/>
      <c r="F20" s="102"/>
      <c r="G20" s="103"/>
      <c r="H20" s="101"/>
      <c r="I20" s="35"/>
      <c r="J20" s="106"/>
      <c r="K20" s="106"/>
      <c r="L20" s="35"/>
      <c r="M20" s="106"/>
      <c r="N20" s="35"/>
      <c r="O20" s="42" t="str">
        <f t="shared" si="3"/>
        <v/>
      </c>
      <c r="P20" s="101"/>
      <c r="Q20" s="24" t="s">
        <v>3818</v>
      </c>
    </row>
    <row r="21" spans="1:17" ht="12.75" customHeight="1">
      <c r="A21" s="100" t="str">
        <f t="shared" si="2"/>
        <v/>
      </c>
      <c r="B21" s="100"/>
      <c r="C21" s="101"/>
      <c r="D21" s="101"/>
      <c r="E21" s="101"/>
      <c r="F21" s="102"/>
      <c r="G21" s="103"/>
      <c r="H21" s="101"/>
      <c r="I21" s="35"/>
      <c r="J21" s="106"/>
      <c r="K21" s="106"/>
      <c r="L21" s="35"/>
      <c r="M21" s="106"/>
      <c r="N21" s="35"/>
      <c r="O21" s="42" t="str">
        <f t="shared" si="3"/>
        <v/>
      </c>
      <c r="P21" s="101"/>
      <c r="Q21" s="24" t="s">
        <v>3819</v>
      </c>
    </row>
    <row r="22" spans="1:17" ht="12.75" customHeight="1">
      <c r="A22" s="100" t="str">
        <f t="shared" si="2"/>
        <v/>
      </c>
      <c r="B22" s="100"/>
      <c r="C22" s="101"/>
      <c r="D22" s="101"/>
      <c r="E22" s="101"/>
      <c r="F22" s="102"/>
      <c r="G22" s="103"/>
      <c r="H22" s="101"/>
      <c r="I22" s="35"/>
      <c r="J22" s="106"/>
      <c r="K22" s="106"/>
      <c r="L22" s="35"/>
      <c r="M22" s="106"/>
      <c r="N22" s="35"/>
      <c r="O22" s="42" t="str">
        <f t="shared" si="3"/>
        <v/>
      </c>
      <c r="P22" s="101"/>
      <c r="Q22" s="24" t="s">
        <v>3820</v>
      </c>
    </row>
    <row r="23" spans="1:17" ht="12.75" customHeight="1">
      <c r="A23" s="100" t="str">
        <f t="shared" si="2"/>
        <v/>
      </c>
      <c r="B23" s="100"/>
      <c r="C23" s="101"/>
      <c r="D23" s="101"/>
      <c r="E23" s="101"/>
      <c r="F23" s="102"/>
      <c r="G23" s="103"/>
      <c r="H23" s="101"/>
      <c r="I23" s="35"/>
      <c r="J23" s="106"/>
      <c r="K23" s="106"/>
      <c r="L23" s="35"/>
      <c r="M23" s="106"/>
      <c r="N23" s="35"/>
      <c r="O23" s="42" t="str">
        <f t="shared" si="3"/>
        <v/>
      </c>
      <c r="P23" s="101"/>
      <c r="Q23" s="24" t="s">
        <v>3821</v>
      </c>
    </row>
    <row r="24" spans="1:17" ht="12.75" customHeight="1">
      <c r="A24" s="100" t="str">
        <f t="shared" si="2"/>
        <v/>
      </c>
      <c r="B24" s="100"/>
      <c r="C24" s="101"/>
      <c r="D24" s="101"/>
      <c r="E24" s="101"/>
      <c r="F24" s="102"/>
      <c r="G24" s="103"/>
      <c r="H24" s="101"/>
      <c r="I24" s="35"/>
      <c r="J24" s="106"/>
      <c r="K24" s="106"/>
      <c r="L24" s="35"/>
      <c r="M24" s="106"/>
      <c r="N24" s="35"/>
      <c r="O24" s="42" t="str">
        <f t="shared" si="3"/>
        <v/>
      </c>
      <c r="P24" s="101"/>
      <c r="Q24" s="24" t="s">
        <v>3822</v>
      </c>
    </row>
    <row r="25" spans="1:17" ht="12.75" customHeight="1">
      <c r="A25" s="824" t="s">
        <v>3823</v>
      </c>
      <c r="B25" s="853"/>
      <c r="C25" s="853"/>
      <c r="D25" s="811"/>
      <c r="E25" s="33"/>
      <c r="F25" s="66"/>
      <c r="G25" s="64"/>
      <c r="H25" s="33"/>
      <c r="I25" s="35">
        <f>SUM(I8:I24)</f>
        <v>0</v>
      </c>
      <c r="J25" s="35">
        <f>SUM(J8:J24)</f>
        <v>0</v>
      </c>
      <c r="K25" s="35">
        <f>SUM(K8:K24)</f>
        <v>0</v>
      </c>
      <c r="L25" s="35">
        <f>SUM(L8:L24)</f>
        <v>0</v>
      </c>
      <c r="M25" s="35"/>
      <c r="N25" s="35">
        <f>SUM(N8:N24)</f>
        <v>0</v>
      </c>
      <c r="O25" s="42" t="str">
        <f t="shared" si="3"/>
        <v/>
      </c>
      <c r="P25" s="33"/>
    </row>
    <row r="26" spans="1:17" ht="12.75" customHeight="1">
      <c r="A26" s="824" t="s">
        <v>3824</v>
      </c>
      <c r="B26" s="853"/>
      <c r="C26" s="853"/>
      <c r="D26" s="811"/>
      <c r="E26" s="33"/>
      <c r="F26" s="66"/>
      <c r="G26" s="64"/>
      <c r="H26" s="33"/>
      <c r="I26" s="35"/>
      <c r="J26" s="35">
        <f>K25</f>
        <v>0</v>
      </c>
      <c r="K26" s="35"/>
      <c r="L26" s="35"/>
      <c r="M26" s="35"/>
      <c r="N26" s="35"/>
      <c r="O26" s="42"/>
      <c r="P26" s="33"/>
    </row>
    <row r="27" spans="1:17" ht="15.75" customHeight="1">
      <c r="A27" s="803" t="s">
        <v>3825</v>
      </c>
      <c r="B27" s="809"/>
      <c r="C27" s="809"/>
      <c r="D27" s="804"/>
      <c r="E27" s="36"/>
      <c r="F27" s="37">
        <f>SUM(F8:F24)</f>
        <v>0</v>
      </c>
      <c r="G27" s="36"/>
      <c r="H27" s="36"/>
      <c r="I27" s="42">
        <f>I25-I26</f>
        <v>0</v>
      </c>
      <c r="J27" s="42">
        <f>J25-J26</f>
        <v>0</v>
      </c>
      <c r="K27" s="42"/>
      <c r="L27" s="42">
        <f>L25</f>
        <v>0</v>
      </c>
      <c r="M27" s="36"/>
      <c r="N27" s="42">
        <f>N25</f>
        <v>0</v>
      </c>
      <c r="O27" s="42" t="str">
        <f t="shared" si="3"/>
        <v/>
      </c>
      <c r="P27" s="38"/>
    </row>
    <row r="28" spans="1:17" ht="15.75" customHeight="1">
      <c r="A28" s="25" t="e">
        <f>#REF!&amp;"填表人："&amp;#REF!</f>
        <v>#REF!</v>
      </c>
      <c r="N28" s="25" t="e">
        <f>"评估人员："&amp;#REF!</f>
        <v>#REF!</v>
      </c>
      <c r="Q28" s="25" t="s">
        <v>1653</v>
      </c>
    </row>
    <row r="29" spans="1:17" ht="15.75" customHeight="1">
      <c r="A29" s="25" t="e">
        <f>"填表日期："&amp;YEAR(#REF!)&amp;"年"&amp;MONTH(#REF!)&amp;"月"&amp;DAY(#REF!)&amp;"日"</f>
        <v>#REF!</v>
      </c>
    </row>
  </sheetData>
  <mergeCells count="18">
    <mergeCell ref="A2:P2"/>
    <mergeCell ref="A3:P3"/>
    <mergeCell ref="I6:J6"/>
    <mergeCell ref="L6:N6"/>
    <mergeCell ref="A25:D25"/>
    <mergeCell ref="E6:E7"/>
    <mergeCell ref="F6:F7"/>
    <mergeCell ref="G6:G7"/>
    <mergeCell ref="H6:H7"/>
    <mergeCell ref="K6:K7"/>
    <mergeCell ref="O6:O7"/>
    <mergeCell ref="P6:P7"/>
    <mergeCell ref="A26:D26"/>
    <mergeCell ref="A27:D27"/>
    <mergeCell ref="A6:A7"/>
    <mergeCell ref="B6:B7"/>
    <mergeCell ref="C6:C7"/>
    <mergeCell ref="D6:D7"/>
  </mergeCells>
  <phoneticPr fontId="48" type="noConversion"/>
  <hyperlinks>
    <hyperlink ref="A1" location="索引目录!A1" display="返回索引目录" xr:uid="{00000000-0004-0000-4400-000000000000}"/>
  </hyperlinks>
  <printOptions horizontalCentered="1"/>
  <pageMargins left="0.98402777777777795" right="0.98402777777777795" top="0.98402777777777795" bottom="0.98402777777777795" header="0.47152777777777799" footer="0.35416666666666702"/>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L45"/>
  <sheetViews>
    <sheetView topLeftCell="A28" zoomScale="96" zoomScaleNormal="96" workbookViewId="0">
      <selection activeCell="L27" sqref="L27"/>
    </sheetView>
  </sheetViews>
  <sheetFormatPr defaultColWidth="7" defaultRowHeight="18" customHeight="1"/>
  <cols>
    <col min="1" max="1" width="18.125" style="490" customWidth="1"/>
    <col min="2" max="5" width="15.125" style="491" customWidth="1"/>
    <col min="6" max="6" width="15.125" style="492" customWidth="1"/>
    <col min="7" max="7" width="18" style="490" customWidth="1"/>
    <col min="8" max="11" width="15.125" style="490" customWidth="1"/>
    <col min="12" max="12" width="15.125" style="492" customWidth="1"/>
    <col min="13" max="14" width="7" style="490" customWidth="1"/>
    <col min="15" max="16384" width="7" style="490"/>
  </cols>
  <sheetData>
    <row r="1" spans="1:12" s="485" customFormat="1" ht="18" customHeight="1">
      <c r="A1" s="493" t="s">
        <v>525</v>
      </c>
      <c r="B1" s="487"/>
      <c r="C1" s="487"/>
      <c r="D1" s="487"/>
      <c r="E1" s="487"/>
      <c r="F1" s="487"/>
      <c r="G1" s="487"/>
      <c r="H1" s="487"/>
      <c r="I1" s="487"/>
      <c r="J1" s="487"/>
      <c r="K1" s="487"/>
      <c r="L1" s="487"/>
    </row>
    <row r="2" spans="1:12" s="486" customFormat="1" ht="23.25">
      <c r="A2" s="775" t="s">
        <v>208</v>
      </c>
      <c r="B2" s="776"/>
      <c r="C2" s="776"/>
      <c r="D2" s="776"/>
      <c r="E2" s="776"/>
      <c r="F2" s="776"/>
      <c r="G2" s="776"/>
      <c r="H2" s="776"/>
      <c r="I2" s="776"/>
      <c r="J2" s="776"/>
      <c r="K2" s="776"/>
      <c r="L2" s="776"/>
    </row>
    <row r="3" spans="1:12" s="487" customFormat="1" ht="18" customHeight="1">
      <c r="A3" s="777" t="e">
        <f>"评估基准日："&amp;TEXT(#REF!,"yyyy年mm月dd日")</f>
        <v>#REF!</v>
      </c>
      <c r="B3" s="778"/>
      <c r="C3" s="778"/>
      <c r="D3" s="778"/>
      <c r="E3" s="778"/>
      <c r="F3" s="778"/>
      <c r="G3" s="778"/>
      <c r="H3" s="778"/>
      <c r="I3" s="778"/>
      <c r="J3" s="778"/>
      <c r="K3" s="778"/>
      <c r="L3" s="778"/>
    </row>
    <row r="4" spans="1:12" ht="18" customHeight="1">
      <c r="A4" s="779" t="e">
        <f>#REF!&amp;"："&amp;#REF!</f>
        <v>#REF!</v>
      </c>
      <c r="B4" s="780"/>
      <c r="C4" s="780"/>
      <c r="D4" s="780"/>
      <c r="E4" s="780"/>
      <c r="G4" s="485"/>
      <c r="L4" s="492" t="s">
        <v>3</v>
      </c>
    </row>
    <row r="5" spans="1:12" s="488" customFormat="1" ht="15.75" customHeight="1">
      <c r="A5" s="494" t="s">
        <v>526</v>
      </c>
      <c r="B5" s="494" t="s">
        <v>527</v>
      </c>
      <c r="C5" s="494" t="e">
        <f>YEAR(#REF!)-3&amp;"年"</f>
        <v>#REF!</v>
      </c>
      <c r="D5" s="494" t="e">
        <f>YEAR(#REF!)-2&amp;"年"</f>
        <v>#REF!</v>
      </c>
      <c r="E5" s="494" t="e">
        <f>YEAR(#REF!)-1&amp;"年"</f>
        <v>#REF!</v>
      </c>
      <c r="F5" s="494" t="s">
        <v>528</v>
      </c>
      <c r="G5" s="495" t="s">
        <v>529</v>
      </c>
      <c r="H5" s="494" t="s">
        <v>527</v>
      </c>
      <c r="I5" s="494" t="e">
        <f>YEAR(#REF!)-3&amp;"年"</f>
        <v>#REF!</v>
      </c>
      <c r="J5" s="494" t="e">
        <f>YEAR(#REF!)-2&amp;"年"</f>
        <v>#REF!</v>
      </c>
      <c r="K5" s="494" t="e">
        <f>YEAR(#REF!)-1&amp;"年"</f>
        <v>#REF!</v>
      </c>
      <c r="L5" s="494" t="s">
        <v>528</v>
      </c>
    </row>
    <row r="6" spans="1:12" ht="15.75" customHeight="1">
      <c r="A6" s="496" t="s">
        <v>530</v>
      </c>
      <c r="B6" s="497"/>
      <c r="C6" s="382"/>
      <c r="D6" s="382"/>
      <c r="E6" s="382"/>
      <c r="F6" s="382"/>
      <c r="G6" s="496" t="s">
        <v>531</v>
      </c>
      <c r="H6" s="498"/>
      <c r="I6" s="382"/>
      <c r="J6" s="382"/>
      <c r="K6" s="382"/>
      <c r="L6" s="382"/>
    </row>
    <row r="7" spans="1:12" ht="15.75" customHeight="1">
      <c r="A7" s="499" t="s">
        <v>532</v>
      </c>
      <c r="B7" s="497"/>
      <c r="C7" s="382"/>
      <c r="D7" s="382"/>
      <c r="E7" s="382"/>
      <c r="F7" s="382"/>
      <c r="G7" s="499" t="s">
        <v>216</v>
      </c>
      <c r="H7" s="498"/>
      <c r="I7" s="382"/>
      <c r="J7" s="382"/>
      <c r="K7" s="382"/>
      <c r="L7" s="382"/>
    </row>
    <row r="8" spans="1:12" ht="15.75" customHeight="1">
      <c r="A8" s="499" t="s">
        <v>533</v>
      </c>
      <c r="B8" s="497"/>
      <c r="C8" s="382"/>
      <c r="D8" s="382"/>
      <c r="E8" s="382"/>
      <c r="F8" s="382"/>
      <c r="G8" s="499" t="s">
        <v>218</v>
      </c>
      <c r="H8" s="498"/>
      <c r="I8" s="382"/>
      <c r="J8" s="382"/>
      <c r="K8" s="382"/>
      <c r="L8" s="382"/>
    </row>
    <row r="9" spans="1:12" ht="15.75" customHeight="1">
      <c r="A9" s="499" t="s">
        <v>534</v>
      </c>
      <c r="B9" s="497"/>
      <c r="C9" s="382"/>
      <c r="D9" s="382"/>
      <c r="E9" s="382"/>
      <c r="F9" s="382"/>
      <c r="G9" s="499" t="s">
        <v>220</v>
      </c>
      <c r="H9" s="498"/>
      <c r="I9" s="382"/>
      <c r="J9" s="382"/>
      <c r="K9" s="382"/>
      <c r="L9" s="382"/>
    </row>
    <row r="10" spans="1:12" ht="15.75" customHeight="1">
      <c r="A10" s="499" t="s">
        <v>535</v>
      </c>
      <c r="B10" s="497"/>
      <c r="C10" s="382"/>
      <c r="D10" s="382"/>
      <c r="E10" s="382"/>
      <c r="F10" s="382"/>
      <c r="G10" s="499" t="s">
        <v>223</v>
      </c>
      <c r="H10" s="500"/>
      <c r="I10" s="382"/>
      <c r="J10" s="382"/>
      <c r="K10" s="382"/>
      <c r="L10" s="382"/>
    </row>
    <row r="11" spans="1:12" ht="15.75" customHeight="1">
      <c r="A11" s="499" t="s">
        <v>536</v>
      </c>
      <c r="B11" s="497"/>
      <c r="C11" s="382"/>
      <c r="D11" s="382"/>
      <c r="E11" s="382"/>
      <c r="F11" s="382"/>
      <c r="G11" s="499" t="s">
        <v>225</v>
      </c>
      <c r="H11" s="498"/>
      <c r="I11" s="382"/>
      <c r="J11" s="382"/>
      <c r="K11" s="382"/>
      <c r="L11" s="382"/>
    </row>
    <row r="12" spans="1:12" ht="15.75" customHeight="1">
      <c r="A12" s="499" t="s">
        <v>537</v>
      </c>
      <c r="B12" s="497"/>
      <c r="C12" s="382"/>
      <c r="D12" s="382"/>
      <c r="E12" s="382"/>
      <c r="F12" s="382"/>
      <c r="G12" s="499" t="s">
        <v>227</v>
      </c>
      <c r="H12" s="500"/>
      <c r="I12" s="382"/>
      <c r="J12" s="382"/>
      <c r="K12" s="382"/>
      <c r="L12" s="382"/>
    </row>
    <row r="13" spans="1:12" ht="15.75" customHeight="1">
      <c r="A13" s="499" t="s">
        <v>538</v>
      </c>
      <c r="B13" s="497"/>
      <c r="C13" s="382"/>
      <c r="D13" s="382"/>
      <c r="E13" s="382"/>
      <c r="F13" s="382"/>
      <c r="G13" s="499" t="s">
        <v>229</v>
      </c>
      <c r="H13" s="500"/>
      <c r="I13" s="382"/>
      <c r="J13" s="382"/>
      <c r="K13" s="382"/>
      <c r="L13" s="382"/>
    </row>
    <row r="14" spans="1:12" ht="15.75" customHeight="1">
      <c r="A14" s="499" t="s">
        <v>539</v>
      </c>
      <c r="B14" s="497"/>
      <c r="C14" s="382"/>
      <c r="D14" s="382"/>
      <c r="E14" s="382"/>
      <c r="F14" s="382"/>
      <c r="G14" s="499" t="s">
        <v>231</v>
      </c>
      <c r="H14" s="498"/>
      <c r="I14" s="382"/>
      <c r="J14" s="382"/>
      <c r="K14" s="382"/>
      <c r="L14" s="382"/>
    </row>
    <row r="15" spans="1:12" ht="15.75" customHeight="1">
      <c r="A15" s="499" t="s">
        <v>540</v>
      </c>
      <c r="B15" s="497"/>
      <c r="C15" s="382"/>
      <c r="D15" s="382"/>
      <c r="E15" s="382"/>
      <c r="F15" s="382"/>
      <c r="G15" s="499" t="s">
        <v>233</v>
      </c>
      <c r="H15" s="498"/>
      <c r="I15" s="382"/>
      <c r="J15" s="382"/>
      <c r="K15" s="382"/>
      <c r="L15" s="382"/>
    </row>
    <row r="16" spans="1:12" ht="15.75" customHeight="1">
      <c r="A16" s="499" t="s">
        <v>541</v>
      </c>
      <c r="B16" s="497"/>
      <c r="C16" s="382"/>
      <c r="D16" s="382"/>
      <c r="E16" s="382"/>
      <c r="F16" s="382"/>
      <c r="G16" s="499" t="s">
        <v>235</v>
      </c>
      <c r="H16" s="500"/>
      <c r="I16" s="382"/>
      <c r="J16" s="382"/>
      <c r="K16" s="382"/>
      <c r="L16" s="382"/>
    </row>
    <row r="17" spans="1:12" ht="15.75" customHeight="1">
      <c r="A17" s="499" t="s">
        <v>542</v>
      </c>
      <c r="B17" s="497"/>
      <c r="C17" s="382"/>
      <c r="D17" s="382"/>
      <c r="E17" s="382"/>
      <c r="F17" s="382"/>
      <c r="G17" s="499" t="s">
        <v>237</v>
      </c>
      <c r="H17" s="500"/>
      <c r="I17" s="382"/>
      <c r="J17" s="382"/>
      <c r="K17" s="382"/>
      <c r="L17" s="382"/>
    </row>
    <row r="18" spans="1:12" ht="15.75" customHeight="1">
      <c r="A18" s="499" t="s">
        <v>543</v>
      </c>
      <c r="B18" s="497"/>
      <c r="C18" s="382"/>
      <c r="D18" s="382"/>
      <c r="E18" s="382"/>
      <c r="F18" s="382"/>
      <c r="G18" s="499" t="s">
        <v>239</v>
      </c>
      <c r="H18" s="500"/>
      <c r="I18" s="382"/>
      <c r="J18" s="382"/>
      <c r="K18" s="382"/>
      <c r="L18" s="382"/>
    </row>
    <row r="19" spans="1:12" ht="15.75" customHeight="1">
      <c r="A19" s="499" t="s">
        <v>263</v>
      </c>
      <c r="B19" s="497"/>
      <c r="C19" s="382"/>
      <c r="D19" s="382"/>
      <c r="E19" s="382"/>
      <c r="F19" s="382"/>
      <c r="G19" s="499" t="s">
        <v>241</v>
      </c>
      <c r="H19" s="498"/>
      <c r="I19" s="382"/>
      <c r="J19" s="382"/>
      <c r="K19" s="382"/>
      <c r="L19" s="382"/>
    </row>
    <row r="20" spans="1:12" ht="15.75" customHeight="1">
      <c r="A20" s="501" t="s">
        <v>544</v>
      </c>
      <c r="B20" s="497"/>
      <c r="C20" s="382">
        <f>SUM(C7:C19)</f>
        <v>0</v>
      </c>
      <c r="D20" s="382">
        <f>SUM(D7:D19)</f>
        <v>0</v>
      </c>
      <c r="E20" s="382">
        <f>SUM(E7:E19)</f>
        <v>0</v>
      </c>
      <c r="F20" s="382">
        <f>SUM(F7:F19)</f>
        <v>0</v>
      </c>
      <c r="G20" s="501" t="s">
        <v>545</v>
      </c>
      <c r="H20" s="498"/>
      <c r="I20" s="382">
        <f>SUM(I7:I19)</f>
        <v>0</v>
      </c>
      <c r="J20" s="382">
        <f>SUM(J7:J19)</f>
        <v>0</v>
      </c>
      <c r="K20" s="382">
        <f>SUM(K7:K19)</f>
        <v>0</v>
      </c>
      <c r="L20" s="382">
        <f>SUM(L7:L19)</f>
        <v>0</v>
      </c>
    </row>
    <row r="21" spans="1:12" ht="15.75" customHeight="1">
      <c r="A21" s="496" t="s">
        <v>546</v>
      </c>
      <c r="B21" s="497"/>
      <c r="C21" s="382"/>
      <c r="D21" s="382"/>
      <c r="E21" s="382"/>
      <c r="F21" s="382"/>
      <c r="G21" s="496" t="s">
        <v>547</v>
      </c>
      <c r="H21" s="502"/>
      <c r="I21" s="382"/>
      <c r="J21" s="382"/>
      <c r="K21" s="382"/>
      <c r="L21" s="382"/>
    </row>
    <row r="22" spans="1:12" ht="15.75" customHeight="1">
      <c r="A22" s="499" t="s">
        <v>548</v>
      </c>
      <c r="B22" s="497"/>
      <c r="C22" s="382"/>
      <c r="D22" s="382"/>
      <c r="E22" s="382"/>
      <c r="F22" s="382"/>
      <c r="G22" s="499" t="s">
        <v>247</v>
      </c>
      <c r="H22" s="500"/>
      <c r="I22" s="382"/>
      <c r="J22" s="382"/>
      <c r="K22" s="382"/>
      <c r="L22" s="382"/>
    </row>
    <row r="23" spans="1:12" ht="15.75" customHeight="1">
      <c r="A23" s="499" t="s">
        <v>549</v>
      </c>
      <c r="B23" s="497"/>
      <c r="C23" s="382"/>
      <c r="D23" s="382"/>
      <c r="E23" s="382"/>
      <c r="F23" s="382"/>
      <c r="G23" s="499" t="s">
        <v>249</v>
      </c>
      <c r="H23" s="498"/>
      <c r="I23" s="382"/>
      <c r="J23" s="382"/>
      <c r="K23" s="382"/>
      <c r="L23" s="382"/>
    </row>
    <row r="24" spans="1:12" ht="15.75" customHeight="1">
      <c r="A24" s="499" t="s">
        <v>550</v>
      </c>
      <c r="B24" s="497"/>
      <c r="C24" s="382"/>
      <c r="D24" s="382"/>
      <c r="E24" s="382"/>
      <c r="F24" s="382"/>
      <c r="G24" s="499" t="s">
        <v>251</v>
      </c>
      <c r="H24" s="498"/>
      <c r="I24" s="382"/>
      <c r="J24" s="382"/>
      <c r="K24" s="382"/>
      <c r="L24" s="382"/>
    </row>
    <row r="25" spans="1:12" ht="15.75" customHeight="1">
      <c r="A25" s="499" t="s">
        <v>271</v>
      </c>
      <c r="B25" s="497"/>
      <c r="C25" s="382"/>
      <c r="D25" s="382"/>
      <c r="E25" s="382"/>
      <c r="F25" s="382"/>
      <c r="G25" s="499" t="s">
        <v>253</v>
      </c>
      <c r="H25" s="498"/>
      <c r="I25" s="382"/>
      <c r="J25" s="382"/>
      <c r="K25" s="382"/>
      <c r="L25" s="382"/>
    </row>
    <row r="26" spans="1:12" ht="15.75" customHeight="1">
      <c r="A26" s="499" t="s">
        <v>551</v>
      </c>
      <c r="B26" s="497"/>
      <c r="C26" s="382"/>
      <c r="D26" s="382"/>
      <c r="E26" s="382"/>
      <c r="F26" s="382"/>
      <c r="G26" s="499" t="s">
        <v>256</v>
      </c>
      <c r="H26" s="498"/>
      <c r="I26" s="382"/>
      <c r="J26" s="382"/>
      <c r="K26" s="382"/>
      <c r="L26" s="382"/>
    </row>
    <row r="27" spans="1:12" ht="15.75" customHeight="1">
      <c r="A27" s="499" t="s">
        <v>552</v>
      </c>
      <c r="B27" s="497"/>
      <c r="C27" s="382"/>
      <c r="D27" s="382"/>
      <c r="E27" s="382"/>
      <c r="F27" s="382"/>
      <c r="G27" s="499" t="s">
        <v>259</v>
      </c>
      <c r="H27" s="498"/>
      <c r="I27" s="382"/>
      <c r="J27" s="382"/>
      <c r="K27" s="382"/>
      <c r="L27" s="382"/>
    </row>
    <row r="28" spans="1:12" ht="15.75" customHeight="1">
      <c r="A28" s="499" t="s">
        <v>274</v>
      </c>
      <c r="B28" s="497"/>
      <c r="C28" s="382"/>
      <c r="D28" s="382"/>
      <c r="E28" s="382"/>
      <c r="F28" s="382"/>
      <c r="G28" s="499" t="s">
        <v>262</v>
      </c>
      <c r="H28" s="498"/>
      <c r="I28" s="382"/>
      <c r="J28" s="382"/>
      <c r="K28" s="382"/>
      <c r="L28" s="382"/>
    </row>
    <row r="29" spans="1:12" ht="15.75" customHeight="1">
      <c r="A29" s="499" t="s">
        <v>553</v>
      </c>
      <c r="B29" s="497"/>
      <c r="C29" s="382"/>
      <c r="D29" s="382"/>
      <c r="E29" s="382"/>
      <c r="F29" s="382"/>
      <c r="G29" s="499" t="s">
        <v>265</v>
      </c>
      <c r="H29" s="498"/>
      <c r="I29" s="382"/>
      <c r="J29" s="382"/>
      <c r="K29" s="382"/>
      <c r="L29" s="382"/>
    </row>
    <row r="30" spans="1:12" ht="15.75" customHeight="1">
      <c r="A30" s="499" t="s">
        <v>289</v>
      </c>
      <c r="B30" s="497"/>
      <c r="C30" s="382"/>
      <c r="D30" s="382"/>
      <c r="E30" s="382"/>
      <c r="F30" s="382"/>
      <c r="G30" s="501" t="s">
        <v>554</v>
      </c>
      <c r="H30" s="498"/>
      <c r="I30" s="382">
        <f>SUM(I22:I29)</f>
        <v>0</v>
      </c>
      <c r="J30" s="382">
        <f>SUM(J22:J29)</f>
        <v>0</v>
      </c>
      <c r="K30" s="382">
        <f>SUM(K22:K29)</f>
        <v>0</v>
      </c>
      <c r="L30" s="382">
        <f>SUM(L22:L29)</f>
        <v>0</v>
      </c>
    </row>
    <row r="31" spans="1:12" ht="15.75" customHeight="1">
      <c r="A31" s="499" t="s">
        <v>294</v>
      </c>
      <c r="B31" s="497"/>
      <c r="C31" s="382"/>
      <c r="D31" s="382"/>
      <c r="E31" s="382"/>
      <c r="F31" s="382"/>
      <c r="G31" s="501" t="s">
        <v>555</v>
      </c>
      <c r="H31" s="498"/>
      <c r="I31" s="382">
        <f>I20+I30</f>
        <v>0</v>
      </c>
      <c r="J31" s="382">
        <f>J20+J30</f>
        <v>0</v>
      </c>
      <c r="K31" s="382">
        <f>K20+K30</f>
        <v>0</v>
      </c>
      <c r="L31" s="382">
        <f>L20+L30</f>
        <v>0</v>
      </c>
    </row>
    <row r="32" spans="1:12" ht="15.75" customHeight="1">
      <c r="A32" s="499" t="s">
        <v>295</v>
      </c>
      <c r="B32" s="497"/>
      <c r="C32" s="382"/>
      <c r="D32" s="382"/>
      <c r="E32" s="382"/>
      <c r="F32" s="382"/>
      <c r="G32" s="503" t="s">
        <v>556</v>
      </c>
      <c r="H32" s="498"/>
      <c r="I32" s="382"/>
      <c r="J32" s="382"/>
      <c r="K32" s="382"/>
      <c r="L32" s="382"/>
    </row>
    <row r="33" spans="1:12" ht="15.75" customHeight="1">
      <c r="A33" s="499" t="s">
        <v>557</v>
      </c>
      <c r="B33" s="497"/>
      <c r="C33" s="382"/>
      <c r="D33" s="382"/>
      <c r="E33" s="382"/>
      <c r="F33" s="382"/>
      <c r="G33" s="504" t="s">
        <v>558</v>
      </c>
      <c r="H33" s="500"/>
      <c r="I33" s="382"/>
      <c r="J33" s="382"/>
      <c r="K33" s="382"/>
      <c r="L33" s="382"/>
    </row>
    <row r="34" spans="1:12" ht="15.75" customHeight="1">
      <c r="A34" s="499" t="s">
        <v>297</v>
      </c>
      <c r="B34" s="497"/>
      <c r="C34" s="382"/>
      <c r="D34" s="382"/>
      <c r="E34" s="382"/>
      <c r="F34" s="382"/>
      <c r="G34" s="505" t="s">
        <v>559</v>
      </c>
      <c r="H34" s="502"/>
      <c r="I34" s="382"/>
      <c r="J34" s="382"/>
      <c r="K34" s="382"/>
      <c r="L34" s="382"/>
    </row>
    <row r="35" spans="1:12" ht="15.75" customHeight="1">
      <c r="A35" s="499" t="s">
        <v>302</v>
      </c>
      <c r="B35" s="497"/>
      <c r="C35" s="382"/>
      <c r="D35" s="382"/>
      <c r="E35" s="382"/>
      <c r="F35" s="382"/>
      <c r="G35" s="505" t="s">
        <v>560</v>
      </c>
      <c r="H35" s="498"/>
      <c r="I35" s="382"/>
      <c r="J35" s="382"/>
      <c r="K35" s="382"/>
      <c r="L35" s="382"/>
    </row>
    <row r="36" spans="1:12" ht="15.75" customHeight="1">
      <c r="A36" s="499" t="s">
        <v>303</v>
      </c>
      <c r="B36" s="497"/>
      <c r="C36" s="382"/>
      <c r="D36" s="382"/>
      <c r="E36" s="382"/>
      <c r="F36" s="382"/>
      <c r="G36" s="505" t="s">
        <v>561</v>
      </c>
      <c r="H36" s="498"/>
      <c r="I36" s="382"/>
      <c r="J36" s="382"/>
      <c r="K36" s="382"/>
      <c r="L36" s="382"/>
    </row>
    <row r="37" spans="1:12" ht="15.75" customHeight="1">
      <c r="A37" s="499" t="s">
        <v>304</v>
      </c>
      <c r="B37" s="497"/>
      <c r="C37" s="382"/>
      <c r="D37" s="382"/>
      <c r="E37" s="382"/>
      <c r="F37" s="382"/>
      <c r="G37" s="504" t="s">
        <v>562</v>
      </c>
      <c r="H37" s="498"/>
      <c r="I37" s="382"/>
      <c r="J37" s="382"/>
      <c r="K37" s="382"/>
      <c r="L37" s="382"/>
    </row>
    <row r="38" spans="1:12" ht="15.75" customHeight="1">
      <c r="A38" s="499" t="s">
        <v>305</v>
      </c>
      <c r="B38" s="497"/>
      <c r="C38" s="382"/>
      <c r="D38" s="382"/>
      <c r="E38" s="382"/>
      <c r="F38" s="382"/>
      <c r="G38" s="504" t="s">
        <v>563</v>
      </c>
      <c r="H38" s="498"/>
      <c r="I38" s="382"/>
      <c r="J38" s="382"/>
      <c r="K38" s="382"/>
      <c r="L38" s="382"/>
    </row>
    <row r="39" spans="1:12" ht="15.75" customHeight="1">
      <c r="A39" s="499" t="s">
        <v>306</v>
      </c>
      <c r="B39" s="497"/>
      <c r="C39" s="382"/>
      <c r="D39" s="382"/>
      <c r="E39" s="382"/>
      <c r="F39" s="382"/>
      <c r="G39" s="505" t="s">
        <v>564</v>
      </c>
      <c r="H39" s="498"/>
      <c r="I39" s="382"/>
      <c r="J39" s="382"/>
      <c r="K39" s="382"/>
      <c r="L39" s="382"/>
    </row>
    <row r="40" spans="1:12" ht="15.75" customHeight="1">
      <c r="A40" s="501" t="s">
        <v>565</v>
      </c>
      <c r="B40" s="497"/>
      <c r="C40" s="382">
        <f>SUM(C22:C39)</f>
        <v>0</v>
      </c>
      <c r="D40" s="382">
        <f>SUM(D22:D39)</f>
        <v>0</v>
      </c>
      <c r="E40" s="382">
        <f>SUM(E22:E39)</f>
        <v>0</v>
      </c>
      <c r="F40" s="382">
        <f>SUM(F22:F39)</f>
        <v>0</v>
      </c>
      <c r="G40" s="504" t="s">
        <v>566</v>
      </c>
      <c r="H40" s="498"/>
      <c r="I40" s="382"/>
      <c r="J40" s="382"/>
      <c r="K40" s="382"/>
      <c r="L40" s="382"/>
    </row>
    <row r="41" spans="1:12" ht="15.75" customHeight="1">
      <c r="A41" s="506"/>
      <c r="B41" s="506"/>
      <c r="C41" s="382"/>
      <c r="D41" s="382"/>
      <c r="E41" s="382"/>
      <c r="F41" s="382"/>
      <c r="G41" s="504" t="s">
        <v>567</v>
      </c>
      <c r="H41" s="498"/>
      <c r="I41" s="382"/>
      <c r="J41" s="382"/>
      <c r="K41" s="382"/>
      <c r="L41" s="382"/>
    </row>
    <row r="42" spans="1:12" ht="15.75" customHeight="1">
      <c r="A42" s="506"/>
      <c r="B42" s="506"/>
      <c r="C42" s="382"/>
      <c r="D42" s="382"/>
      <c r="E42" s="382"/>
      <c r="F42" s="382"/>
      <c r="G42" s="504" t="s">
        <v>568</v>
      </c>
      <c r="H42" s="498"/>
      <c r="I42" s="382"/>
      <c r="J42" s="382"/>
      <c r="K42" s="382"/>
      <c r="L42" s="382"/>
    </row>
    <row r="43" spans="1:12" ht="15.75" customHeight="1">
      <c r="A43" s="507"/>
      <c r="B43" s="497"/>
      <c r="C43" s="382"/>
      <c r="D43" s="382"/>
      <c r="E43" s="382"/>
      <c r="F43" s="382"/>
      <c r="G43" s="508" t="s">
        <v>569</v>
      </c>
      <c r="H43" s="498"/>
      <c r="I43" s="382">
        <f>SUM(I33:I42)-I35-I36-I38</f>
        <v>0</v>
      </c>
      <c r="J43" s="382">
        <f>SUM(J33:J42)-J35-J36-J38</f>
        <v>0</v>
      </c>
      <c r="K43" s="382">
        <f>SUM(K33:K42)-K35-K36-K38</f>
        <v>0</v>
      </c>
      <c r="L43" s="382">
        <f>SUM(L33:L42)-L35-L36-L38</f>
        <v>0</v>
      </c>
    </row>
    <row r="44" spans="1:12" ht="25.5">
      <c r="A44" s="501" t="s">
        <v>570</v>
      </c>
      <c r="B44" s="497"/>
      <c r="C44" s="382">
        <f>C20+C40</f>
        <v>0</v>
      </c>
      <c r="D44" s="382">
        <f>D20+D40</f>
        <v>0</v>
      </c>
      <c r="E44" s="382">
        <f>E20+E40</f>
        <v>0</v>
      </c>
      <c r="F44" s="382">
        <f>F20+F40</f>
        <v>0</v>
      </c>
      <c r="G44" s="508" t="s">
        <v>571</v>
      </c>
      <c r="H44" s="498"/>
      <c r="I44" s="382">
        <f>I31+I43</f>
        <v>0</v>
      </c>
      <c r="J44" s="382">
        <f>J31+J43</f>
        <v>0</v>
      </c>
      <c r="K44" s="382">
        <f>K31+K43</f>
        <v>0</v>
      </c>
      <c r="L44" s="382">
        <f>L31+L43</f>
        <v>0</v>
      </c>
    </row>
    <row r="45" spans="1:12" s="489" customFormat="1" ht="15.75" customHeight="1">
      <c r="A45" s="509"/>
      <c r="B45" s="509"/>
      <c r="C45" s="509"/>
      <c r="D45" s="509"/>
      <c r="E45" s="509"/>
      <c r="F45" s="509"/>
      <c r="G45" s="509"/>
      <c r="H45" s="509"/>
      <c r="I45" s="509"/>
      <c r="J45" s="509"/>
      <c r="K45" s="509"/>
      <c r="L45" s="509"/>
    </row>
  </sheetData>
  <mergeCells count="3">
    <mergeCell ref="A2:L2"/>
    <mergeCell ref="A3:L3"/>
    <mergeCell ref="A4:E4"/>
  </mergeCells>
  <phoneticPr fontId="48" type="noConversion"/>
  <hyperlinks>
    <hyperlink ref="A1" location="索引目录!C4" display="返回索引页" xr:uid="{00000000-0004-0000-0600-000000000000}"/>
  </hyperlinks>
  <pageMargins left="0.74791666666666701" right="0.74791666666666701" top="0.98402777777777795" bottom="0.98402777777777795" header="0.51180555555555596" footer="0.51180555555555596"/>
  <pageSetup paperSize="9" scale="64" orientation="landscape"/>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4">
    <pageSetUpPr fitToPage="1"/>
  </sheetPr>
  <dimension ref="A1:L29"/>
  <sheetViews>
    <sheetView showGridLines="0" topLeftCell="A4" zoomScale="96" zoomScaleNormal="96" workbookViewId="0">
      <selection activeCell="V38" sqref="V38"/>
    </sheetView>
  </sheetViews>
  <sheetFormatPr defaultColWidth="9" defaultRowHeight="15.75" customHeight="1"/>
  <cols>
    <col min="1" max="1" width="5.125" style="25" customWidth="1"/>
    <col min="2" max="3" width="16.125" style="25" customWidth="1"/>
    <col min="4" max="4" width="8.125" style="25" customWidth="1"/>
    <col min="5" max="5" width="16.125" style="25" customWidth="1"/>
    <col min="6" max="6" width="14.625" style="25" customWidth="1"/>
    <col min="7" max="7" width="12.625" style="25" customWidth="1"/>
    <col min="8" max="8" width="8.5" style="25" customWidth="1"/>
    <col min="9" max="9" width="10.625" style="25" customWidth="1"/>
    <col min="10" max="10" width="7.125" style="25" customWidth="1"/>
    <col min="11" max="11" width="18.125" style="25" customWidth="1"/>
    <col min="12" max="16384" width="9" style="25"/>
  </cols>
  <sheetData>
    <row r="1" spans="1:12" ht="15.75" customHeight="1">
      <c r="A1" s="26" t="s">
        <v>0</v>
      </c>
    </row>
    <row r="2" spans="1:12" s="23" customFormat="1" ht="30" customHeight="1">
      <c r="A2" s="798" t="s">
        <v>139</v>
      </c>
      <c r="B2" s="799"/>
      <c r="C2" s="799"/>
      <c r="D2" s="799"/>
      <c r="E2" s="799"/>
      <c r="F2" s="799"/>
      <c r="G2" s="799"/>
      <c r="H2" s="799"/>
      <c r="I2" s="799"/>
      <c r="J2" s="799"/>
      <c r="K2" s="799"/>
    </row>
    <row r="3" spans="1:12" ht="15.75" customHeight="1">
      <c r="A3" s="800" t="e">
        <f>"评估基准日："&amp;TEXT(#REF!,"yyyy年mm月dd日")</f>
        <v>#REF!</v>
      </c>
      <c r="B3" s="801"/>
      <c r="C3" s="801"/>
      <c r="D3" s="801"/>
      <c r="E3" s="801"/>
      <c r="F3" s="801"/>
      <c r="G3" s="801"/>
      <c r="H3" s="801"/>
      <c r="I3" s="801"/>
      <c r="J3" s="801"/>
      <c r="K3" s="801"/>
    </row>
    <row r="4" spans="1:12" ht="14.25" customHeight="1">
      <c r="A4" s="24"/>
      <c r="B4" s="24"/>
      <c r="C4" s="24"/>
      <c r="D4" s="24"/>
      <c r="E4" s="24"/>
      <c r="F4" s="24"/>
      <c r="G4" s="24"/>
      <c r="H4" s="24"/>
      <c r="I4" s="24"/>
      <c r="J4" s="24"/>
      <c r="K4" s="28" t="s">
        <v>3826</v>
      </c>
    </row>
    <row r="5" spans="1:12" ht="15.75" customHeight="1">
      <c r="A5" s="885" t="e">
        <f>#REF!&amp;"："&amp;#REF!</f>
        <v>#REF!</v>
      </c>
      <c r="B5" s="809"/>
      <c r="C5" s="809"/>
      <c r="D5" s="809"/>
      <c r="E5" s="809"/>
      <c r="F5" s="809"/>
      <c r="K5" s="28" t="s">
        <v>1614</v>
      </c>
    </row>
    <row r="6" spans="1:12" s="24" customFormat="1" ht="12.75" customHeight="1">
      <c r="A6" s="821" t="s">
        <v>4</v>
      </c>
      <c r="B6" s="821" t="s">
        <v>3827</v>
      </c>
      <c r="C6" s="821" t="s">
        <v>3828</v>
      </c>
      <c r="D6" s="837" t="s">
        <v>3829</v>
      </c>
      <c r="E6" s="837" t="s">
        <v>3830</v>
      </c>
      <c r="F6" s="837" t="s">
        <v>3831</v>
      </c>
      <c r="G6" s="837" t="s">
        <v>6</v>
      </c>
      <c r="H6" s="837" t="s">
        <v>1066</v>
      </c>
      <c r="I6" s="821" t="s">
        <v>7</v>
      </c>
      <c r="J6" s="821" t="s">
        <v>616</v>
      </c>
      <c r="K6" s="821" t="s">
        <v>176</v>
      </c>
    </row>
    <row r="7" spans="1:12" ht="12.75" customHeight="1">
      <c r="A7" s="822"/>
      <c r="B7" s="803"/>
      <c r="C7" s="803"/>
      <c r="D7" s="874"/>
      <c r="E7" s="874"/>
      <c r="F7" s="874"/>
      <c r="G7" s="822"/>
      <c r="H7" s="822"/>
      <c r="I7" s="822"/>
      <c r="J7" s="822"/>
      <c r="K7" s="822"/>
      <c r="L7" s="24" t="s">
        <v>1631</v>
      </c>
    </row>
    <row r="8" spans="1:12" ht="12.75" customHeight="1">
      <c r="A8" s="32" t="str">
        <f t="shared" ref="A8" si="0">IF(B8="","",ROW()-7)</f>
        <v/>
      </c>
      <c r="B8" s="33"/>
      <c r="C8" s="33"/>
      <c r="D8" s="33"/>
      <c r="E8" s="45"/>
      <c r="F8" s="34"/>
      <c r="G8" s="35"/>
      <c r="H8" s="35"/>
      <c r="I8" s="35"/>
      <c r="J8" s="76" t="str">
        <f t="shared" ref="J8" si="1">IF(G8-H8=0,"",(I8-G8+H8)/(G8-H8)*100)</f>
        <v/>
      </c>
      <c r="K8" s="33"/>
      <c r="L8" s="24" t="s">
        <v>3832</v>
      </c>
    </row>
    <row r="9" spans="1:12" ht="12.75" customHeight="1">
      <c r="A9" s="32" t="str">
        <f t="shared" ref="A9:A24" si="2">IF(B9="","",ROW()-7)</f>
        <v/>
      </c>
      <c r="B9" s="33"/>
      <c r="C9" s="33"/>
      <c r="D9" s="33"/>
      <c r="E9" s="45"/>
      <c r="F9" s="34"/>
      <c r="G9" s="35"/>
      <c r="H9" s="35"/>
      <c r="I9" s="35"/>
      <c r="J9" s="76" t="str">
        <f t="shared" ref="J9:J27" si="3">IF(G9-H9=0,"",(I9-G9+H9)/(G9-H9)*100)</f>
        <v/>
      </c>
      <c r="K9" s="33"/>
      <c r="L9" s="24" t="s">
        <v>3833</v>
      </c>
    </row>
    <row r="10" spans="1:12" ht="12.75" customHeight="1">
      <c r="A10" s="32" t="str">
        <f t="shared" si="2"/>
        <v/>
      </c>
      <c r="B10" s="33"/>
      <c r="C10" s="33"/>
      <c r="D10" s="33"/>
      <c r="E10" s="45"/>
      <c r="F10" s="34"/>
      <c r="G10" s="35"/>
      <c r="H10" s="35"/>
      <c r="I10" s="35"/>
      <c r="J10" s="76" t="str">
        <f t="shared" si="3"/>
        <v/>
      </c>
      <c r="K10" s="33"/>
      <c r="L10" s="24" t="s">
        <v>3834</v>
      </c>
    </row>
    <row r="11" spans="1:12" ht="12.75" customHeight="1">
      <c r="A11" s="32" t="str">
        <f t="shared" si="2"/>
        <v/>
      </c>
      <c r="B11" s="33"/>
      <c r="C11" s="33"/>
      <c r="D11" s="33"/>
      <c r="E11" s="45"/>
      <c r="F11" s="34"/>
      <c r="G11" s="35"/>
      <c r="H11" s="35"/>
      <c r="I11" s="35"/>
      <c r="J11" s="76" t="str">
        <f t="shared" si="3"/>
        <v/>
      </c>
      <c r="K11" s="33"/>
      <c r="L11" s="24" t="s">
        <v>3835</v>
      </c>
    </row>
    <row r="12" spans="1:12" ht="12.75" customHeight="1">
      <c r="A12" s="32" t="str">
        <f t="shared" si="2"/>
        <v/>
      </c>
      <c r="B12" s="33"/>
      <c r="C12" s="33"/>
      <c r="D12" s="33"/>
      <c r="E12" s="45"/>
      <c r="F12" s="34"/>
      <c r="G12" s="35"/>
      <c r="H12" s="35"/>
      <c r="I12" s="35"/>
      <c r="J12" s="76" t="str">
        <f t="shared" si="3"/>
        <v/>
      </c>
      <c r="K12" s="33"/>
      <c r="L12" s="24" t="s">
        <v>3836</v>
      </c>
    </row>
    <row r="13" spans="1:12" ht="12.75" customHeight="1">
      <c r="A13" s="32" t="str">
        <f t="shared" si="2"/>
        <v/>
      </c>
      <c r="B13" s="33"/>
      <c r="C13" s="33"/>
      <c r="D13" s="33"/>
      <c r="E13" s="45"/>
      <c r="F13" s="34"/>
      <c r="G13" s="35"/>
      <c r="H13" s="35"/>
      <c r="I13" s="35"/>
      <c r="J13" s="76" t="str">
        <f t="shared" si="3"/>
        <v/>
      </c>
      <c r="K13" s="33"/>
      <c r="L13" s="24" t="s">
        <v>3837</v>
      </c>
    </row>
    <row r="14" spans="1:12" ht="12.75" customHeight="1">
      <c r="A14" s="32" t="str">
        <f t="shared" si="2"/>
        <v/>
      </c>
      <c r="B14" s="33"/>
      <c r="C14" s="33"/>
      <c r="D14" s="33"/>
      <c r="E14" s="45"/>
      <c r="F14" s="34"/>
      <c r="G14" s="35"/>
      <c r="H14" s="35"/>
      <c r="I14" s="35"/>
      <c r="J14" s="76" t="str">
        <f t="shared" si="3"/>
        <v/>
      </c>
      <c r="K14" s="33"/>
      <c r="L14" s="24" t="s">
        <v>3838</v>
      </c>
    </row>
    <row r="15" spans="1:12" ht="12.75" customHeight="1">
      <c r="A15" s="32" t="str">
        <f t="shared" si="2"/>
        <v/>
      </c>
      <c r="B15" s="33"/>
      <c r="C15" s="33"/>
      <c r="D15" s="33"/>
      <c r="E15" s="45"/>
      <c r="F15" s="34"/>
      <c r="G15" s="35"/>
      <c r="H15" s="35"/>
      <c r="I15" s="35"/>
      <c r="J15" s="76" t="str">
        <f t="shared" si="3"/>
        <v/>
      </c>
      <c r="K15" s="33"/>
      <c r="L15" s="24" t="s">
        <v>3839</v>
      </c>
    </row>
    <row r="16" spans="1:12" ht="12.75" customHeight="1">
      <c r="A16" s="32" t="str">
        <f t="shared" si="2"/>
        <v/>
      </c>
      <c r="B16" s="33"/>
      <c r="C16" s="33"/>
      <c r="D16" s="33"/>
      <c r="E16" s="45"/>
      <c r="F16" s="34"/>
      <c r="G16" s="35"/>
      <c r="H16" s="35"/>
      <c r="I16" s="35"/>
      <c r="J16" s="76" t="str">
        <f t="shared" si="3"/>
        <v/>
      </c>
      <c r="K16" s="33"/>
      <c r="L16" s="24" t="s">
        <v>3840</v>
      </c>
    </row>
    <row r="17" spans="1:12" ht="12.75" customHeight="1">
      <c r="A17" s="32" t="str">
        <f t="shared" si="2"/>
        <v/>
      </c>
      <c r="B17" s="33"/>
      <c r="C17" s="33"/>
      <c r="D17" s="33"/>
      <c r="E17" s="45"/>
      <c r="F17" s="34"/>
      <c r="G17" s="35"/>
      <c r="H17" s="35"/>
      <c r="I17" s="35"/>
      <c r="J17" s="76" t="str">
        <f t="shared" si="3"/>
        <v/>
      </c>
      <c r="K17" s="33"/>
      <c r="L17" s="24" t="s">
        <v>3841</v>
      </c>
    </row>
    <row r="18" spans="1:12" ht="12.75" customHeight="1">
      <c r="A18" s="32" t="str">
        <f t="shared" si="2"/>
        <v/>
      </c>
      <c r="B18" s="33"/>
      <c r="C18" s="33"/>
      <c r="D18" s="33"/>
      <c r="E18" s="45"/>
      <c r="F18" s="34"/>
      <c r="G18" s="35"/>
      <c r="H18" s="35"/>
      <c r="I18" s="35"/>
      <c r="J18" s="76" t="str">
        <f t="shared" si="3"/>
        <v/>
      </c>
      <c r="K18" s="33"/>
      <c r="L18" s="24" t="s">
        <v>3842</v>
      </c>
    </row>
    <row r="19" spans="1:12" ht="12.75" customHeight="1">
      <c r="A19" s="32" t="str">
        <f t="shared" si="2"/>
        <v/>
      </c>
      <c r="B19" s="33"/>
      <c r="C19" s="33"/>
      <c r="D19" s="33"/>
      <c r="E19" s="45"/>
      <c r="F19" s="34"/>
      <c r="G19" s="35"/>
      <c r="H19" s="35"/>
      <c r="I19" s="35"/>
      <c r="J19" s="76" t="str">
        <f t="shared" si="3"/>
        <v/>
      </c>
      <c r="K19" s="33"/>
      <c r="L19" s="24" t="s">
        <v>3843</v>
      </c>
    </row>
    <row r="20" spans="1:12" ht="12.75" customHeight="1">
      <c r="A20" s="32" t="str">
        <f t="shared" si="2"/>
        <v/>
      </c>
      <c r="B20" s="33"/>
      <c r="C20" s="33"/>
      <c r="D20" s="33"/>
      <c r="E20" s="45"/>
      <c r="F20" s="34"/>
      <c r="G20" s="35"/>
      <c r="H20" s="35"/>
      <c r="I20" s="35"/>
      <c r="J20" s="76" t="str">
        <f t="shared" si="3"/>
        <v/>
      </c>
      <c r="K20" s="33"/>
      <c r="L20" s="24" t="s">
        <v>3844</v>
      </c>
    </row>
    <row r="21" spans="1:12" ht="12.75" customHeight="1">
      <c r="A21" s="32" t="str">
        <f t="shared" si="2"/>
        <v/>
      </c>
      <c r="B21" s="33"/>
      <c r="C21" s="33"/>
      <c r="D21" s="33"/>
      <c r="E21" s="45"/>
      <c r="F21" s="34"/>
      <c r="G21" s="35"/>
      <c r="H21" s="35"/>
      <c r="I21" s="35"/>
      <c r="J21" s="76" t="str">
        <f t="shared" si="3"/>
        <v/>
      </c>
      <c r="K21" s="33"/>
      <c r="L21" s="24" t="s">
        <v>3845</v>
      </c>
    </row>
    <row r="22" spans="1:12" ht="12.75" customHeight="1">
      <c r="A22" s="32" t="str">
        <f t="shared" si="2"/>
        <v/>
      </c>
      <c r="B22" s="33"/>
      <c r="C22" s="33"/>
      <c r="D22" s="33"/>
      <c r="E22" s="45"/>
      <c r="F22" s="34"/>
      <c r="G22" s="35"/>
      <c r="H22" s="35"/>
      <c r="I22" s="35"/>
      <c r="J22" s="76" t="str">
        <f t="shared" si="3"/>
        <v/>
      </c>
      <c r="K22" s="33"/>
      <c r="L22" s="24" t="s">
        <v>3846</v>
      </c>
    </row>
    <row r="23" spans="1:12" ht="12.75" customHeight="1">
      <c r="A23" s="32" t="str">
        <f t="shared" si="2"/>
        <v/>
      </c>
      <c r="B23" s="33"/>
      <c r="C23" s="33"/>
      <c r="D23" s="33"/>
      <c r="E23" s="45"/>
      <c r="F23" s="34"/>
      <c r="G23" s="35"/>
      <c r="H23" s="35"/>
      <c r="I23" s="35"/>
      <c r="J23" s="76" t="str">
        <f t="shared" si="3"/>
        <v/>
      </c>
      <c r="K23" s="33"/>
      <c r="L23" s="24" t="s">
        <v>3847</v>
      </c>
    </row>
    <row r="24" spans="1:12" ht="12.75" customHeight="1">
      <c r="A24" s="32" t="str">
        <f t="shared" si="2"/>
        <v/>
      </c>
      <c r="B24" s="33"/>
      <c r="C24" s="33"/>
      <c r="D24" s="33"/>
      <c r="E24" s="45"/>
      <c r="F24" s="34"/>
      <c r="G24" s="35"/>
      <c r="H24" s="35"/>
      <c r="I24" s="35"/>
      <c r="J24" s="76" t="str">
        <f t="shared" si="3"/>
        <v/>
      </c>
      <c r="K24" s="33"/>
      <c r="L24" s="24" t="s">
        <v>3848</v>
      </c>
    </row>
    <row r="25" spans="1:12" ht="12.75" customHeight="1">
      <c r="A25" s="873" t="s">
        <v>140</v>
      </c>
      <c r="B25" s="851"/>
      <c r="C25" s="98"/>
      <c r="D25" s="98"/>
      <c r="E25" s="98"/>
      <c r="F25" s="32"/>
      <c r="G25" s="35">
        <f>SUM(G8:G24)</f>
        <v>0</v>
      </c>
      <c r="H25" s="35">
        <f>SUM(H8:H24)</f>
        <v>0</v>
      </c>
      <c r="I25" s="35">
        <f>SUM(I8:I24)</f>
        <v>0</v>
      </c>
      <c r="J25" s="76" t="str">
        <f t="shared" si="3"/>
        <v/>
      </c>
      <c r="K25" s="33"/>
    </row>
    <row r="26" spans="1:12" ht="12.75" customHeight="1">
      <c r="A26" s="873" t="s">
        <v>141</v>
      </c>
      <c r="B26" s="851"/>
      <c r="C26" s="98"/>
      <c r="D26" s="98"/>
      <c r="E26" s="98"/>
      <c r="F26" s="32"/>
      <c r="G26" s="35">
        <f>H25</f>
        <v>0</v>
      </c>
      <c r="H26" s="35"/>
      <c r="I26" s="35"/>
      <c r="J26" s="76"/>
      <c r="K26" s="33"/>
    </row>
    <row r="27" spans="1:12" ht="15.75" customHeight="1">
      <c r="A27" s="873" t="s">
        <v>142</v>
      </c>
      <c r="B27" s="851"/>
      <c r="C27" s="49"/>
      <c r="D27" s="49"/>
      <c r="E27" s="49"/>
      <c r="F27" s="42"/>
      <c r="G27" s="38">
        <f>G25-G26</f>
        <v>0</v>
      </c>
      <c r="H27" s="38"/>
      <c r="I27" s="38">
        <f>I25</f>
        <v>0</v>
      </c>
      <c r="J27" s="76" t="str">
        <f t="shared" si="3"/>
        <v/>
      </c>
      <c r="K27" s="38"/>
    </row>
    <row r="28" spans="1:12" ht="15.75" customHeight="1">
      <c r="A28" s="25" t="e">
        <f>#REF!&amp;"填表人："&amp;#REF!</f>
        <v>#REF!</v>
      </c>
      <c r="I28" s="25" t="e">
        <f>"评估人员："&amp;#REF!</f>
        <v>#REF!</v>
      </c>
      <c r="L28" s="25" t="s">
        <v>1653</v>
      </c>
    </row>
    <row r="29" spans="1:12" ht="15.75" customHeight="1">
      <c r="A29" s="25" t="e">
        <f>"填表日期："&amp;YEAR(#REF!)&amp;"年"&amp;MONTH(#REF!)&amp;"月"&amp;DAY(#REF!)&amp;"日"</f>
        <v>#REF!</v>
      </c>
    </row>
  </sheetData>
  <mergeCells count="17">
    <mergeCell ref="A2:K2"/>
    <mergeCell ref="A3:K3"/>
    <mergeCell ref="A5:F5"/>
    <mergeCell ref="A25:B25"/>
    <mergeCell ref="A26:B26"/>
    <mergeCell ref="E6:E7"/>
    <mergeCell ref="F6:F7"/>
    <mergeCell ref="G6:G7"/>
    <mergeCell ref="H6:H7"/>
    <mergeCell ref="I6:I7"/>
    <mergeCell ref="J6:J7"/>
    <mergeCell ref="K6:K7"/>
    <mergeCell ref="A27:B27"/>
    <mergeCell ref="A6:A7"/>
    <mergeCell ref="B6:B7"/>
    <mergeCell ref="C6:C7"/>
    <mergeCell ref="D6:D7"/>
  </mergeCells>
  <phoneticPr fontId="48" type="noConversion"/>
  <hyperlinks>
    <hyperlink ref="A1" location="索引目录!A1" display="返回索引目录" xr:uid="{00000000-0004-0000-4500-000000000000}"/>
  </hyperlinks>
  <printOptions horizontalCentered="1"/>
  <pageMargins left="0.98402777777777795" right="0.98402777777777795" top="0.98402777777777795" bottom="0.98402777777777795" header="0.47152777777777799" footer="0.35416666666666702"/>
  <pageSetup paperSize="9" scale="8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5">
    <pageSetUpPr fitToPage="1"/>
  </sheetPr>
  <dimension ref="A1:H29"/>
  <sheetViews>
    <sheetView showGridLines="0" topLeftCell="A6" zoomScale="96" zoomScaleNormal="96" workbookViewId="0">
      <selection activeCell="V38" sqref="V38"/>
    </sheetView>
  </sheetViews>
  <sheetFormatPr defaultColWidth="9" defaultRowHeight="15.75" customHeight="1"/>
  <cols>
    <col min="1" max="1" width="8.625" style="52" customWidth="1"/>
    <col min="2" max="2" width="30.625" style="52" customWidth="1"/>
    <col min="3" max="6" width="18.625" style="52" customWidth="1"/>
    <col min="7" max="7" width="13" style="52" customWidth="1"/>
    <col min="8" max="9" width="9" style="52" customWidth="1"/>
    <col min="10" max="16384" width="9" style="52"/>
  </cols>
  <sheetData>
    <row r="1" spans="1:7" ht="15.75" customHeight="1">
      <c r="A1" s="53" t="s">
        <v>0</v>
      </c>
    </row>
    <row r="2" spans="1:7" s="50" customFormat="1" ht="30" customHeight="1">
      <c r="A2" s="733" t="s">
        <v>3849</v>
      </c>
      <c r="B2" s="734"/>
      <c r="C2" s="734"/>
      <c r="D2" s="734"/>
      <c r="E2" s="734"/>
      <c r="F2" s="734"/>
      <c r="G2" s="734"/>
    </row>
    <row r="3" spans="1:7" ht="15.75" customHeight="1">
      <c r="A3" s="735" t="e">
        <f>"评估基准日："&amp;TEXT(#REF!,"yyyy年mm月dd日")</f>
        <v>#REF!</v>
      </c>
      <c r="B3" s="736"/>
      <c r="C3" s="736"/>
      <c r="D3" s="736"/>
      <c r="E3" s="736"/>
      <c r="F3" s="736"/>
      <c r="G3" s="736"/>
    </row>
    <row r="4" spans="1:7" ht="14.25" customHeight="1">
      <c r="A4" s="51"/>
      <c r="B4" s="51"/>
      <c r="C4" s="51"/>
      <c r="D4" s="51"/>
      <c r="E4" s="51"/>
      <c r="F4" s="51"/>
      <c r="G4" s="54" t="s">
        <v>3850</v>
      </c>
    </row>
    <row r="5" spans="1:7" ht="15.75" customHeight="1">
      <c r="A5" s="52" t="e">
        <f>#REF!&amp;"："&amp;#REF!</f>
        <v>#REF!</v>
      </c>
      <c r="G5" s="93" t="s">
        <v>710</v>
      </c>
    </row>
    <row r="6" spans="1:7" s="51" customFormat="1" ht="15.75" customHeight="1">
      <c r="A6" s="56" t="s">
        <v>711</v>
      </c>
      <c r="B6" s="56" t="s">
        <v>5</v>
      </c>
      <c r="C6" s="56" t="s">
        <v>6</v>
      </c>
      <c r="D6" s="94" t="s">
        <v>1066</v>
      </c>
      <c r="E6" s="56" t="s">
        <v>7</v>
      </c>
      <c r="F6" s="80" t="s">
        <v>712</v>
      </c>
      <c r="G6" s="56" t="s">
        <v>616</v>
      </c>
    </row>
    <row r="7" spans="1:7" ht="15.75" customHeight="1">
      <c r="A7" s="56" t="s">
        <v>3851</v>
      </c>
      <c r="B7" s="95" t="s">
        <v>3852</v>
      </c>
      <c r="C7" s="82">
        <f>'4-13-1无形-土地'!P30</f>
        <v>0</v>
      </c>
      <c r="D7" s="82">
        <f>'4-13-1无形-土地'!Q30</f>
        <v>0</v>
      </c>
      <c r="E7" s="82">
        <f>'4-13-1无形-土地'!R32</f>
        <v>0</v>
      </c>
      <c r="F7" s="58">
        <f>E7-C7+D7</f>
        <v>0</v>
      </c>
      <c r="G7" s="83" t="str">
        <f>IF(C7-D7=0,"",(E7-C7+D7)/(C7-D7)*100)</f>
        <v/>
      </c>
    </row>
    <row r="8" spans="1:7" ht="15.75" customHeight="1">
      <c r="A8" s="56" t="s">
        <v>3853</v>
      </c>
      <c r="B8" s="95" t="s">
        <v>3854</v>
      </c>
      <c r="C8" s="82">
        <f>'4-13-2无形-矿业权'!L28</f>
        <v>0</v>
      </c>
      <c r="D8" s="82">
        <f>'4-13-2无形-矿业权'!M28</f>
        <v>0</v>
      </c>
      <c r="E8" s="82">
        <f>'4-13-2无形-矿业权'!N30</f>
        <v>0</v>
      </c>
      <c r="F8" s="58">
        <f>E8-C8+D8</f>
        <v>0</v>
      </c>
      <c r="G8" s="83" t="str">
        <f>IF(C8-D8=0,"",(E8-C8+D8)/(C8-D8)*100)</f>
        <v/>
      </c>
    </row>
    <row r="9" spans="1:7" ht="15.75" customHeight="1">
      <c r="A9" s="56" t="s">
        <v>3855</v>
      </c>
      <c r="B9" s="95" t="s">
        <v>3856</v>
      </c>
      <c r="C9" s="82">
        <f>'4-13-3无形-其他'!J25</f>
        <v>0</v>
      </c>
      <c r="D9" s="82">
        <f>'4-13-3无形-其他'!K25</f>
        <v>0</v>
      </c>
      <c r="E9" s="82">
        <f>'4-13-3无形-其他'!L27</f>
        <v>0</v>
      </c>
      <c r="F9" s="58">
        <f>E9-C9+D9</f>
        <v>0</v>
      </c>
      <c r="G9" s="83" t="str">
        <f>IF(C9-D9=0,"",(E9-C9+D9)/(C9-D9)*100)</f>
        <v/>
      </c>
    </row>
    <row r="10" spans="1:7" ht="15.75" customHeight="1">
      <c r="A10" s="56"/>
      <c r="B10" s="95"/>
      <c r="C10" s="82"/>
      <c r="D10" s="82"/>
      <c r="E10" s="58"/>
      <c r="F10" s="58"/>
      <c r="G10" s="83"/>
    </row>
    <row r="11" spans="1:7" ht="15.75" customHeight="1">
      <c r="A11" s="56"/>
      <c r="B11" s="95"/>
      <c r="C11" s="82"/>
      <c r="D11" s="82"/>
      <c r="E11" s="58"/>
      <c r="F11" s="58"/>
      <c r="G11" s="83"/>
    </row>
    <row r="12" spans="1:7" ht="15.75" customHeight="1">
      <c r="A12" s="56"/>
      <c r="B12" s="95"/>
      <c r="C12" s="82"/>
      <c r="D12" s="82"/>
      <c r="E12" s="58"/>
      <c r="F12" s="58"/>
      <c r="G12" s="83"/>
    </row>
    <row r="13" spans="1:7" ht="15.75" customHeight="1">
      <c r="A13" s="56"/>
      <c r="B13" s="95"/>
      <c r="C13" s="82"/>
      <c r="D13" s="82"/>
      <c r="E13" s="58"/>
      <c r="F13" s="58"/>
      <c r="G13" s="83"/>
    </row>
    <row r="14" spans="1:7" ht="15.75" customHeight="1">
      <c r="A14" s="56"/>
      <c r="B14" s="95"/>
      <c r="C14" s="82"/>
      <c r="D14" s="82"/>
      <c r="E14" s="58"/>
      <c r="F14" s="58"/>
      <c r="G14" s="83"/>
    </row>
    <row r="15" spans="1:7" ht="15.75" customHeight="1">
      <c r="A15" s="56"/>
      <c r="B15" s="95"/>
      <c r="C15" s="82"/>
      <c r="D15" s="82"/>
      <c r="E15" s="58"/>
      <c r="F15" s="58"/>
      <c r="G15" s="83"/>
    </row>
    <row r="16" spans="1:7" ht="15.75" customHeight="1">
      <c r="A16" s="56"/>
      <c r="B16" s="95"/>
      <c r="C16" s="82"/>
      <c r="D16" s="82"/>
      <c r="E16" s="58"/>
      <c r="F16" s="58"/>
      <c r="G16" s="83"/>
    </row>
    <row r="17" spans="1:8" ht="15.75" customHeight="1">
      <c r="A17" s="56"/>
      <c r="B17" s="95"/>
      <c r="C17" s="82"/>
      <c r="D17" s="82"/>
      <c r="E17" s="58"/>
      <c r="F17" s="58"/>
      <c r="G17" s="83"/>
    </row>
    <row r="18" spans="1:8" ht="15.75" customHeight="1">
      <c r="A18" s="56"/>
      <c r="B18" s="95"/>
      <c r="C18" s="82"/>
      <c r="D18" s="82"/>
      <c r="E18" s="58"/>
      <c r="F18" s="58"/>
      <c r="G18" s="83"/>
    </row>
    <row r="19" spans="1:8" ht="15.75" customHeight="1">
      <c r="A19" s="56"/>
      <c r="B19" s="95"/>
      <c r="C19" s="82"/>
      <c r="D19" s="82"/>
      <c r="E19" s="58"/>
      <c r="F19" s="58"/>
      <c r="G19" s="83"/>
    </row>
    <row r="20" spans="1:8" ht="15.75" customHeight="1">
      <c r="A20" s="56"/>
      <c r="B20" s="95"/>
      <c r="C20" s="82"/>
      <c r="D20" s="82"/>
      <c r="E20" s="58"/>
      <c r="F20" s="58"/>
      <c r="G20" s="83"/>
    </row>
    <row r="21" spans="1:8" ht="15.75" customHeight="1">
      <c r="A21" s="56"/>
      <c r="B21" s="95"/>
      <c r="C21" s="82"/>
      <c r="D21" s="82"/>
      <c r="E21" s="58"/>
      <c r="F21" s="58"/>
      <c r="G21" s="83"/>
    </row>
    <row r="22" spans="1:8" ht="15.75" customHeight="1">
      <c r="A22" s="56"/>
      <c r="B22" s="95"/>
      <c r="C22" s="82"/>
      <c r="D22" s="82"/>
      <c r="E22" s="58"/>
      <c r="F22" s="58"/>
      <c r="G22" s="83"/>
    </row>
    <row r="23" spans="1:8" ht="15.75" customHeight="1">
      <c r="A23" s="56"/>
      <c r="B23" s="95"/>
      <c r="C23" s="82"/>
      <c r="D23" s="82"/>
      <c r="E23" s="58"/>
      <c r="F23" s="58"/>
      <c r="G23" s="83"/>
    </row>
    <row r="24" spans="1:8" ht="15.75" customHeight="1">
      <c r="A24" s="880" t="s">
        <v>3857</v>
      </c>
      <c r="B24" s="753"/>
      <c r="C24" s="82">
        <f>SUM(C7:C23)</f>
        <v>0</v>
      </c>
      <c r="D24" s="82">
        <f>SUM(D7:D23)</f>
        <v>0</v>
      </c>
      <c r="E24" s="82">
        <f>SUM(E7:E23)</f>
        <v>0</v>
      </c>
      <c r="F24" s="58">
        <f>SUM(F7:F23)</f>
        <v>0</v>
      </c>
      <c r="G24" s="83" t="str">
        <f>IF(C24-D24=0,"",(E24-C24+D24)/(C24-D24)*100)</f>
        <v/>
      </c>
    </row>
    <row r="25" spans="1:8" ht="15.75" customHeight="1">
      <c r="A25" s="741" t="s">
        <v>1811</v>
      </c>
      <c r="B25" s="753"/>
      <c r="C25" s="82">
        <f>'4-13-1无形-土地'!P30</f>
        <v>0</v>
      </c>
      <c r="D25" s="82"/>
      <c r="E25" s="82">
        <f>'4-13-1无形-土地'!R32</f>
        <v>0</v>
      </c>
      <c r="F25" s="58"/>
      <c r="G25" s="83"/>
    </row>
    <row r="26" spans="1:8" ht="15.75" customHeight="1">
      <c r="A26" s="880" t="s">
        <v>3858</v>
      </c>
      <c r="B26" s="753"/>
      <c r="C26" s="96">
        <f>D24</f>
        <v>0</v>
      </c>
      <c r="D26" s="97"/>
      <c r="E26" s="58"/>
      <c r="F26" s="58"/>
      <c r="G26" s="83"/>
    </row>
    <row r="27" spans="1:8" ht="15.75" customHeight="1">
      <c r="A27" s="880" t="s">
        <v>3859</v>
      </c>
      <c r="B27" s="753"/>
      <c r="C27" s="82">
        <f>C24-C26</f>
        <v>0</v>
      </c>
      <c r="D27" s="82"/>
      <c r="E27" s="82">
        <f>E24-E26</f>
        <v>0</v>
      </c>
      <c r="F27" s="58">
        <f>E27-C27</f>
        <v>0</v>
      </c>
      <c r="G27" s="83" t="str">
        <f>IF(C27=0,"",F27/C27*100)</f>
        <v/>
      </c>
    </row>
    <row r="28" spans="1:8" ht="15.75" customHeight="1">
      <c r="E28" s="52" t="e">
        <f>"评估人员："&amp;#REF!</f>
        <v>#REF!</v>
      </c>
      <c r="H28" s="59" t="s">
        <v>717</v>
      </c>
    </row>
    <row r="29" spans="1:8" ht="15.75" customHeight="1">
      <c r="H29" s="59"/>
    </row>
  </sheetData>
  <mergeCells count="6">
    <mergeCell ref="A27:B27"/>
    <mergeCell ref="A2:G2"/>
    <mergeCell ref="A3:G3"/>
    <mergeCell ref="A24:B24"/>
    <mergeCell ref="A25:B25"/>
    <mergeCell ref="A26:B26"/>
  </mergeCells>
  <phoneticPr fontId="48" type="noConversion"/>
  <hyperlinks>
    <hyperlink ref="A1" location="索引目录!A1" display="返回索引目录" xr:uid="{00000000-0004-0000-4600-000000000000}"/>
  </hyperlinks>
  <printOptions horizontalCentered="1"/>
  <pageMargins left="0.98402777777777795" right="0.98402777777777795" top="0.98402777777777795" bottom="0.98402777777777795" header="0.47152777777777799" footer="0.35416666666666702"/>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6">
    <pageSetUpPr fitToPage="1"/>
  </sheetPr>
  <dimension ref="A1:U34"/>
  <sheetViews>
    <sheetView showGridLines="0" topLeftCell="A5" zoomScale="87" zoomScaleNormal="87" workbookViewId="0">
      <selection activeCell="V38" sqref="V38"/>
    </sheetView>
  </sheetViews>
  <sheetFormatPr defaultColWidth="9" defaultRowHeight="15.75" customHeight="1"/>
  <cols>
    <col min="1" max="1" width="4.5" style="25" customWidth="1"/>
    <col min="2" max="2" width="9.625" style="25" customWidth="1"/>
    <col min="3" max="3" width="11.625" style="25" customWidth="1"/>
    <col min="4" max="4" width="8.625" style="25" customWidth="1"/>
    <col min="5" max="5" width="9.5" style="25" customWidth="1"/>
    <col min="6" max="7" width="7.625" style="25" customWidth="1"/>
    <col min="8" max="8" width="7.125" style="25" customWidth="1"/>
    <col min="9" max="13" width="5.125" style="25" customWidth="1"/>
    <col min="14" max="14" width="8" style="25" customWidth="1"/>
    <col min="15" max="15" width="11" style="25" customWidth="1"/>
    <col min="16" max="16" width="11.125" style="25" customWidth="1"/>
    <col min="17" max="17" width="8" style="25" customWidth="1"/>
    <col min="18" max="18" width="9.625" style="25" customWidth="1"/>
    <col min="19" max="19" width="7.625" style="25" customWidth="1"/>
    <col min="20" max="20" width="8" style="25" customWidth="1"/>
    <col min="21" max="22" width="9" style="25" customWidth="1"/>
    <col min="23" max="16384" width="9" style="25"/>
  </cols>
  <sheetData>
    <row r="1" spans="1:21" ht="15.75" customHeight="1">
      <c r="A1" s="26" t="s">
        <v>0</v>
      </c>
      <c r="B1" s="26"/>
    </row>
    <row r="2" spans="1:21" s="23" customFormat="1" ht="30" customHeight="1">
      <c r="A2" s="798" t="s">
        <v>143</v>
      </c>
      <c r="B2" s="799"/>
      <c r="C2" s="799"/>
      <c r="D2" s="799"/>
      <c r="E2" s="799"/>
      <c r="F2" s="799"/>
      <c r="G2" s="799"/>
      <c r="H2" s="799"/>
      <c r="I2" s="799"/>
      <c r="J2" s="799"/>
      <c r="K2" s="799"/>
      <c r="L2" s="799"/>
      <c r="M2" s="799"/>
      <c r="N2" s="799"/>
      <c r="O2" s="799"/>
      <c r="P2" s="799"/>
      <c r="Q2" s="799"/>
      <c r="R2" s="799"/>
      <c r="S2" s="799"/>
      <c r="T2" s="799"/>
    </row>
    <row r="3" spans="1:21" ht="15.75" customHeight="1">
      <c r="A3" s="800" t="e">
        <f>"评估基准日："&amp;TEXT(#REF!,"yyyy年mm月dd日")</f>
        <v>#REF!</v>
      </c>
      <c r="B3" s="801"/>
      <c r="C3" s="801"/>
      <c r="D3" s="801"/>
      <c r="E3" s="801"/>
      <c r="F3" s="801"/>
      <c r="G3" s="801"/>
      <c r="H3" s="801"/>
      <c r="I3" s="801"/>
      <c r="J3" s="801"/>
      <c r="K3" s="801"/>
      <c r="L3" s="801"/>
      <c r="M3" s="801"/>
      <c r="N3" s="801"/>
      <c r="O3" s="801"/>
      <c r="P3" s="801"/>
      <c r="Q3" s="801"/>
      <c r="R3" s="801"/>
      <c r="S3" s="801"/>
      <c r="T3" s="801"/>
    </row>
    <row r="4" spans="1:21" ht="14.25" customHeight="1">
      <c r="A4" s="24"/>
      <c r="B4" s="24"/>
      <c r="C4" s="24"/>
      <c r="D4" s="24"/>
      <c r="E4" s="24"/>
      <c r="F4" s="24"/>
      <c r="G4" s="24"/>
      <c r="H4" s="24"/>
      <c r="I4" s="24"/>
      <c r="J4" s="24"/>
      <c r="K4" s="24"/>
      <c r="L4" s="24"/>
      <c r="M4" s="24"/>
      <c r="N4" s="24"/>
      <c r="O4" s="24"/>
      <c r="P4" s="24"/>
      <c r="Q4" s="24"/>
      <c r="R4" s="24"/>
      <c r="S4" s="802" t="s">
        <v>3860</v>
      </c>
      <c r="T4" s="801"/>
    </row>
    <row r="5" spans="1:21" ht="15.75" customHeight="1">
      <c r="A5" s="25" t="e">
        <f>#REF!&amp;"："&amp;#REF!</f>
        <v>#REF!</v>
      </c>
      <c r="S5" s="808" t="s">
        <v>1614</v>
      </c>
      <c r="T5" s="809"/>
    </row>
    <row r="6" spans="1:21" s="86" customFormat="1" ht="24" customHeight="1">
      <c r="A6" s="85" t="s">
        <v>4</v>
      </c>
      <c r="B6" s="85" t="s">
        <v>3861</v>
      </c>
      <c r="C6" s="85" t="s">
        <v>2018</v>
      </c>
      <c r="D6" s="85" t="s">
        <v>2019</v>
      </c>
      <c r="E6" s="85" t="s">
        <v>2022</v>
      </c>
      <c r="F6" s="85" t="s">
        <v>2021</v>
      </c>
      <c r="G6" s="85" t="s">
        <v>1846</v>
      </c>
      <c r="H6" s="85" t="s">
        <v>3862</v>
      </c>
      <c r="I6" s="85" t="s">
        <v>2023</v>
      </c>
      <c r="J6" s="85" t="s">
        <v>3863</v>
      </c>
      <c r="K6" s="85" t="s">
        <v>1548</v>
      </c>
      <c r="L6" s="85" t="s">
        <v>2024</v>
      </c>
      <c r="M6" s="85" t="s">
        <v>2025</v>
      </c>
      <c r="N6" s="85" t="s">
        <v>2026</v>
      </c>
      <c r="O6" s="85" t="s">
        <v>1521</v>
      </c>
      <c r="P6" s="31" t="s">
        <v>6</v>
      </c>
      <c r="Q6" s="31" t="s">
        <v>1622</v>
      </c>
      <c r="R6" s="85" t="s">
        <v>7</v>
      </c>
      <c r="S6" s="85" t="s">
        <v>616</v>
      </c>
      <c r="T6" s="85" t="s">
        <v>176</v>
      </c>
      <c r="U6" s="24" t="s">
        <v>1631</v>
      </c>
    </row>
    <row r="7" spans="1:21" ht="12.75" customHeight="1">
      <c r="A7" s="32" t="str">
        <f t="shared" ref="A7" si="0">IF(D7="","",ROW()-6)</f>
        <v/>
      </c>
      <c r="B7" s="33"/>
      <c r="C7" s="92"/>
      <c r="D7" s="33"/>
      <c r="E7" s="33"/>
      <c r="F7" s="33"/>
      <c r="G7" s="34"/>
      <c r="H7" s="34"/>
      <c r="I7" s="33"/>
      <c r="J7" s="33"/>
      <c r="K7" s="33"/>
      <c r="L7" s="66"/>
      <c r="M7" s="33"/>
      <c r="N7" s="66"/>
      <c r="O7" s="35"/>
      <c r="P7" s="35"/>
      <c r="Q7" s="35"/>
      <c r="R7" s="35"/>
      <c r="S7" s="76" t="str">
        <f t="shared" ref="S7" si="1">IF(P7-Q7=0,"",(R7-P7+Q7)/(P7-Q7)*100)</f>
        <v/>
      </c>
      <c r="T7" s="33"/>
      <c r="U7" s="24" t="s">
        <v>3864</v>
      </c>
    </row>
    <row r="8" spans="1:21" ht="12.75" customHeight="1">
      <c r="A8" s="32" t="str">
        <f t="shared" ref="A8:A29" si="2">IF(D8="","",ROW()-6)</f>
        <v/>
      </c>
      <c r="B8" s="33"/>
      <c r="C8" s="92"/>
      <c r="D8" s="33"/>
      <c r="E8" s="33"/>
      <c r="F8" s="33"/>
      <c r="G8" s="34"/>
      <c r="H8" s="34"/>
      <c r="I8" s="33"/>
      <c r="J8" s="33"/>
      <c r="K8" s="33"/>
      <c r="L8" s="66"/>
      <c r="M8" s="33"/>
      <c r="N8" s="66"/>
      <c r="O8" s="35"/>
      <c r="P8" s="35"/>
      <c r="Q8" s="35"/>
      <c r="R8" s="35"/>
      <c r="S8" s="76" t="str">
        <f t="shared" ref="S8:S32" si="3">IF(P8-Q8=0,"",(R8-P8+Q8)/(P8-Q8)*100)</f>
        <v/>
      </c>
      <c r="T8" s="33"/>
      <c r="U8" s="24" t="s">
        <v>3865</v>
      </c>
    </row>
    <row r="9" spans="1:21" ht="12.75" customHeight="1">
      <c r="A9" s="32" t="str">
        <f t="shared" si="2"/>
        <v/>
      </c>
      <c r="B9" s="33"/>
      <c r="C9" s="92"/>
      <c r="D9" s="33"/>
      <c r="E9" s="33"/>
      <c r="F9" s="33"/>
      <c r="G9" s="34"/>
      <c r="H9" s="34"/>
      <c r="I9" s="33"/>
      <c r="J9" s="33"/>
      <c r="K9" s="33"/>
      <c r="L9" s="66"/>
      <c r="M9" s="33"/>
      <c r="N9" s="66"/>
      <c r="O9" s="35"/>
      <c r="P9" s="35"/>
      <c r="Q9" s="35"/>
      <c r="R9" s="35"/>
      <c r="S9" s="76" t="str">
        <f t="shared" si="3"/>
        <v/>
      </c>
      <c r="T9" s="33"/>
      <c r="U9" s="24" t="s">
        <v>3866</v>
      </c>
    </row>
    <row r="10" spans="1:21" ht="12.75" customHeight="1">
      <c r="A10" s="32" t="str">
        <f t="shared" si="2"/>
        <v/>
      </c>
      <c r="B10" s="33"/>
      <c r="C10" s="92"/>
      <c r="D10" s="33"/>
      <c r="E10" s="33"/>
      <c r="F10" s="33"/>
      <c r="G10" s="34"/>
      <c r="H10" s="34"/>
      <c r="I10" s="33"/>
      <c r="J10" s="33"/>
      <c r="K10" s="33"/>
      <c r="L10" s="66"/>
      <c r="M10" s="33"/>
      <c r="N10" s="66"/>
      <c r="O10" s="35"/>
      <c r="P10" s="35"/>
      <c r="Q10" s="35"/>
      <c r="R10" s="35"/>
      <c r="S10" s="76" t="str">
        <f t="shared" si="3"/>
        <v/>
      </c>
      <c r="T10" s="33"/>
      <c r="U10" s="24" t="s">
        <v>3867</v>
      </c>
    </row>
    <row r="11" spans="1:21" ht="12.75" customHeight="1">
      <c r="A11" s="32" t="str">
        <f t="shared" si="2"/>
        <v/>
      </c>
      <c r="B11" s="33"/>
      <c r="C11" s="92"/>
      <c r="D11" s="33"/>
      <c r="E11" s="33"/>
      <c r="F11" s="33"/>
      <c r="G11" s="34"/>
      <c r="H11" s="34"/>
      <c r="I11" s="33"/>
      <c r="J11" s="33"/>
      <c r="K11" s="33"/>
      <c r="L11" s="66"/>
      <c r="M11" s="33"/>
      <c r="N11" s="66"/>
      <c r="O11" s="35"/>
      <c r="P11" s="35"/>
      <c r="Q11" s="35"/>
      <c r="R11" s="35"/>
      <c r="S11" s="76" t="str">
        <f t="shared" si="3"/>
        <v/>
      </c>
      <c r="T11" s="33"/>
      <c r="U11" s="24" t="s">
        <v>3868</v>
      </c>
    </row>
    <row r="12" spans="1:21" ht="12.75" customHeight="1">
      <c r="A12" s="32" t="str">
        <f t="shared" si="2"/>
        <v/>
      </c>
      <c r="B12" s="33"/>
      <c r="C12" s="92"/>
      <c r="D12" s="33"/>
      <c r="E12" s="33"/>
      <c r="F12" s="33"/>
      <c r="G12" s="34"/>
      <c r="H12" s="34"/>
      <c r="I12" s="33"/>
      <c r="J12" s="33"/>
      <c r="K12" s="33"/>
      <c r="L12" s="66"/>
      <c r="M12" s="33"/>
      <c r="N12" s="66"/>
      <c r="O12" s="35"/>
      <c r="P12" s="35"/>
      <c r="Q12" s="35"/>
      <c r="R12" s="35"/>
      <c r="S12" s="76" t="str">
        <f t="shared" si="3"/>
        <v/>
      </c>
      <c r="T12" s="33"/>
      <c r="U12" s="24" t="s">
        <v>3869</v>
      </c>
    </row>
    <row r="13" spans="1:21" ht="12.75" customHeight="1">
      <c r="A13" s="32" t="str">
        <f t="shared" si="2"/>
        <v/>
      </c>
      <c r="B13" s="33"/>
      <c r="C13" s="92"/>
      <c r="D13" s="33"/>
      <c r="E13" s="33"/>
      <c r="F13" s="33"/>
      <c r="G13" s="34"/>
      <c r="H13" s="34"/>
      <c r="I13" s="33"/>
      <c r="J13" s="33"/>
      <c r="K13" s="33"/>
      <c r="L13" s="66"/>
      <c r="M13" s="33"/>
      <c r="N13" s="66"/>
      <c r="O13" s="35"/>
      <c r="P13" s="35"/>
      <c r="Q13" s="35"/>
      <c r="R13" s="35"/>
      <c r="S13" s="76" t="str">
        <f t="shared" si="3"/>
        <v/>
      </c>
      <c r="T13" s="33"/>
      <c r="U13" s="24" t="s">
        <v>3870</v>
      </c>
    </row>
    <row r="14" spans="1:21" ht="12.75" customHeight="1">
      <c r="A14" s="32" t="str">
        <f t="shared" si="2"/>
        <v/>
      </c>
      <c r="B14" s="33"/>
      <c r="C14" s="92"/>
      <c r="D14" s="33"/>
      <c r="E14" s="33"/>
      <c r="F14" s="33"/>
      <c r="G14" s="34"/>
      <c r="H14" s="34"/>
      <c r="I14" s="33"/>
      <c r="J14" s="33"/>
      <c r="K14" s="33"/>
      <c r="L14" s="66"/>
      <c r="M14" s="33"/>
      <c r="N14" s="66"/>
      <c r="O14" s="35"/>
      <c r="P14" s="35"/>
      <c r="Q14" s="35"/>
      <c r="R14" s="35"/>
      <c r="S14" s="76" t="str">
        <f t="shared" si="3"/>
        <v/>
      </c>
      <c r="T14" s="33"/>
      <c r="U14" s="24" t="s">
        <v>3871</v>
      </c>
    </row>
    <row r="15" spans="1:21" ht="12.75" customHeight="1">
      <c r="A15" s="32" t="str">
        <f t="shared" si="2"/>
        <v/>
      </c>
      <c r="B15" s="33"/>
      <c r="C15" s="92"/>
      <c r="D15" s="33"/>
      <c r="E15" s="33"/>
      <c r="F15" s="33"/>
      <c r="G15" s="34"/>
      <c r="H15" s="34"/>
      <c r="I15" s="33"/>
      <c r="J15" s="33"/>
      <c r="K15" s="33"/>
      <c r="L15" s="66"/>
      <c r="M15" s="33"/>
      <c r="N15" s="66"/>
      <c r="O15" s="35"/>
      <c r="P15" s="35"/>
      <c r="Q15" s="35"/>
      <c r="R15" s="35"/>
      <c r="S15" s="76" t="str">
        <f t="shared" si="3"/>
        <v/>
      </c>
      <c r="T15" s="33"/>
      <c r="U15" s="24" t="s">
        <v>3872</v>
      </c>
    </row>
    <row r="16" spans="1:21" ht="12.75" customHeight="1">
      <c r="A16" s="32" t="str">
        <f t="shared" si="2"/>
        <v/>
      </c>
      <c r="B16" s="33"/>
      <c r="C16" s="92"/>
      <c r="D16" s="33"/>
      <c r="E16" s="33"/>
      <c r="F16" s="33"/>
      <c r="G16" s="34"/>
      <c r="H16" s="34"/>
      <c r="I16" s="33"/>
      <c r="J16" s="33"/>
      <c r="K16" s="33"/>
      <c r="L16" s="66"/>
      <c r="M16" s="33"/>
      <c r="N16" s="66"/>
      <c r="O16" s="35"/>
      <c r="P16" s="35"/>
      <c r="Q16" s="35"/>
      <c r="R16" s="35"/>
      <c r="S16" s="76" t="str">
        <f t="shared" si="3"/>
        <v/>
      </c>
      <c r="T16" s="33"/>
      <c r="U16" s="24" t="s">
        <v>3873</v>
      </c>
    </row>
    <row r="17" spans="1:21" ht="12.75" customHeight="1">
      <c r="A17" s="32" t="str">
        <f t="shared" si="2"/>
        <v/>
      </c>
      <c r="B17" s="33"/>
      <c r="C17" s="92"/>
      <c r="D17" s="33"/>
      <c r="E17" s="33"/>
      <c r="F17" s="33"/>
      <c r="G17" s="34"/>
      <c r="H17" s="34"/>
      <c r="I17" s="33"/>
      <c r="J17" s="33"/>
      <c r="K17" s="33"/>
      <c r="L17" s="66"/>
      <c r="M17" s="33"/>
      <c r="N17" s="66"/>
      <c r="O17" s="35"/>
      <c r="P17" s="35"/>
      <c r="Q17" s="35"/>
      <c r="R17" s="35"/>
      <c r="S17" s="76" t="str">
        <f t="shared" si="3"/>
        <v/>
      </c>
      <c r="T17" s="33"/>
      <c r="U17" s="24" t="s">
        <v>3874</v>
      </c>
    </row>
    <row r="18" spans="1:21" ht="12.75" customHeight="1">
      <c r="A18" s="32" t="str">
        <f t="shared" si="2"/>
        <v/>
      </c>
      <c r="B18" s="33"/>
      <c r="C18" s="92"/>
      <c r="D18" s="33"/>
      <c r="E18" s="33"/>
      <c r="F18" s="33"/>
      <c r="G18" s="34"/>
      <c r="H18" s="34"/>
      <c r="I18" s="33"/>
      <c r="J18" s="33"/>
      <c r="K18" s="33"/>
      <c r="L18" s="66"/>
      <c r="M18" s="33"/>
      <c r="N18" s="66"/>
      <c r="O18" s="35"/>
      <c r="P18" s="35"/>
      <c r="Q18" s="35"/>
      <c r="R18" s="35"/>
      <c r="S18" s="76" t="str">
        <f t="shared" si="3"/>
        <v/>
      </c>
      <c r="T18" s="33"/>
      <c r="U18" s="24" t="s">
        <v>3875</v>
      </c>
    </row>
    <row r="19" spans="1:21" ht="12.75" customHeight="1">
      <c r="A19" s="32" t="str">
        <f t="shared" si="2"/>
        <v/>
      </c>
      <c r="B19" s="33"/>
      <c r="C19" s="92"/>
      <c r="D19" s="33"/>
      <c r="E19" s="33"/>
      <c r="F19" s="33"/>
      <c r="G19" s="34"/>
      <c r="H19" s="34"/>
      <c r="I19" s="33"/>
      <c r="J19" s="33"/>
      <c r="K19" s="33"/>
      <c r="L19" s="66"/>
      <c r="M19" s="33"/>
      <c r="N19" s="66"/>
      <c r="O19" s="35"/>
      <c r="P19" s="35"/>
      <c r="Q19" s="35"/>
      <c r="R19" s="35"/>
      <c r="S19" s="76" t="str">
        <f t="shared" si="3"/>
        <v/>
      </c>
      <c r="T19" s="33"/>
      <c r="U19" s="24" t="s">
        <v>3876</v>
      </c>
    </row>
    <row r="20" spans="1:21" ht="12.75" customHeight="1">
      <c r="A20" s="32" t="str">
        <f t="shared" si="2"/>
        <v/>
      </c>
      <c r="B20" s="33"/>
      <c r="C20" s="92"/>
      <c r="D20" s="33"/>
      <c r="E20" s="33"/>
      <c r="F20" s="33"/>
      <c r="G20" s="34"/>
      <c r="H20" s="34"/>
      <c r="I20" s="33"/>
      <c r="J20" s="33"/>
      <c r="K20" s="33"/>
      <c r="L20" s="66"/>
      <c r="M20" s="33"/>
      <c r="N20" s="66"/>
      <c r="O20" s="35"/>
      <c r="P20" s="35"/>
      <c r="Q20" s="35"/>
      <c r="R20" s="35"/>
      <c r="S20" s="76" t="str">
        <f t="shared" si="3"/>
        <v/>
      </c>
      <c r="T20" s="33"/>
      <c r="U20" s="24" t="s">
        <v>3877</v>
      </c>
    </row>
    <row r="21" spans="1:21" ht="12.75" customHeight="1">
      <c r="A21" s="32" t="str">
        <f t="shared" si="2"/>
        <v/>
      </c>
      <c r="B21" s="33"/>
      <c r="C21" s="92"/>
      <c r="D21" s="33"/>
      <c r="E21" s="33"/>
      <c r="F21" s="33"/>
      <c r="G21" s="34"/>
      <c r="H21" s="34"/>
      <c r="I21" s="33"/>
      <c r="J21" s="33"/>
      <c r="K21" s="33"/>
      <c r="L21" s="66"/>
      <c r="M21" s="33"/>
      <c r="N21" s="66"/>
      <c r="O21" s="35"/>
      <c r="P21" s="35"/>
      <c r="Q21" s="35"/>
      <c r="R21" s="35"/>
      <c r="S21" s="76" t="str">
        <f t="shared" si="3"/>
        <v/>
      </c>
      <c r="T21" s="33"/>
      <c r="U21" s="24" t="s">
        <v>3878</v>
      </c>
    </row>
    <row r="22" spans="1:21" ht="12.75" customHeight="1">
      <c r="A22" s="32" t="str">
        <f t="shared" si="2"/>
        <v/>
      </c>
      <c r="B22" s="33"/>
      <c r="C22" s="92"/>
      <c r="D22" s="33"/>
      <c r="E22" s="33"/>
      <c r="F22" s="33"/>
      <c r="G22" s="34"/>
      <c r="H22" s="34"/>
      <c r="I22" s="33"/>
      <c r="J22" s="33"/>
      <c r="K22" s="33"/>
      <c r="L22" s="66"/>
      <c r="M22" s="33"/>
      <c r="N22" s="66"/>
      <c r="O22" s="35"/>
      <c r="P22" s="35"/>
      <c r="Q22" s="35"/>
      <c r="R22" s="35"/>
      <c r="S22" s="76" t="str">
        <f t="shared" si="3"/>
        <v/>
      </c>
      <c r="T22" s="33"/>
      <c r="U22" s="24" t="s">
        <v>3879</v>
      </c>
    </row>
    <row r="23" spans="1:21" ht="12.75" customHeight="1">
      <c r="A23" s="32" t="str">
        <f t="shared" si="2"/>
        <v/>
      </c>
      <c r="B23" s="33"/>
      <c r="C23" s="92"/>
      <c r="D23" s="33"/>
      <c r="E23" s="33"/>
      <c r="F23" s="33"/>
      <c r="G23" s="34"/>
      <c r="H23" s="34"/>
      <c r="I23" s="33"/>
      <c r="J23" s="33"/>
      <c r="K23" s="33"/>
      <c r="L23" s="66"/>
      <c r="M23" s="33"/>
      <c r="N23" s="66"/>
      <c r="O23" s="35"/>
      <c r="P23" s="35"/>
      <c r="Q23" s="35"/>
      <c r="R23" s="35"/>
      <c r="S23" s="76" t="str">
        <f t="shared" si="3"/>
        <v/>
      </c>
      <c r="T23" s="33"/>
      <c r="U23" s="24" t="s">
        <v>3880</v>
      </c>
    </row>
    <row r="24" spans="1:21" ht="12.75" customHeight="1">
      <c r="A24" s="32" t="str">
        <f t="shared" si="2"/>
        <v/>
      </c>
      <c r="B24" s="33"/>
      <c r="C24" s="92"/>
      <c r="D24" s="33"/>
      <c r="E24" s="33"/>
      <c r="F24" s="33"/>
      <c r="G24" s="34"/>
      <c r="H24" s="34"/>
      <c r="I24" s="33"/>
      <c r="J24" s="33"/>
      <c r="K24" s="33"/>
      <c r="L24" s="66"/>
      <c r="M24" s="33"/>
      <c r="N24" s="66"/>
      <c r="O24" s="35"/>
      <c r="P24" s="35"/>
      <c r="Q24" s="35"/>
      <c r="R24" s="35"/>
      <c r="S24" s="76" t="str">
        <f t="shared" si="3"/>
        <v/>
      </c>
      <c r="T24" s="33"/>
      <c r="U24" s="24" t="s">
        <v>3881</v>
      </c>
    </row>
    <row r="25" spans="1:21" ht="12.75" customHeight="1">
      <c r="A25" s="32" t="str">
        <f t="shared" si="2"/>
        <v/>
      </c>
      <c r="B25" s="33"/>
      <c r="C25" s="92"/>
      <c r="D25" s="33"/>
      <c r="E25" s="33"/>
      <c r="F25" s="33"/>
      <c r="G25" s="34"/>
      <c r="H25" s="34"/>
      <c r="I25" s="33"/>
      <c r="J25" s="33"/>
      <c r="K25" s="33"/>
      <c r="L25" s="66"/>
      <c r="M25" s="33"/>
      <c r="N25" s="66"/>
      <c r="O25" s="35"/>
      <c r="P25" s="35"/>
      <c r="Q25" s="35"/>
      <c r="R25" s="35"/>
      <c r="S25" s="76" t="str">
        <f t="shared" si="3"/>
        <v/>
      </c>
      <c r="T25" s="33"/>
      <c r="U25" s="24" t="s">
        <v>3882</v>
      </c>
    </row>
    <row r="26" spans="1:21" ht="12.75" customHeight="1">
      <c r="A26" s="32" t="str">
        <f t="shared" si="2"/>
        <v/>
      </c>
      <c r="B26" s="33"/>
      <c r="C26" s="92"/>
      <c r="D26" s="33"/>
      <c r="E26" s="33"/>
      <c r="F26" s="33"/>
      <c r="G26" s="34"/>
      <c r="H26" s="34"/>
      <c r="I26" s="33"/>
      <c r="J26" s="33"/>
      <c r="K26" s="33"/>
      <c r="L26" s="66"/>
      <c r="M26" s="33"/>
      <c r="N26" s="66"/>
      <c r="O26" s="35"/>
      <c r="P26" s="35"/>
      <c r="Q26" s="35"/>
      <c r="R26" s="35"/>
      <c r="S26" s="76" t="str">
        <f t="shared" si="3"/>
        <v/>
      </c>
      <c r="T26" s="33"/>
      <c r="U26" s="24" t="s">
        <v>3883</v>
      </c>
    </row>
    <row r="27" spans="1:21" ht="12.75" customHeight="1">
      <c r="A27" s="32" t="str">
        <f t="shared" si="2"/>
        <v/>
      </c>
      <c r="B27" s="33"/>
      <c r="C27" s="92"/>
      <c r="D27" s="33"/>
      <c r="E27" s="33"/>
      <c r="F27" s="33"/>
      <c r="G27" s="34"/>
      <c r="H27" s="34"/>
      <c r="I27" s="33"/>
      <c r="J27" s="33"/>
      <c r="K27" s="33"/>
      <c r="L27" s="66"/>
      <c r="M27" s="33"/>
      <c r="N27" s="66"/>
      <c r="O27" s="35"/>
      <c r="P27" s="35"/>
      <c r="Q27" s="35"/>
      <c r="R27" s="35"/>
      <c r="S27" s="76" t="str">
        <f t="shared" si="3"/>
        <v/>
      </c>
      <c r="T27" s="33"/>
      <c r="U27" s="24" t="s">
        <v>3884</v>
      </c>
    </row>
    <row r="28" spans="1:21" ht="12.75" customHeight="1">
      <c r="A28" s="32" t="str">
        <f t="shared" si="2"/>
        <v/>
      </c>
      <c r="B28" s="33"/>
      <c r="C28" s="92"/>
      <c r="D28" s="33"/>
      <c r="E28" s="33"/>
      <c r="F28" s="33"/>
      <c r="G28" s="34"/>
      <c r="H28" s="34"/>
      <c r="I28" s="33"/>
      <c r="J28" s="33"/>
      <c r="K28" s="33"/>
      <c r="L28" s="66"/>
      <c r="M28" s="33"/>
      <c r="N28" s="66"/>
      <c r="O28" s="35"/>
      <c r="P28" s="35"/>
      <c r="Q28" s="35"/>
      <c r="R28" s="35"/>
      <c r="S28" s="76" t="str">
        <f t="shared" si="3"/>
        <v/>
      </c>
      <c r="T28" s="33"/>
      <c r="U28" s="24" t="s">
        <v>3885</v>
      </c>
    </row>
    <row r="29" spans="1:21" ht="12.75" customHeight="1">
      <c r="A29" s="32" t="str">
        <f t="shared" si="2"/>
        <v/>
      </c>
      <c r="B29" s="33"/>
      <c r="C29" s="92"/>
      <c r="D29" s="33"/>
      <c r="E29" s="33"/>
      <c r="F29" s="33"/>
      <c r="G29" s="34"/>
      <c r="H29" s="34"/>
      <c r="I29" s="33"/>
      <c r="J29" s="33"/>
      <c r="K29" s="33"/>
      <c r="L29" s="66"/>
      <c r="M29" s="33"/>
      <c r="N29" s="66"/>
      <c r="O29" s="35"/>
      <c r="P29" s="35"/>
      <c r="Q29" s="35"/>
      <c r="R29" s="35"/>
      <c r="S29" s="76" t="str">
        <f t="shared" si="3"/>
        <v/>
      </c>
      <c r="T29" s="33"/>
      <c r="U29" s="24" t="s">
        <v>3886</v>
      </c>
    </row>
    <row r="30" spans="1:21" ht="12.75" customHeight="1">
      <c r="A30" s="824" t="s">
        <v>3887</v>
      </c>
      <c r="B30" s="853"/>
      <c r="C30" s="853"/>
      <c r="D30" s="853"/>
      <c r="E30" s="811"/>
      <c r="F30" s="33"/>
      <c r="G30" s="64"/>
      <c r="H30" s="64"/>
      <c r="I30" s="33"/>
      <c r="J30" s="33"/>
      <c r="K30" s="33"/>
      <c r="L30" s="66"/>
      <c r="M30" s="33"/>
      <c r="N30" s="66"/>
      <c r="O30" s="35">
        <f>SUM(O7:O29)</f>
        <v>0</v>
      </c>
      <c r="P30" s="35">
        <f>SUM(P7:P29)</f>
        <v>0</v>
      </c>
      <c r="Q30" s="35">
        <f>SUM(Q7:Q29)</f>
        <v>0</v>
      </c>
      <c r="R30" s="35">
        <f>SUM(R7:R29)</f>
        <v>0</v>
      </c>
      <c r="S30" s="76" t="str">
        <f t="shared" si="3"/>
        <v/>
      </c>
      <c r="T30" s="33"/>
    </row>
    <row r="31" spans="1:21" ht="12.75" customHeight="1">
      <c r="A31" s="824" t="s">
        <v>3888</v>
      </c>
      <c r="B31" s="853"/>
      <c r="C31" s="853"/>
      <c r="D31" s="853"/>
      <c r="E31" s="811"/>
      <c r="F31" s="33"/>
      <c r="G31" s="64"/>
      <c r="H31" s="64"/>
      <c r="I31" s="33"/>
      <c r="J31" s="33"/>
      <c r="K31" s="33"/>
      <c r="L31" s="66"/>
      <c r="M31" s="33"/>
      <c r="N31" s="66"/>
      <c r="O31" s="35"/>
      <c r="P31" s="35">
        <f>Q30</f>
        <v>0</v>
      </c>
      <c r="Q31" s="35"/>
      <c r="R31" s="35"/>
      <c r="S31" s="76"/>
      <c r="T31" s="33"/>
    </row>
    <row r="32" spans="1:21" ht="15.75" customHeight="1">
      <c r="A32" s="803" t="s">
        <v>146</v>
      </c>
      <c r="B32" s="809"/>
      <c r="C32" s="809"/>
      <c r="D32" s="809"/>
      <c r="E32" s="804"/>
      <c r="F32" s="49"/>
      <c r="G32" s="36"/>
      <c r="H32" s="36"/>
      <c r="I32" s="36"/>
      <c r="J32" s="36"/>
      <c r="K32" s="36"/>
      <c r="L32" s="36"/>
      <c r="M32" s="36"/>
      <c r="N32" s="42"/>
      <c r="O32" s="42"/>
      <c r="P32" s="42">
        <f>P30-P31</f>
        <v>0</v>
      </c>
      <c r="Q32" s="42"/>
      <c r="R32" s="42">
        <f>R30</f>
        <v>0</v>
      </c>
      <c r="S32" s="76" t="str">
        <f t="shared" si="3"/>
        <v/>
      </c>
      <c r="T32" s="38"/>
    </row>
    <row r="33" spans="1:21" ht="15.75" customHeight="1">
      <c r="A33" s="25" t="e">
        <f>#REF!&amp;"填表人："&amp;#REF!</f>
        <v>#REF!</v>
      </c>
      <c r="R33" s="25" t="e">
        <f>"评估人员："&amp;#REF!</f>
        <v>#REF!</v>
      </c>
      <c r="U33" s="25" t="s">
        <v>1653</v>
      </c>
    </row>
    <row r="34" spans="1:21" ht="15.75" customHeight="1">
      <c r="A34" s="25" t="e">
        <f>"填表日期："&amp;YEAR(#REF!)&amp;"年"&amp;MONTH(#REF!)&amp;"月"&amp;DAY(#REF!)&amp;"日"</f>
        <v>#REF!</v>
      </c>
    </row>
  </sheetData>
  <mergeCells count="7">
    <mergeCell ref="A31:E31"/>
    <mergeCell ref="A32:E32"/>
    <mergeCell ref="A2:T2"/>
    <mergeCell ref="A3:T3"/>
    <mergeCell ref="S4:T4"/>
    <mergeCell ref="S5:T5"/>
    <mergeCell ref="A30:E30"/>
  </mergeCells>
  <phoneticPr fontId="48" type="noConversion"/>
  <hyperlinks>
    <hyperlink ref="A1" location="索引目录!A1" display="返回索引目录" xr:uid="{00000000-0004-0000-4700-000000000000}"/>
  </hyperlinks>
  <printOptions horizontalCentered="1"/>
  <pageMargins left="0.98402777777777795" right="0.98402777777777795" top="0.98402777777777795" bottom="0.98402777777777795" header="0.47152777777777799" footer="0.35416666666666702"/>
  <pageSetup paperSize="9" scale="7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7">
    <pageSetUpPr fitToPage="1"/>
  </sheetPr>
  <dimension ref="A1:T32"/>
  <sheetViews>
    <sheetView showGridLines="0" topLeftCell="A2" zoomScale="95" zoomScaleNormal="95" workbookViewId="0">
      <selection activeCell="V38" sqref="V38"/>
    </sheetView>
  </sheetViews>
  <sheetFormatPr defaultColWidth="9" defaultRowHeight="15.4"/>
  <cols>
    <col min="1" max="1" width="4" style="90" customWidth="1"/>
    <col min="2" max="2" width="15.125" style="90" customWidth="1"/>
    <col min="3" max="3" width="14.625" style="90" customWidth="1"/>
    <col min="4" max="4" width="20.625" style="90" customWidth="1"/>
    <col min="5" max="5" width="5.125" style="90" customWidth="1"/>
    <col min="6" max="7" width="8.5" style="90" customWidth="1"/>
    <col min="8" max="9" width="7.125" style="90" customWidth="1"/>
    <col min="10" max="10" width="12.125" style="90" customWidth="1"/>
    <col min="11" max="11" width="11" style="90" customWidth="1"/>
    <col min="12" max="12" width="10" style="90" customWidth="1"/>
    <col min="13" max="13" width="8.5" style="90" customWidth="1"/>
    <col min="14" max="14" width="10.625" style="90" customWidth="1"/>
    <col min="15" max="15" width="10.5" style="90" customWidth="1"/>
    <col min="16" max="16" width="8.125" style="90" customWidth="1"/>
    <col min="17" max="17" width="7.125" style="90" customWidth="1"/>
    <col min="18" max="19" width="9" style="90" customWidth="1"/>
    <col min="20" max="16384" width="9" style="90"/>
  </cols>
  <sheetData>
    <row r="1" spans="1:20">
      <c r="A1" s="26" t="s">
        <v>0</v>
      </c>
    </row>
    <row r="2" spans="1:20" s="89" customFormat="1" ht="22.5" customHeight="1">
      <c r="A2" s="798" t="s">
        <v>147</v>
      </c>
      <c r="B2" s="923"/>
      <c r="C2" s="923"/>
      <c r="D2" s="923"/>
      <c r="E2" s="923"/>
      <c r="F2" s="923"/>
      <c r="G2" s="923"/>
      <c r="H2" s="923"/>
      <c r="I2" s="923"/>
      <c r="J2" s="923"/>
      <c r="K2" s="923"/>
      <c r="L2" s="923"/>
      <c r="M2" s="923"/>
      <c r="N2" s="923"/>
      <c r="O2" s="923"/>
      <c r="P2" s="923"/>
      <c r="Q2" s="923"/>
    </row>
    <row r="3" spans="1:20" ht="15.75" customHeight="1">
      <c r="A3" s="800" t="e">
        <f>"评估基准日："&amp;TEXT(#REF!,"yyyy年mm月dd日")</f>
        <v>#REF!</v>
      </c>
      <c r="B3" s="924"/>
      <c r="C3" s="924"/>
      <c r="D3" s="924"/>
      <c r="E3" s="924"/>
      <c r="F3" s="924"/>
      <c r="G3" s="924"/>
      <c r="H3" s="924"/>
      <c r="I3" s="924"/>
      <c r="J3" s="924"/>
      <c r="K3" s="924"/>
      <c r="L3" s="924"/>
      <c r="M3" s="924"/>
      <c r="N3" s="924"/>
      <c r="O3" s="924"/>
      <c r="P3" s="924"/>
      <c r="Q3" s="924"/>
    </row>
    <row r="4" spans="1:20">
      <c r="A4" s="24"/>
      <c r="B4" s="24"/>
      <c r="C4" s="24"/>
      <c r="D4" s="24"/>
      <c r="E4" s="24"/>
      <c r="F4" s="24"/>
      <c r="G4" s="24"/>
      <c r="H4" s="24"/>
      <c r="I4" s="24"/>
      <c r="J4" s="24"/>
      <c r="K4" s="24"/>
      <c r="L4" s="24"/>
      <c r="M4" s="24"/>
      <c r="N4" s="24"/>
      <c r="O4" s="24"/>
      <c r="P4" s="802" t="s">
        <v>3889</v>
      </c>
      <c r="Q4" s="924"/>
    </row>
    <row r="5" spans="1:20" ht="15.75" customHeight="1">
      <c r="A5" s="885" t="e">
        <f>#REF!&amp;"："&amp;#REF!</f>
        <v>#REF!</v>
      </c>
      <c r="B5" s="809"/>
      <c r="C5" s="809"/>
      <c r="D5" s="809"/>
      <c r="E5" s="809"/>
      <c r="F5" s="25"/>
      <c r="G5" s="25"/>
      <c r="H5" s="25"/>
      <c r="I5" s="25"/>
      <c r="J5" s="25"/>
      <c r="K5" s="25"/>
      <c r="L5" s="25"/>
      <c r="M5" s="25"/>
      <c r="N5" s="25"/>
      <c r="O5" s="25"/>
      <c r="P5" s="25"/>
      <c r="Q5" s="28" t="s">
        <v>1614</v>
      </c>
    </row>
    <row r="6" spans="1:20" ht="24.75" customHeight="1">
      <c r="A6" s="85" t="s">
        <v>4</v>
      </c>
      <c r="B6" s="85" t="s">
        <v>3890</v>
      </c>
      <c r="C6" s="85" t="s">
        <v>3861</v>
      </c>
      <c r="D6" s="85" t="s">
        <v>3891</v>
      </c>
      <c r="E6" s="85" t="s">
        <v>3892</v>
      </c>
      <c r="F6" s="85" t="s">
        <v>1846</v>
      </c>
      <c r="G6" s="85" t="s">
        <v>3862</v>
      </c>
      <c r="H6" s="85" t="s">
        <v>3893</v>
      </c>
      <c r="I6" s="85" t="s">
        <v>3894</v>
      </c>
      <c r="J6" s="85" t="s">
        <v>3895</v>
      </c>
      <c r="K6" s="85" t="s">
        <v>1521</v>
      </c>
      <c r="L6" s="31" t="s">
        <v>6</v>
      </c>
      <c r="M6" s="31" t="s">
        <v>1622</v>
      </c>
      <c r="N6" s="85" t="s">
        <v>7</v>
      </c>
      <c r="O6" s="85" t="s">
        <v>712</v>
      </c>
      <c r="P6" s="85" t="s">
        <v>616</v>
      </c>
      <c r="Q6" s="85" t="s">
        <v>176</v>
      </c>
      <c r="R6" s="24" t="s">
        <v>1631</v>
      </c>
    </row>
    <row r="7" spans="1:20" ht="15.75" customHeight="1">
      <c r="A7" s="32" t="str">
        <f t="shared" ref="A7" si="0">IF(B7="","",ROW()-6)</f>
        <v/>
      </c>
      <c r="B7" s="33"/>
      <c r="C7" s="33"/>
      <c r="D7" s="32"/>
      <c r="E7" s="33"/>
      <c r="F7" s="34"/>
      <c r="G7" s="34"/>
      <c r="H7" s="66"/>
      <c r="I7" s="33"/>
      <c r="J7" s="33"/>
      <c r="K7" s="66"/>
      <c r="L7" s="35"/>
      <c r="M7" s="35"/>
      <c r="N7" s="35"/>
      <c r="O7" s="35">
        <f t="shared" ref="O7" si="1">N7-L7+M7</f>
        <v>0</v>
      </c>
      <c r="P7" s="76" t="str">
        <f t="shared" ref="P7" si="2">IF(L7-M7=0,"",O7/(L7-M7)*100)</f>
        <v/>
      </c>
      <c r="Q7" s="33"/>
      <c r="R7" s="91" t="s">
        <v>3896</v>
      </c>
    </row>
    <row r="8" spans="1:20" ht="15.75" customHeight="1">
      <c r="A8" s="32" t="str">
        <f t="shared" ref="A8:A27" si="3">IF(B8="","",ROW()-6)</f>
        <v/>
      </c>
      <c r="B8" s="33"/>
      <c r="C8" s="33"/>
      <c r="D8" s="32"/>
      <c r="E8" s="33"/>
      <c r="F8" s="34"/>
      <c r="G8" s="34"/>
      <c r="H8" s="66"/>
      <c r="I8" s="33"/>
      <c r="J8" s="33"/>
      <c r="K8" s="66"/>
      <c r="L8" s="35"/>
      <c r="M8" s="35"/>
      <c r="N8" s="35"/>
      <c r="O8" s="35">
        <f t="shared" ref="O8:O27" si="4">N8-L8+M8</f>
        <v>0</v>
      </c>
      <c r="P8" s="76" t="str">
        <f t="shared" ref="P8:P27" si="5">IF(L8-M8=0,"",O8/(L8-M8)*100)</f>
        <v/>
      </c>
      <c r="Q8" s="33"/>
      <c r="R8" s="91" t="s">
        <v>3897</v>
      </c>
    </row>
    <row r="9" spans="1:20" ht="15.75" customHeight="1">
      <c r="A9" s="32" t="str">
        <f t="shared" si="3"/>
        <v/>
      </c>
      <c r="B9" s="33"/>
      <c r="C9" s="33"/>
      <c r="D9" s="32"/>
      <c r="E9" s="33"/>
      <c r="F9" s="34"/>
      <c r="G9" s="34"/>
      <c r="H9" s="66"/>
      <c r="I9" s="33"/>
      <c r="J9" s="33"/>
      <c r="K9" s="66"/>
      <c r="L9" s="35"/>
      <c r="M9" s="35"/>
      <c r="N9" s="35"/>
      <c r="O9" s="35">
        <f t="shared" si="4"/>
        <v>0</v>
      </c>
      <c r="P9" s="76" t="str">
        <f t="shared" si="5"/>
        <v/>
      </c>
      <c r="Q9" s="33"/>
      <c r="R9" s="91" t="s">
        <v>3898</v>
      </c>
    </row>
    <row r="10" spans="1:20" ht="15.75" customHeight="1">
      <c r="A10" s="32" t="str">
        <f t="shared" si="3"/>
        <v/>
      </c>
      <c r="B10" s="33"/>
      <c r="C10" s="33"/>
      <c r="D10" s="32"/>
      <c r="E10" s="33"/>
      <c r="F10" s="34"/>
      <c r="G10" s="34"/>
      <c r="H10" s="66"/>
      <c r="I10" s="33"/>
      <c r="J10" s="33"/>
      <c r="K10" s="66"/>
      <c r="L10" s="35"/>
      <c r="M10" s="35"/>
      <c r="N10" s="35"/>
      <c r="O10" s="35">
        <f t="shared" si="4"/>
        <v>0</v>
      </c>
      <c r="P10" s="76" t="str">
        <f t="shared" si="5"/>
        <v/>
      </c>
      <c r="Q10" s="33"/>
      <c r="R10" s="91" t="s">
        <v>3899</v>
      </c>
    </row>
    <row r="11" spans="1:20" ht="15.75" customHeight="1">
      <c r="A11" s="32" t="str">
        <f t="shared" si="3"/>
        <v/>
      </c>
      <c r="B11" s="33"/>
      <c r="C11" s="33"/>
      <c r="D11" s="32"/>
      <c r="E11" s="33"/>
      <c r="F11" s="34"/>
      <c r="G11" s="34"/>
      <c r="H11" s="66"/>
      <c r="I11" s="33"/>
      <c r="J11" s="33"/>
      <c r="K11" s="66"/>
      <c r="L11" s="35"/>
      <c r="M11" s="35"/>
      <c r="N11" s="35"/>
      <c r="O11" s="35">
        <f t="shared" si="4"/>
        <v>0</v>
      </c>
      <c r="P11" s="76" t="str">
        <f t="shared" si="5"/>
        <v/>
      </c>
      <c r="Q11" s="33"/>
      <c r="R11" s="91" t="s">
        <v>3900</v>
      </c>
      <c r="T11" s="90" t="s">
        <v>3901</v>
      </c>
    </row>
    <row r="12" spans="1:20" ht="15.75" customHeight="1">
      <c r="A12" s="32" t="str">
        <f t="shared" si="3"/>
        <v/>
      </c>
      <c r="B12" s="33"/>
      <c r="C12" s="33"/>
      <c r="D12" s="32"/>
      <c r="E12" s="33"/>
      <c r="F12" s="34"/>
      <c r="G12" s="34"/>
      <c r="H12" s="66"/>
      <c r="I12" s="33"/>
      <c r="J12" s="33"/>
      <c r="K12" s="66"/>
      <c r="L12" s="35"/>
      <c r="M12" s="35"/>
      <c r="N12" s="35"/>
      <c r="O12" s="35">
        <f t="shared" si="4"/>
        <v>0</v>
      </c>
      <c r="P12" s="76" t="str">
        <f t="shared" si="5"/>
        <v/>
      </c>
      <c r="Q12" s="33"/>
      <c r="R12" s="91" t="s">
        <v>3902</v>
      </c>
    </row>
    <row r="13" spans="1:20" ht="15.75" customHeight="1">
      <c r="A13" s="32" t="str">
        <f t="shared" si="3"/>
        <v/>
      </c>
      <c r="B13" s="33"/>
      <c r="C13" s="33"/>
      <c r="D13" s="32"/>
      <c r="E13" s="33"/>
      <c r="F13" s="34"/>
      <c r="G13" s="34"/>
      <c r="H13" s="66"/>
      <c r="I13" s="33"/>
      <c r="J13" s="33"/>
      <c r="K13" s="66"/>
      <c r="L13" s="35"/>
      <c r="M13" s="35"/>
      <c r="N13" s="35"/>
      <c r="O13" s="35">
        <f t="shared" si="4"/>
        <v>0</v>
      </c>
      <c r="P13" s="76" t="str">
        <f t="shared" si="5"/>
        <v/>
      </c>
      <c r="Q13" s="33"/>
      <c r="R13" s="91" t="s">
        <v>3903</v>
      </c>
    </row>
    <row r="14" spans="1:20" ht="15.75" customHeight="1">
      <c r="A14" s="32" t="str">
        <f t="shared" si="3"/>
        <v/>
      </c>
      <c r="B14" s="33"/>
      <c r="C14" s="33"/>
      <c r="D14" s="32"/>
      <c r="E14" s="33"/>
      <c r="F14" s="34"/>
      <c r="G14" s="34"/>
      <c r="H14" s="66"/>
      <c r="I14" s="33"/>
      <c r="J14" s="33"/>
      <c r="K14" s="66"/>
      <c r="L14" s="35"/>
      <c r="M14" s="35"/>
      <c r="N14" s="35"/>
      <c r="O14" s="35">
        <f t="shared" si="4"/>
        <v>0</v>
      </c>
      <c r="P14" s="76" t="str">
        <f t="shared" si="5"/>
        <v/>
      </c>
      <c r="Q14" s="33"/>
      <c r="R14" s="91" t="s">
        <v>3904</v>
      </c>
    </row>
    <row r="15" spans="1:20" ht="15.75" customHeight="1">
      <c r="A15" s="32" t="str">
        <f t="shared" si="3"/>
        <v/>
      </c>
      <c r="B15" s="33"/>
      <c r="C15" s="33"/>
      <c r="D15" s="32"/>
      <c r="E15" s="33"/>
      <c r="F15" s="34"/>
      <c r="G15" s="34"/>
      <c r="H15" s="66"/>
      <c r="I15" s="33"/>
      <c r="J15" s="33"/>
      <c r="K15" s="66"/>
      <c r="L15" s="35"/>
      <c r="M15" s="35"/>
      <c r="N15" s="35"/>
      <c r="O15" s="35">
        <f t="shared" si="4"/>
        <v>0</v>
      </c>
      <c r="P15" s="76" t="str">
        <f t="shared" si="5"/>
        <v/>
      </c>
      <c r="Q15" s="33"/>
      <c r="R15" s="91" t="s">
        <v>3905</v>
      </c>
    </row>
    <row r="16" spans="1:20" ht="15.75" customHeight="1">
      <c r="A16" s="32" t="str">
        <f t="shared" si="3"/>
        <v/>
      </c>
      <c r="B16" s="33"/>
      <c r="C16" s="33"/>
      <c r="D16" s="32"/>
      <c r="E16" s="33"/>
      <c r="F16" s="34"/>
      <c r="G16" s="34"/>
      <c r="H16" s="66"/>
      <c r="I16" s="33"/>
      <c r="J16" s="33"/>
      <c r="K16" s="66"/>
      <c r="L16" s="35"/>
      <c r="M16" s="35"/>
      <c r="N16" s="35"/>
      <c r="O16" s="35">
        <f t="shared" si="4"/>
        <v>0</v>
      </c>
      <c r="P16" s="76" t="str">
        <f t="shared" si="5"/>
        <v/>
      </c>
      <c r="Q16" s="33"/>
      <c r="R16" s="91" t="s">
        <v>3906</v>
      </c>
    </row>
    <row r="17" spans="1:18" ht="15.75" customHeight="1">
      <c r="A17" s="32" t="str">
        <f t="shared" si="3"/>
        <v/>
      </c>
      <c r="B17" s="33"/>
      <c r="C17" s="33"/>
      <c r="D17" s="32"/>
      <c r="E17" s="33"/>
      <c r="F17" s="34"/>
      <c r="G17" s="34"/>
      <c r="H17" s="66"/>
      <c r="I17" s="33"/>
      <c r="J17" s="33"/>
      <c r="K17" s="66"/>
      <c r="L17" s="35"/>
      <c r="M17" s="35"/>
      <c r="N17" s="35"/>
      <c r="O17" s="35">
        <f t="shared" si="4"/>
        <v>0</v>
      </c>
      <c r="P17" s="76" t="str">
        <f t="shared" si="5"/>
        <v/>
      </c>
      <c r="Q17" s="33"/>
      <c r="R17" s="91" t="s">
        <v>3907</v>
      </c>
    </row>
    <row r="18" spans="1:18" ht="15.75" customHeight="1">
      <c r="A18" s="32" t="str">
        <f t="shared" si="3"/>
        <v/>
      </c>
      <c r="B18" s="33"/>
      <c r="C18" s="33"/>
      <c r="D18" s="32"/>
      <c r="E18" s="33"/>
      <c r="F18" s="34"/>
      <c r="G18" s="34"/>
      <c r="H18" s="66"/>
      <c r="I18" s="33"/>
      <c r="J18" s="33"/>
      <c r="K18" s="66"/>
      <c r="L18" s="35"/>
      <c r="M18" s="35"/>
      <c r="N18" s="35"/>
      <c r="O18" s="35">
        <f t="shared" si="4"/>
        <v>0</v>
      </c>
      <c r="P18" s="76" t="str">
        <f t="shared" si="5"/>
        <v/>
      </c>
      <c r="Q18" s="33"/>
      <c r="R18" s="91" t="s">
        <v>3908</v>
      </c>
    </row>
    <row r="19" spans="1:18" ht="15.75" customHeight="1">
      <c r="A19" s="32" t="str">
        <f t="shared" si="3"/>
        <v/>
      </c>
      <c r="B19" s="33"/>
      <c r="C19" s="33"/>
      <c r="D19" s="32"/>
      <c r="E19" s="33"/>
      <c r="F19" s="34"/>
      <c r="G19" s="34"/>
      <c r="H19" s="66"/>
      <c r="I19" s="33"/>
      <c r="J19" s="33"/>
      <c r="K19" s="66"/>
      <c r="L19" s="35"/>
      <c r="M19" s="35"/>
      <c r="N19" s="35"/>
      <c r="O19" s="35">
        <f t="shared" si="4"/>
        <v>0</v>
      </c>
      <c r="P19" s="76" t="str">
        <f t="shared" si="5"/>
        <v/>
      </c>
      <c r="Q19" s="33"/>
      <c r="R19" s="91" t="s">
        <v>3909</v>
      </c>
    </row>
    <row r="20" spans="1:18" ht="15.75" customHeight="1">
      <c r="A20" s="32" t="str">
        <f t="shared" si="3"/>
        <v/>
      </c>
      <c r="B20" s="33"/>
      <c r="C20" s="33"/>
      <c r="D20" s="32"/>
      <c r="E20" s="33"/>
      <c r="F20" s="34"/>
      <c r="G20" s="34"/>
      <c r="H20" s="66"/>
      <c r="I20" s="33"/>
      <c r="J20" s="33"/>
      <c r="K20" s="66"/>
      <c r="L20" s="35"/>
      <c r="M20" s="35"/>
      <c r="N20" s="35"/>
      <c r="O20" s="35">
        <f t="shared" si="4"/>
        <v>0</v>
      </c>
      <c r="P20" s="76" t="str">
        <f t="shared" si="5"/>
        <v/>
      </c>
      <c r="Q20" s="33"/>
      <c r="R20" s="91" t="s">
        <v>3910</v>
      </c>
    </row>
    <row r="21" spans="1:18" ht="15.75" customHeight="1">
      <c r="A21" s="32" t="str">
        <f t="shared" si="3"/>
        <v/>
      </c>
      <c r="B21" s="33"/>
      <c r="C21" s="33"/>
      <c r="D21" s="32"/>
      <c r="E21" s="33"/>
      <c r="F21" s="34"/>
      <c r="G21" s="34"/>
      <c r="H21" s="66"/>
      <c r="I21" s="33"/>
      <c r="J21" s="33"/>
      <c r="K21" s="66"/>
      <c r="L21" s="35"/>
      <c r="M21" s="35"/>
      <c r="N21" s="35"/>
      <c r="O21" s="35">
        <f t="shared" si="4"/>
        <v>0</v>
      </c>
      <c r="P21" s="76" t="str">
        <f t="shared" si="5"/>
        <v/>
      </c>
      <c r="Q21" s="33"/>
      <c r="R21" s="91" t="s">
        <v>3911</v>
      </c>
    </row>
    <row r="22" spans="1:18" ht="15.75" customHeight="1">
      <c r="A22" s="32" t="str">
        <f t="shared" si="3"/>
        <v/>
      </c>
      <c r="B22" s="33"/>
      <c r="C22" s="33"/>
      <c r="D22" s="32"/>
      <c r="E22" s="33"/>
      <c r="F22" s="34"/>
      <c r="G22" s="34"/>
      <c r="H22" s="66"/>
      <c r="I22" s="33"/>
      <c r="J22" s="33"/>
      <c r="K22" s="66"/>
      <c r="L22" s="35"/>
      <c r="M22" s="35"/>
      <c r="N22" s="35"/>
      <c r="O22" s="35">
        <f t="shared" si="4"/>
        <v>0</v>
      </c>
      <c r="P22" s="76" t="str">
        <f t="shared" si="5"/>
        <v/>
      </c>
      <c r="Q22" s="33"/>
      <c r="R22" s="91" t="s">
        <v>3912</v>
      </c>
    </row>
    <row r="23" spans="1:18" ht="15.75" customHeight="1">
      <c r="A23" s="32" t="str">
        <f t="shared" si="3"/>
        <v/>
      </c>
      <c r="B23" s="33"/>
      <c r="C23" s="33"/>
      <c r="D23" s="32"/>
      <c r="E23" s="33"/>
      <c r="F23" s="34"/>
      <c r="G23" s="34"/>
      <c r="H23" s="66"/>
      <c r="I23" s="33"/>
      <c r="J23" s="33"/>
      <c r="K23" s="66"/>
      <c r="L23" s="35"/>
      <c r="M23" s="35"/>
      <c r="N23" s="35"/>
      <c r="O23" s="35">
        <f t="shared" si="4"/>
        <v>0</v>
      </c>
      <c r="P23" s="76" t="str">
        <f t="shared" si="5"/>
        <v/>
      </c>
      <c r="Q23" s="33"/>
      <c r="R23" s="91" t="s">
        <v>3913</v>
      </c>
    </row>
    <row r="24" spans="1:18" ht="15.75" customHeight="1">
      <c r="A24" s="32" t="str">
        <f t="shared" si="3"/>
        <v/>
      </c>
      <c r="B24" s="33"/>
      <c r="C24" s="33"/>
      <c r="D24" s="32"/>
      <c r="E24" s="33"/>
      <c r="F24" s="34"/>
      <c r="G24" s="34"/>
      <c r="H24" s="66"/>
      <c r="I24" s="33"/>
      <c r="J24" s="33"/>
      <c r="K24" s="66"/>
      <c r="L24" s="35"/>
      <c r="M24" s="35"/>
      <c r="N24" s="35"/>
      <c r="O24" s="35">
        <f t="shared" si="4"/>
        <v>0</v>
      </c>
      <c r="P24" s="76" t="str">
        <f t="shared" si="5"/>
        <v/>
      </c>
      <c r="Q24" s="33"/>
      <c r="R24" s="91" t="s">
        <v>3914</v>
      </c>
    </row>
    <row r="25" spans="1:18" ht="15.75" customHeight="1">
      <c r="A25" s="32" t="str">
        <f t="shared" si="3"/>
        <v/>
      </c>
      <c r="B25" s="33"/>
      <c r="C25" s="33"/>
      <c r="D25" s="32"/>
      <c r="E25" s="33"/>
      <c r="F25" s="34"/>
      <c r="G25" s="34"/>
      <c r="H25" s="66"/>
      <c r="I25" s="33"/>
      <c r="J25" s="33"/>
      <c r="K25" s="66"/>
      <c r="L25" s="35"/>
      <c r="M25" s="35"/>
      <c r="N25" s="35"/>
      <c r="O25" s="35">
        <f t="shared" si="4"/>
        <v>0</v>
      </c>
      <c r="P25" s="76" t="str">
        <f t="shared" si="5"/>
        <v/>
      </c>
      <c r="Q25" s="33"/>
      <c r="R25" s="91" t="s">
        <v>3915</v>
      </c>
    </row>
    <row r="26" spans="1:18" ht="15.75" customHeight="1">
      <c r="A26" s="32" t="str">
        <f t="shared" si="3"/>
        <v/>
      </c>
      <c r="B26" s="33"/>
      <c r="C26" s="33"/>
      <c r="D26" s="32"/>
      <c r="E26" s="33"/>
      <c r="F26" s="34"/>
      <c r="G26" s="34"/>
      <c r="H26" s="66"/>
      <c r="I26" s="33"/>
      <c r="J26" s="33"/>
      <c r="K26" s="66"/>
      <c r="L26" s="35"/>
      <c r="M26" s="35"/>
      <c r="N26" s="35"/>
      <c r="O26" s="35">
        <f t="shared" si="4"/>
        <v>0</v>
      </c>
      <c r="P26" s="76" t="str">
        <f t="shared" si="5"/>
        <v/>
      </c>
      <c r="Q26" s="33"/>
      <c r="R26" s="91" t="s">
        <v>3916</v>
      </c>
    </row>
    <row r="27" spans="1:18">
      <c r="A27" s="32" t="str">
        <f t="shared" si="3"/>
        <v/>
      </c>
      <c r="B27" s="33"/>
      <c r="C27" s="33"/>
      <c r="D27" s="32"/>
      <c r="E27" s="33"/>
      <c r="F27" s="34"/>
      <c r="G27" s="34"/>
      <c r="H27" s="66"/>
      <c r="I27" s="33"/>
      <c r="J27" s="33"/>
      <c r="K27" s="66"/>
      <c r="L27" s="35"/>
      <c r="M27" s="35"/>
      <c r="N27" s="35"/>
      <c r="O27" s="35">
        <f t="shared" si="4"/>
        <v>0</v>
      </c>
      <c r="P27" s="76" t="str">
        <f t="shared" si="5"/>
        <v/>
      </c>
      <c r="Q27" s="33"/>
      <c r="R27" s="91" t="s">
        <v>3917</v>
      </c>
    </row>
    <row r="28" spans="1:18">
      <c r="A28" s="824" t="s">
        <v>3918</v>
      </c>
      <c r="B28" s="853"/>
      <c r="C28" s="853"/>
      <c r="D28" s="853"/>
      <c r="E28" s="811"/>
      <c r="F28" s="64"/>
      <c r="G28" s="64"/>
      <c r="H28" s="66"/>
      <c r="I28" s="33"/>
      <c r="J28" s="33"/>
      <c r="K28" s="66">
        <f>SUM(K7:K27)</f>
        <v>0</v>
      </c>
      <c r="L28" s="35">
        <f>SUM(L7:L27)</f>
        <v>0</v>
      </c>
      <c r="M28" s="35">
        <f>SUM(M7:M27)</f>
        <v>0</v>
      </c>
      <c r="N28" s="35">
        <f>SUM(N7:N27)</f>
        <v>0</v>
      </c>
      <c r="O28" s="35">
        <f t="shared" ref="O28:O30" si="6">N28-L28+M28</f>
        <v>0</v>
      </c>
      <c r="P28" s="76" t="str">
        <f t="shared" ref="P28:P30" si="7">IF(L28-M28=0,"",O28/(L28-M28)*100)</f>
        <v/>
      </c>
      <c r="Q28" s="33"/>
    </row>
    <row r="29" spans="1:18">
      <c r="A29" s="824" t="s">
        <v>3919</v>
      </c>
      <c r="B29" s="853"/>
      <c r="C29" s="853"/>
      <c r="D29" s="853"/>
      <c r="E29" s="811"/>
      <c r="F29" s="64"/>
      <c r="G29" s="64"/>
      <c r="H29" s="66"/>
      <c r="I29" s="33"/>
      <c r="J29" s="33"/>
      <c r="K29" s="66"/>
      <c r="L29" s="35">
        <f>M28</f>
        <v>0</v>
      </c>
      <c r="M29" s="35"/>
      <c r="N29" s="35"/>
      <c r="O29" s="35"/>
      <c r="P29" s="76"/>
      <c r="Q29" s="33"/>
    </row>
    <row r="30" spans="1:18">
      <c r="A30" s="803" t="s">
        <v>150</v>
      </c>
      <c r="B30" s="809"/>
      <c r="C30" s="809"/>
      <c r="D30" s="809"/>
      <c r="E30" s="804"/>
      <c r="F30" s="36"/>
      <c r="G30" s="36"/>
      <c r="H30" s="36"/>
      <c r="I30" s="36"/>
      <c r="J30" s="36"/>
      <c r="K30" s="42"/>
      <c r="L30" s="42">
        <f>L28-L29</f>
        <v>0</v>
      </c>
      <c r="M30" s="42"/>
      <c r="N30" s="42">
        <f>N28</f>
        <v>0</v>
      </c>
      <c r="O30" s="35">
        <f t="shared" si="6"/>
        <v>0</v>
      </c>
      <c r="P30" s="76" t="str">
        <f t="shared" si="7"/>
        <v/>
      </c>
      <c r="Q30" s="38"/>
    </row>
    <row r="31" spans="1:18" s="25" customFormat="1" ht="15.75" customHeight="1">
      <c r="A31" s="25" t="e">
        <f>#REF!&amp;"填表人："&amp;#REF!</f>
        <v>#REF!</v>
      </c>
      <c r="O31" s="25" t="e">
        <f>"评估人员："&amp;#REF!</f>
        <v>#REF!</v>
      </c>
      <c r="R31" s="25" t="s">
        <v>1653</v>
      </c>
    </row>
    <row r="32" spans="1:18" s="25" customFormat="1" ht="15.75" customHeight="1">
      <c r="A32" s="25" t="e">
        <f>"填表日期："&amp;YEAR(#REF!)&amp;"年"&amp;MONTH(#REF!)&amp;"月"&amp;DAY(#REF!)&amp;"日"</f>
        <v>#REF!</v>
      </c>
    </row>
  </sheetData>
  <mergeCells count="7">
    <mergeCell ref="A29:E29"/>
    <mergeCell ref="A30:E30"/>
    <mergeCell ref="A2:Q2"/>
    <mergeCell ref="A3:Q3"/>
    <mergeCell ref="P4:Q4"/>
    <mergeCell ref="A5:E5"/>
    <mergeCell ref="A28:E28"/>
  </mergeCells>
  <phoneticPr fontId="48" type="noConversion"/>
  <hyperlinks>
    <hyperlink ref="A1" location="索引目录!A1" display="返回索引目录" xr:uid="{00000000-0004-0000-4800-000000000000}"/>
  </hyperlinks>
  <printOptions horizontalCentered="1"/>
  <pageMargins left="0.98402777777777795" right="0.98402777777777795" top="0.98402777777777795" bottom="0.98402777777777795" header="0.47152777777777799" footer="0.35416666666666702"/>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8">
    <pageSetUpPr fitToPage="1"/>
  </sheetPr>
  <dimension ref="A1:P29"/>
  <sheetViews>
    <sheetView showGridLines="0" topLeftCell="A4" zoomScale="96" zoomScaleNormal="96" workbookViewId="0">
      <selection activeCell="V38" sqref="V38"/>
    </sheetView>
  </sheetViews>
  <sheetFormatPr defaultColWidth="9" defaultRowHeight="15.75" customHeight="1"/>
  <cols>
    <col min="1" max="1" width="5.625" style="25" customWidth="1"/>
    <col min="2" max="2" width="18.5" style="25" customWidth="1"/>
    <col min="3" max="3" width="10.625" style="25" customWidth="1"/>
    <col min="4" max="5" width="17.625" style="25" customWidth="1"/>
    <col min="6" max="7" width="8.125" style="25" customWidth="1"/>
    <col min="8" max="8" width="12.5" style="25" customWidth="1"/>
    <col min="9" max="9" width="12" style="25" customWidth="1"/>
    <col min="10" max="10" width="11.625" style="25" customWidth="1"/>
    <col min="11" max="11" width="8" style="25" customWidth="1"/>
    <col min="12" max="12" width="10.125" style="25" customWidth="1"/>
    <col min="13" max="13" width="9.625" style="25" customWidth="1"/>
    <col min="14" max="15" width="9.125" style="25" customWidth="1"/>
    <col min="16" max="17" width="9" style="25" customWidth="1"/>
    <col min="18" max="16384" width="9" style="25"/>
  </cols>
  <sheetData>
    <row r="1" spans="1:16" ht="15.75" customHeight="1">
      <c r="A1" s="26" t="s">
        <v>0</v>
      </c>
      <c r="B1" s="26"/>
      <c r="C1" s="26"/>
    </row>
    <row r="2" spans="1:16" s="23" customFormat="1" ht="30" customHeight="1">
      <c r="A2" s="798" t="s">
        <v>151</v>
      </c>
      <c r="B2" s="799"/>
      <c r="C2" s="799"/>
      <c r="D2" s="799"/>
      <c r="E2" s="799"/>
      <c r="F2" s="799"/>
      <c r="G2" s="799"/>
      <c r="H2" s="799"/>
      <c r="I2" s="799"/>
      <c r="J2" s="799"/>
      <c r="K2" s="799"/>
      <c r="L2" s="799"/>
      <c r="M2" s="799"/>
      <c r="N2" s="799"/>
      <c r="O2" s="799"/>
    </row>
    <row r="3" spans="1:16" ht="15.75" customHeight="1">
      <c r="A3" s="800" t="e">
        <f>"评估基准日："&amp;TEXT(#REF!,"yyyy年mm月dd日")</f>
        <v>#REF!</v>
      </c>
      <c r="B3" s="801"/>
      <c r="C3" s="801"/>
      <c r="D3" s="801"/>
      <c r="E3" s="801"/>
      <c r="F3" s="801"/>
      <c r="G3" s="801"/>
      <c r="H3" s="801"/>
      <c r="I3" s="801"/>
      <c r="J3" s="801"/>
      <c r="K3" s="801"/>
      <c r="L3" s="801"/>
      <c r="M3" s="801"/>
      <c r="N3" s="801"/>
      <c r="O3" s="801"/>
    </row>
    <row r="4" spans="1:16" ht="14.25" customHeight="1">
      <c r="A4" s="24"/>
      <c r="B4" s="24"/>
      <c r="C4" s="24"/>
      <c r="D4" s="24"/>
      <c r="E4" s="24"/>
      <c r="F4" s="24"/>
      <c r="G4" s="24"/>
      <c r="H4" s="24"/>
      <c r="I4" s="24"/>
      <c r="J4" s="24"/>
      <c r="K4" s="24"/>
      <c r="L4" s="24"/>
      <c r="M4" s="24"/>
      <c r="N4" s="24"/>
      <c r="O4" s="28" t="s">
        <v>3920</v>
      </c>
    </row>
    <row r="5" spans="1:16" ht="15.75" customHeight="1">
      <c r="A5" s="25" t="e">
        <f>#REF!&amp;"："&amp;#REF!</f>
        <v>#REF!</v>
      </c>
      <c r="O5" s="28" t="s">
        <v>1614</v>
      </c>
    </row>
    <row r="6" spans="1:16" s="86" customFormat="1" ht="24.75" customHeight="1">
      <c r="A6" s="85" t="s">
        <v>4</v>
      </c>
      <c r="B6" s="85" t="s">
        <v>3921</v>
      </c>
      <c r="C6" s="85" t="s">
        <v>3922</v>
      </c>
      <c r="D6" s="85" t="s">
        <v>3923</v>
      </c>
      <c r="E6" s="85" t="s">
        <v>3861</v>
      </c>
      <c r="F6" s="85" t="s">
        <v>1846</v>
      </c>
      <c r="G6" s="85" t="s">
        <v>3924</v>
      </c>
      <c r="H6" s="85" t="s">
        <v>2202</v>
      </c>
      <c r="I6" s="85" t="s">
        <v>1521</v>
      </c>
      <c r="J6" s="31" t="s">
        <v>6</v>
      </c>
      <c r="K6" s="31" t="s">
        <v>1622</v>
      </c>
      <c r="L6" s="85" t="s">
        <v>7</v>
      </c>
      <c r="M6" s="85" t="s">
        <v>712</v>
      </c>
      <c r="N6" s="85" t="s">
        <v>616</v>
      </c>
      <c r="O6" s="85" t="s">
        <v>176</v>
      </c>
      <c r="P6" s="24" t="s">
        <v>1631</v>
      </c>
    </row>
    <row r="7" spans="1:16" ht="12.75" customHeight="1">
      <c r="A7" s="32" t="str">
        <f t="shared" ref="A7" si="0">IF(D7="","",ROW()-6)</f>
        <v/>
      </c>
      <c r="B7" s="88"/>
      <c r="C7" s="88"/>
      <c r="D7" s="32"/>
      <c r="E7" s="88"/>
      <c r="F7" s="34"/>
      <c r="G7" s="66"/>
      <c r="H7" s="66"/>
      <c r="I7" s="35"/>
      <c r="J7" s="35"/>
      <c r="K7" s="35"/>
      <c r="L7" s="35"/>
      <c r="M7" s="35">
        <f t="shared" ref="M7" si="1">L7-J7+K7</f>
        <v>0</v>
      </c>
      <c r="N7" s="76" t="str">
        <f t="shared" ref="N7" si="2">IF(J7-K7=0,"",M7/(J7-K7)*100)</f>
        <v/>
      </c>
      <c r="O7" s="33"/>
      <c r="P7" s="24" t="s">
        <v>3925</v>
      </c>
    </row>
    <row r="8" spans="1:16" ht="12.75" customHeight="1">
      <c r="A8" s="32" t="str">
        <f t="shared" ref="A8:A24" si="3">IF(D8="","",ROW()-6)</f>
        <v/>
      </c>
      <c r="B8" s="88"/>
      <c r="C8" s="88"/>
      <c r="D8" s="32"/>
      <c r="E8" s="88"/>
      <c r="F8" s="34"/>
      <c r="G8" s="66"/>
      <c r="H8" s="66"/>
      <c r="I8" s="35"/>
      <c r="J8" s="35"/>
      <c r="K8" s="35"/>
      <c r="L8" s="35"/>
      <c r="M8" s="35">
        <f t="shared" ref="M8:M24" si="4">L8-J8+K8</f>
        <v>0</v>
      </c>
      <c r="N8" s="76" t="str">
        <f t="shared" ref="N8:N24" si="5">IF(J8-K8=0,"",M8/(J8-K8)*100)</f>
        <v/>
      </c>
      <c r="O8" s="33"/>
      <c r="P8" s="24" t="s">
        <v>3926</v>
      </c>
    </row>
    <row r="9" spans="1:16" ht="12.75" customHeight="1">
      <c r="A9" s="32" t="str">
        <f t="shared" si="3"/>
        <v/>
      </c>
      <c r="B9" s="88"/>
      <c r="C9" s="88"/>
      <c r="D9" s="32"/>
      <c r="E9" s="88"/>
      <c r="F9" s="34"/>
      <c r="G9" s="66"/>
      <c r="H9" s="66"/>
      <c r="I9" s="35"/>
      <c r="J9" s="35"/>
      <c r="K9" s="35"/>
      <c r="L9" s="35"/>
      <c r="M9" s="35">
        <f t="shared" si="4"/>
        <v>0</v>
      </c>
      <c r="N9" s="76" t="str">
        <f t="shared" si="5"/>
        <v/>
      </c>
      <c r="O9" s="33"/>
      <c r="P9" s="24" t="s">
        <v>3927</v>
      </c>
    </row>
    <row r="10" spans="1:16" ht="12.75" customHeight="1">
      <c r="A10" s="32" t="str">
        <f t="shared" si="3"/>
        <v/>
      </c>
      <c r="B10" s="88"/>
      <c r="C10" s="88"/>
      <c r="D10" s="32"/>
      <c r="E10" s="88"/>
      <c r="F10" s="34"/>
      <c r="G10" s="66"/>
      <c r="H10" s="66"/>
      <c r="I10" s="35"/>
      <c r="J10" s="35"/>
      <c r="K10" s="35"/>
      <c r="L10" s="35"/>
      <c r="M10" s="35">
        <f t="shared" si="4"/>
        <v>0</v>
      </c>
      <c r="N10" s="76" t="str">
        <f t="shared" si="5"/>
        <v/>
      </c>
      <c r="O10" s="33"/>
      <c r="P10" s="24" t="s">
        <v>3928</v>
      </c>
    </row>
    <row r="11" spans="1:16" ht="12.75" customHeight="1">
      <c r="A11" s="32" t="str">
        <f t="shared" si="3"/>
        <v/>
      </c>
      <c r="B11" s="88"/>
      <c r="C11" s="88"/>
      <c r="D11" s="32"/>
      <c r="E11" s="88"/>
      <c r="F11" s="34"/>
      <c r="G11" s="66"/>
      <c r="H11" s="66"/>
      <c r="I11" s="35"/>
      <c r="J11" s="35"/>
      <c r="K11" s="35"/>
      <c r="L11" s="35"/>
      <c r="M11" s="35">
        <f t="shared" si="4"/>
        <v>0</v>
      </c>
      <c r="N11" s="76" t="str">
        <f t="shared" si="5"/>
        <v/>
      </c>
      <c r="O11" s="33"/>
      <c r="P11" s="24" t="s">
        <v>3929</v>
      </c>
    </row>
    <row r="12" spans="1:16" ht="12.75" customHeight="1">
      <c r="A12" s="32" t="str">
        <f t="shared" si="3"/>
        <v/>
      </c>
      <c r="B12" s="88"/>
      <c r="C12" s="88"/>
      <c r="D12" s="32"/>
      <c r="E12" s="88"/>
      <c r="F12" s="34"/>
      <c r="G12" s="66"/>
      <c r="H12" s="66"/>
      <c r="I12" s="35"/>
      <c r="J12" s="35"/>
      <c r="K12" s="35"/>
      <c r="L12" s="35"/>
      <c r="M12" s="35">
        <f t="shared" si="4"/>
        <v>0</v>
      </c>
      <c r="N12" s="76" t="str">
        <f t="shared" si="5"/>
        <v/>
      </c>
      <c r="O12" s="33"/>
      <c r="P12" s="24" t="s">
        <v>3930</v>
      </c>
    </row>
    <row r="13" spans="1:16" ht="12.75" customHeight="1">
      <c r="A13" s="32" t="str">
        <f t="shared" si="3"/>
        <v/>
      </c>
      <c r="B13" s="88"/>
      <c r="C13" s="88"/>
      <c r="D13" s="32"/>
      <c r="E13" s="88"/>
      <c r="F13" s="34"/>
      <c r="G13" s="66"/>
      <c r="H13" s="66"/>
      <c r="I13" s="35"/>
      <c r="J13" s="35"/>
      <c r="K13" s="35"/>
      <c r="L13" s="35"/>
      <c r="M13" s="35">
        <f t="shared" si="4"/>
        <v>0</v>
      </c>
      <c r="N13" s="76" t="str">
        <f t="shared" si="5"/>
        <v/>
      </c>
      <c r="O13" s="33"/>
      <c r="P13" s="24" t="s">
        <v>3931</v>
      </c>
    </row>
    <row r="14" spans="1:16" ht="12.75" customHeight="1">
      <c r="A14" s="32" t="str">
        <f t="shared" si="3"/>
        <v/>
      </c>
      <c r="B14" s="88"/>
      <c r="C14" s="88"/>
      <c r="D14" s="32"/>
      <c r="E14" s="88"/>
      <c r="F14" s="34"/>
      <c r="G14" s="66"/>
      <c r="H14" s="66"/>
      <c r="I14" s="35"/>
      <c r="J14" s="35"/>
      <c r="K14" s="35"/>
      <c r="L14" s="35"/>
      <c r="M14" s="35">
        <f t="shared" si="4"/>
        <v>0</v>
      </c>
      <c r="N14" s="76" t="str">
        <f t="shared" si="5"/>
        <v/>
      </c>
      <c r="O14" s="33"/>
      <c r="P14" s="24" t="s">
        <v>3932</v>
      </c>
    </row>
    <row r="15" spans="1:16" ht="12.75" customHeight="1">
      <c r="A15" s="32" t="str">
        <f t="shared" si="3"/>
        <v/>
      </c>
      <c r="B15" s="88"/>
      <c r="C15" s="88"/>
      <c r="D15" s="32"/>
      <c r="E15" s="88"/>
      <c r="F15" s="34"/>
      <c r="G15" s="66"/>
      <c r="H15" s="66"/>
      <c r="I15" s="35"/>
      <c r="J15" s="35"/>
      <c r="K15" s="35"/>
      <c r="L15" s="35"/>
      <c r="M15" s="35">
        <f t="shared" si="4"/>
        <v>0</v>
      </c>
      <c r="N15" s="76" t="str">
        <f t="shared" si="5"/>
        <v/>
      </c>
      <c r="O15" s="33"/>
      <c r="P15" s="24" t="s">
        <v>3933</v>
      </c>
    </row>
    <row r="16" spans="1:16" ht="12.75" customHeight="1">
      <c r="A16" s="32" t="str">
        <f t="shared" si="3"/>
        <v/>
      </c>
      <c r="B16" s="88"/>
      <c r="C16" s="88"/>
      <c r="D16" s="32"/>
      <c r="E16" s="88"/>
      <c r="F16" s="34"/>
      <c r="G16" s="66"/>
      <c r="H16" s="66"/>
      <c r="I16" s="35"/>
      <c r="J16" s="35"/>
      <c r="K16" s="35"/>
      <c r="L16" s="35"/>
      <c r="M16" s="35">
        <f t="shared" si="4"/>
        <v>0</v>
      </c>
      <c r="N16" s="76" t="str">
        <f t="shared" si="5"/>
        <v/>
      </c>
      <c r="O16" s="33"/>
      <c r="P16" s="24" t="s">
        <v>3934</v>
      </c>
    </row>
    <row r="17" spans="1:16" ht="12.75" customHeight="1">
      <c r="A17" s="32" t="str">
        <f t="shared" si="3"/>
        <v/>
      </c>
      <c r="B17" s="88"/>
      <c r="C17" s="88"/>
      <c r="D17" s="32"/>
      <c r="E17" s="88"/>
      <c r="F17" s="34"/>
      <c r="G17" s="66"/>
      <c r="H17" s="66"/>
      <c r="I17" s="35"/>
      <c r="J17" s="35"/>
      <c r="K17" s="35"/>
      <c r="L17" s="35"/>
      <c r="M17" s="35">
        <f t="shared" si="4"/>
        <v>0</v>
      </c>
      <c r="N17" s="76" t="str">
        <f t="shared" si="5"/>
        <v/>
      </c>
      <c r="O17" s="33"/>
      <c r="P17" s="24" t="s">
        <v>3935</v>
      </c>
    </row>
    <row r="18" spans="1:16" ht="12.75" customHeight="1">
      <c r="A18" s="32" t="str">
        <f t="shared" si="3"/>
        <v/>
      </c>
      <c r="B18" s="88"/>
      <c r="C18" s="88"/>
      <c r="D18" s="32"/>
      <c r="E18" s="88"/>
      <c r="F18" s="34"/>
      <c r="G18" s="66"/>
      <c r="H18" s="66"/>
      <c r="I18" s="35"/>
      <c r="J18" s="35"/>
      <c r="K18" s="35"/>
      <c r="L18" s="35"/>
      <c r="M18" s="35">
        <f t="shared" si="4"/>
        <v>0</v>
      </c>
      <c r="N18" s="76" t="str">
        <f t="shared" si="5"/>
        <v/>
      </c>
      <c r="O18" s="33"/>
      <c r="P18" s="24" t="s">
        <v>3936</v>
      </c>
    </row>
    <row r="19" spans="1:16" ht="12.75" customHeight="1">
      <c r="A19" s="32" t="str">
        <f t="shared" si="3"/>
        <v/>
      </c>
      <c r="B19" s="88"/>
      <c r="C19" s="88"/>
      <c r="D19" s="32"/>
      <c r="E19" s="88"/>
      <c r="F19" s="34"/>
      <c r="G19" s="66"/>
      <c r="H19" s="66"/>
      <c r="I19" s="35"/>
      <c r="J19" s="35"/>
      <c r="K19" s="35"/>
      <c r="L19" s="35"/>
      <c r="M19" s="35">
        <f t="shared" si="4"/>
        <v>0</v>
      </c>
      <c r="N19" s="76" t="str">
        <f t="shared" si="5"/>
        <v/>
      </c>
      <c r="O19" s="33"/>
      <c r="P19" s="24" t="s">
        <v>3937</v>
      </c>
    </row>
    <row r="20" spans="1:16" ht="12.75" customHeight="1">
      <c r="A20" s="32" t="str">
        <f t="shared" si="3"/>
        <v/>
      </c>
      <c r="B20" s="88"/>
      <c r="C20" s="88"/>
      <c r="D20" s="32"/>
      <c r="E20" s="88"/>
      <c r="F20" s="34"/>
      <c r="G20" s="66"/>
      <c r="H20" s="66"/>
      <c r="I20" s="35"/>
      <c r="J20" s="35"/>
      <c r="K20" s="35"/>
      <c r="L20" s="35"/>
      <c r="M20" s="35">
        <f t="shared" si="4"/>
        <v>0</v>
      </c>
      <c r="N20" s="76" t="str">
        <f t="shared" si="5"/>
        <v/>
      </c>
      <c r="O20" s="33"/>
      <c r="P20" s="24" t="s">
        <v>3938</v>
      </c>
    </row>
    <row r="21" spans="1:16" ht="12.75" customHeight="1">
      <c r="A21" s="32" t="str">
        <f t="shared" si="3"/>
        <v/>
      </c>
      <c r="B21" s="88"/>
      <c r="C21" s="88"/>
      <c r="D21" s="32"/>
      <c r="E21" s="88"/>
      <c r="F21" s="34"/>
      <c r="G21" s="66"/>
      <c r="H21" s="66"/>
      <c r="I21" s="35"/>
      <c r="J21" s="35"/>
      <c r="K21" s="35"/>
      <c r="L21" s="35"/>
      <c r="M21" s="35">
        <f t="shared" si="4"/>
        <v>0</v>
      </c>
      <c r="N21" s="76" t="str">
        <f t="shared" si="5"/>
        <v/>
      </c>
      <c r="O21" s="33"/>
      <c r="P21" s="24" t="s">
        <v>3939</v>
      </c>
    </row>
    <row r="22" spans="1:16" ht="12.75" customHeight="1">
      <c r="A22" s="32" t="str">
        <f t="shared" si="3"/>
        <v/>
      </c>
      <c r="B22" s="88"/>
      <c r="C22" s="88"/>
      <c r="D22" s="32"/>
      <c r="E22" s="88"/>
      <c r="F22" s="34"/>
      <c r="G22" s="66"/>
      <c r="H22" s="66"/>
      <c r="I22" s="35"/>
      <c r="J22" s="35"/>
      <c r="K22" s="35"/>
      <c r="L22" s="35"/>
      <c r="M22" s="35">
        <f t="shared" si="4"/>
        <v>0</v>
      </c>
      <c r="N22" s="76" t="str">
        <f t="shared" si="5"/>
        <v/>
      </c>
      <c r="O22" s="33"/>
      <c r="P22" s="24" t="s">
        <v>3940</v>
      </c>
    </row>
    <row r="23" spans="1:16" ht="12.75" customHeight="1">
      <c r="A23" s="32" t="str">
        <f t="shared" si="3"/>
        <v/>
      </c>
      <c r="B23" s="88"/>
      <c r="C23" s="88"/>
      <c r="D23" s="32"/>
      <c r="E23" s="88"/>
      <c r="F23" s="34"/>
      <c r="G23" s="66"/>
      <c r="H23" s="66"/>
      <c r="I23" s="35"/>
      <c r="J23" s="35"/>
      <c r="K23" s="35"/>
      <c r="L23" s="35"/>
      <c r="M23" s="35">
        <f t="shared" si="4"/>
        <v>0</v>
      </c>
      <c r="N23" s="76" t="str">
        <f t="shared" si="5"/>
        <v/>
      </c>
      <c r="O23" s="33"/>
      <c r="P23" s="24" t="s">
        <v>3941</v>
      </c>
    </row>
    <row r="24" spans="1:16" ht="12.75" customHeight="1">
      <c r="A24" s="32" t="str">
        <f t="shared" si="3"/>
        <v/>
      </c>
      <c r="B24" s="88"/>
      <c r="C24" s="88"/>
      <c r="D24" s="32"/>
      <c r="E24" s="88"/>
      <c r="F24" s="34"/>
      <c r="G24" s="66"/>
      <c r="H24" s="66"/>
      <c r="I24" s="35"/>
      <c r="J24" s="35"/>
      <c r="K24" s="35"/>
      <c r="L24" s="35"/>
      <c r="M24" s="35">
        <f t="shared" si="4"/>
        <v>0</v>
      </c>
      <c r="N24" s="76" t="str">
        <f t="shared" si="5"/>
        <v/>
      </c>
      <c r="O24" s="33"/>
      <c r="P24" s="24" t="s">
        <v>3942</v>
      </c>
    </row>
    <row r="25" spans="1:16" ht="12.75" customHeight="1">
      <c r="A25" s="824" t="s">
        <v>3943</v>
      </c>
      <c r="B25" s="853"/>
      <c r="C25" s="853"/>
      <c r="D25" s="853"/>
      <c r="E25" s="811"/>
      <c r="F25" s="64"/>
      <c r="G25" s="66"/>
      <c r="H25" s="66"/>
      <c r="I25" s="35">
        <f>SUM(I7:I24)</f>
        <v>0</v>
      </c>
      <c r="J25" s="35">
        <f>SUM(J7:J24)</f>
        <v>0</v>
      </c>
      <c r="K25" s="35">
        <f>SUM(K7:K24)</f>
        <v>0</v>
      </c>
      <c r="L25" s="35">
        <f>SUM(L7:L24)</f>
        <v>0</v>
      </c>
      <c r="M25" s="35">
        <f t="shared" ref="M25:M27" si="6">L25-J25+K25</f>
        <v>0</v>
      </c>
      <c r="N25" s="76" t="str">
        <f t="shared" ref="N25:N27" si="7">IF(J25-K25=0,"",M25/(J25-K25)*100)</f>
        <v/>
      </c>
      <c r="O25" s="33"/>
    </row>
    <row r="26" spans="1:16" ht="12.75" customHeight="1">
      <c r="A26" s="824" t="s">
        <v>3944</v>
      </c>
      <c r="B26" s="853"/>
      <c r="C26" s="853"/>
      <c r="D26" s="853"/>
      <c r="E26" s="811"/>
      <c r="F26" s="64"/>
      <c r="G26" s="66"/>
      <c r="H26" s="66"/>
      <c r="I26" s="35"/>
      <c r="J26" s="35">
        <f>K25</f>
        <v>0</v>
      </c>
      <c r="K26" s="35"/>
      <c r="L26" s="35"/>
      <c r="M26" s="35"/>
      <c r="N26" s="76"/>
      <c r="O26" s="33"/>
    </row>
    <row r="27" spans="1:16" ht="15.75" customHeight="1">
      <c r="A27" s="803" t="s">
        <v>154</v>
      </c>
      <c r="B27" s="809"/>
      <c r="C27" s="809"/>
      <c r="D27" s="809"/>
      <c r="E27" s="804"/>
      <c r="F27" s="36"/>
      <c r="G27" s="36"/>
      <c r="H27" s="36"/>
      <c r="I27" s="42"/>
      <c r="J27" s="42">
        <f>J25-J26</f>
        <v>0</v>
      </c>
      <c r="K27" s="42"/>
      <c r="L27" s="42">
        <f>L25</f>
        <v>0</v>
      </c>
      <c r="M27" s="35">
        <f t="shared" si="6"/>
        <v>0</v>
      </c>
      <c r="N27" s="76" t="str">
        <f t="shared" si="7"/>
        <v/>
      </c>
      <c r="O27" s="38"/>
    </row>
    <row r="28" spans="1:16" ht="15.75" customHeight="1">
      <c r="A28" s="25" t="e">
        <f>#REF!&amp;"填表人："&amp;#REF!</f>
        <v>#REF!</v>
      </c>
      <c r="M28" s="25" t="e">
        <f>"评估人员："&amp;#REF!</f>
        <v>#REF!</v>
      </c>
      <c r="P28" s="25" t="s">
        <v>1653</v>
      </c>
    </row>
    <row r="29" spans="1:16" ht="15.75" customHeight="1">
      <c r="A29" s="25" t="e">
        <f>"填表日期："&amp;YEAR(#REF!)&amp;"年"&amp;MONTH(#REF!)&amp;"月"&amp;DAY(#REF!)&amp;"日"</f>
        <v>#REF!</v>
      </c>
    </row>
  </sheetData>
  <mergeCells count="5">
    <mergeCell ref="A2:O2"/>
    <mergeCell ref="A3:O3"/>
    <mergeCell ref="A25:E25"/>
    <mergeCell ref="A26:E26"/>
    <mergeCell ref="A27:E27"/>
  </mergeCells>
  <phoneticPr fontId="48" type="noConversion"/>
  <hyperlinks>
    <hyperlink ref="A1" location="索引目录!A1" display="返回索引目录" xr:uid="{00000000-0004-0000-4900-000000000000}"/>
  </hyperlinks>
  <printOptions horizontalCentered="1"/>
  <pageMargins left="0.98402777777777795" right="0.98402777777777795" top="0.98402777777777795" bottom="0.98402777777777795" header="0.47152777777777799" footer="0.35416666666666702"/>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9">
    <pageSetUpPr fitToPage="1"/>
  </sheetPr>
  <dimension ref="A1:N29"/>
  <sheetViews>
    <sheetView showGridLines="0" topLeftCell="A2" zoomScale="96" zoomScaleNormal="96" workbookViewId="0">
      <selection activeCell="V38" sqref="V38"/>
    </sheetView>
  </sheetViews>
  <sheetFormatPr defaultColWidth="9" defaultRowHeight="15.75" customHeight="1"/>
  <cols>
    <col min="1" max="1" width="5.5" style="25" customWidth="1"/>
    <col min="2" max="2" width="15.5" style="25" customWidth="1"/>
    <col min="3" max="3" width="7.625" style="25" customWidth="1"/>
    <col min="4" max="4" width="11.125" style="25" customWidth="1"/>
    <col min="5" max="5" width="16.625" style="25" customWidth="1"/>
    <col min="6" max="6" width="9.5" style="25" customWidth="1"/>
    <col min="7" max="8" width="11.125" style="25" customWidth="1"/>
    <col min="9" max="10" width="15.625" style="25" customWidth="1"/>
    <col min="11" max="11" width="9.5" style="25" customWidth="1"/>
    <col min="12" max="12" width="9.625" style="25" customWidth="1"/>
    <col min="13" max="13" width="15.5" style="25" customWidth="1"/>
    <col min="14" max="15" width="9" style="25" customWidth="1"/>
    <col min="16" max="16384" width="9" style="25"/>
  </cols>
  <sheetData>
    <row r="1" spans="1:14" ht="15.75" customHeight="1">
      <c r="A1" s="26" t="s">
        <v>0</v>
      </c>
    </row>
    <row r="2" spans="1:14" s="23" customFormat="1" ht="30" customHeight="1">
      <c r="A2" s="798" t="s">
        <v>3945</v>
      </c>
      <c r="B2" s="799"/>
      <c r="C2" s="799"/>
      <c r="D2" s="799"/>
      <c r="E2" s="799"/>
      <c r="F2" s="799"/>
      <c r="G2" s="799"/>
      <c r="H2" s="799"/>
      <c r="I2" s="799"/>
      <c r="J2" s="799"/>
      <c r="K2" s="799"/>
      <c r="L2" s="799"/>
      <c r="M2" s="799"/>
    </row>
    <row r="3" spans="1:14" ht="15.75" customHeight="1">
      <c r="A3" s="800" t="e">
        <f>"评估基准日："&amp;TEXT(#REF!,"yyyy年mm月dd日")</f>
        <v>#REF!</v>
      </c>
      <c r="B3" s="801"/>
      <c r="C3" s="801"/>
      <c r="D3" s="801"/>
      <c r="E3" s="801"/>
      <c r="F3" s="801"/>
      <c r="G3" s="801"/>
      <c r="H3" s="801"/>
      <c r="I3" s="801"/>
      <c r="J3" s="801"/>
      <c r="K3" s="801"/>
      <c r="L3" s="801"/>
      <c r="M3" s="801"/>
    </row>
    <row r="4" spans="1:14" ht="14.25" customHeight="1">
      <c r="A4" s="24"/>
      <c r="B4" s="24"/>
      <c r="C4" s="24"/>
      <c r="D4" s="24"/>
      <c r="E4" s="24"/>
      <c r="F4" s="24"/>
      <c r="G4" s="24"/>
      <c r="H4" s="24"/>
      <c r="I4" s="24"/>
      <c r="J4" s="24"/>
      <c r="K4" s="24"/>
      <c r="L4" s="24"/>
      <c r="M4" s="28" t="s">
        <v>3946</v>
      </c>
    </row>
    <row r="5" spans="1:14" ht="15.75" customHeight="1">
      <c r="A5" s="25" t="e">
        <f>#REF!&amp;"："&amp;#REF!</f>
        <v>#REF!</v>
      </c>
      <c r="M5" s="28" t="s">
        <v>1614</v>
      </c>
    </row>
    <row r="6" spans="1:14" s="86" customFormat="1" ht="24.75" customHeight="1">
      <c r="A6" s="85" t="s">
        <v>4</v>
      </c>
      <c r="B6" s="85" t="s">
        <v>3947</v>
      </c>
      <c r="C6" s="85" t="s">
        <v>3948</v>
      </c>
      <c r="D6" s="85" t="s">
        <v>3949</v>
      </c>
      <c r="E6" s="31" t="s">
        <v>3950</v>
      </c>
      <c r="F6" s="87" t="s">
        <v>3951</v>
      </c>
      <c r="G6" s="87" t="s">
        <v>3952</v>
      </c>
      <c r="H6" s="87" t="s">
        <v>3953</v>
      </c>
      <c r="I6" s="31" t="s">
        <v>6</v>
      </c>
      <c r="J6" s="85" t="s">
        <v>7</v>
      </c>
      <c r="K6" s="85" t="s">
        <v>712</v>
      </c>
      <c r="L6" s="85" t="s">
        <v>616</v>
      </c>
      <c r="M6" s="85" t="s">
        <v>176</v>
      </c>
      <c r="N6" s="24" t="s">
        <v>1631</v>
      </c>
    </row>
    <row r="7" spans="1:14" ht="12.75" customHeight="1">
      <c r="A7" s="32" t="str">
        <f t="shared" ref="A7" si="0">IF(B7="","",ROW()-6)</f>
        <v/>
      </c>
      <c r="B7" s="33"/>
      <c r="C7" s="34"/>
      <c r="D7" s="34"/>
      <c r="E7" s="33"/>
      <c r="F7" s="33"/>
      <c r="G7" s="33"/>
      <c r="H7" s="35"/>
      <c r="I7" s="35"/>
      <c r="J7" s="35"/>
      <c r="K7" s="35">
        <f t="shared" ref="K7" si="1">J7-I7</f>
        <v>0</v>
      </c>
      <c r="L7" s="76" t="str">
        <f t="shared" ref="L7" si="2">IF(I7=0,"",K7/I7*100)</f>
        <v/>
      </c>
      <c r="M7" s="33"/>
      <c r="N7" s="24" t="s">
        <v>3954</v>
      </c>
    </row>
    <row r="8" spans="1:14" ht="12.75" customHeight="1">
      <c r="A8" s="32" t="str">
        <f t="shared" ref="A8:A26" si="3">IF(B8="","",ROW()-6)</f>
        <v/>
      </c>
      <c r="B8" s="33"/>
      <c r="C8" s="34"/>
      <c r="D8" s="34"/>
      <c r="E8" s="33"/>
      <c r="F8" s="33"/>
      <c r="G8" s="33"/>
      <c r="H8" s="35"/>
      <c r="I8" s="35"/>
      <c r="J8" s="35"/>
      <c r="K8" s="35">
        <f t="shared" ref="K8:K26" si="4">J8-I8</f>
        <v>0</v>
      </c>
      <c r="L8" s="76" t="str">
        <f t="shared" ref="L8:L26" si="5">IF(I8=0,"",K8/I8*100)</f>
        <v/>
      </c>
      <c r="M8" s="33"/>
      <c r="N8" s="24" t="s">
        <v>3955</v>
      </c>
    </row>
    <row r="9" spans="1:14" ht="12.75" customHeight="1">
      <c r="A9" s="32" t="str">
        <f t="shared" si="3"/>
        <v/>
      </c>
      <c r="B9" s="33"/>
      <c r="C9" s="34"/>
      <c r="D9" s="34"/>
      <c r="E9" s="33"/>
      <c r="F9" s="33"/>
      <c r="G9" s="33"/>
      <c r="H9" s="35"/>
      <c r="I9" s="35"/>
      <c r="J9" s="35"/>
      <c r="K9" s="35">
        <f t="shared" si="4"/>
        <v>0</v>
      </c>
      <c r="L9" s="76" t="str">
        <f t="shared" si="5"/>
        <v/>
      </c>
      <c r="M9" s="33"/>
      <c r="N9" s="24" t="s">
        <v>3956</v>
      </c>
    </row>
    <row r="10" spans="1:14" ht="12.75" customHeight="1">
      <c r="A10" s="32" t="str">
        <f t="shared" si="3"/>
        <v/>
      </c>
      <c r="B10" s="33"/>
      <c r="C10" s="34"/>
      <c r="D10" s="34"/>
      <c r="E10" s="33"/>
      <c r="F10" s="33"/>
      <c r="G10" s="33"/>
      <c r="H10" s="35"/>
      <c r="I10" s="35"/>
      <c r="J10" s="35"/>
      <c r="K10" s="35">
        <f t="shared" si="4"/>
        <v>0</v>
      </c>
      <c r="L10" s="76" t="str">
        <f t="shared" si="5"/>
        <v/>
      </c>
      <c r="M10" s="33"/>
      <c r="N10" s="24" t="s">
        <v>3957</v>
      </c>
    </row>
    <row r="11" spans="1:14" ht="12.75" customHeight="1">
      <c r="A11" s="32" t="str">
        <f t="shared" si="3"/>
        <v/>
      </c>
      <c r="B11" s="33"/>
      <c r="C11" s="34"/>
      <c r="D11" s="34"/>
      <c r="E11" s="33"/>
      <c r="F11" s="33"/>
      <c r="G11" s="33"/>
      <c r="H11" s="35"/>
      <c r="I11" s="35"/>
      <c r="J11" s="35"/>
      <c r="K11" s="35">
        <f t="shared" si="4"/>
        <v>0</v>
      </c>
      <c r="L11" s="76" t="str">
        <f t="shared" si="5"/>
        <v/>
      </c>
      <c r="M11" s="33"/>
      <c r="N11" s="24" t="s">
        <v>3958</v>
      </c>
    </row>
    <row r="12" spans="1:14" ht="12.75" customHeight="1">
      <c r="A12" s="32" t="str">
        <f t="shared" si="3"/>
        <v/>
      </c>
      <c r="B12" s="33"/>
      <c r="C12" s="34"/>
      <c r="D12" s="34"/>
      <c r="E12" s="33"/>
      <c r="F12" s="33"/>
      <c r="G12" s="33"/>
      <c r="H12" s="35"/>
      <c r="I12" s="35"/>
      <c r="J12" s="35"/>
      <c r="K12" s="35">
        <f t="shared" si="4"/>
        <v>0</v>
      </c>
      <c r="L12" s="76" t="str">
        <f t="shared" si="5"/>
        <v/>
      </c>
      <c r="M12" s="33"/>
      <c r="N12" s="24" t="s">
        <v>3959</v>
      </c>
    </row>
    <row r="13" spans="1:14" ht="12.75" customHeight="1">
      <c r="A13" s="32" t="str">
        <f t="shared" si="3"/>
        <v/>
      </c>
      <c r="B13" s="33"/>
      <c r="C13" s="34"/>
      <c r="D13" s="34"/>
      <c r="E13" s="33"/>
      <c r="F13" s="33"/>
      <c r="G13" s="33"/>
      <c r="H13" s="35"/>
      <c r="I13" s="35"/>
      <c r="J13" s="35"/>
      <c r="K13" s="35">
        <f t="shared" si="4"/>
        <v>0</v>
      </c>
      <c r="L13" s="76" t="str">
        <f t="shared" si="5"/>
        <v/>
      </c>
      <c r="M13" s="33"/>
      <c r="N13" s="24" t="s">
        <v>3960</v>
      </c>
    </row>
    <row r="14" spans="1:14" ht="12.75" customHeight="1">
      <c r="A14" s="32" t="str">
        <f t="shared" si="3"/>
        <v/>
      </c>
      <c r="B14" s="33"/>
      <c r="C14" s="34"/>
      <c r="D14" s="34"/>
      <c r="E14" s="33"/>
      <c r="F14" s="33"/>
      <c r="G14" s="33"/>
      <c r="H14" s="35"/>
      <c r="I14" s="35"/>
      <c r="J14" s="35"/>
      <c r="K14" s="35">
        <f t="shared" si="4"/>
        <v>0</v>
      </c>
      <c r="L14" s="76" t="str">
        <f t="shared" si="5"/>
        <v/>
      </c>
      <c r="M14" s="33"/>
      <c r="N14" s="24" t="s">
        <v>3961</v>
      </c>
    </row>
    <row r="15" spans="1:14" ht="12.75" customHeight="1">
      <c r="A15" s="32" t="str">
        <f t="shared" si="3"/>
        <v/>
      </c>
      <c r="B15" s="33"/>
      <c r="C15" s="34"/>
      <c r="D15" s="34"/>
      <c r="E15" s="33"/>
      <c r="F15" s="33"/>
      <c r="G15" s="33"/>
      <c r="H15" s="35"/>
      <c r="I15" s="35"/>
      <c r="J15" s="35"/>
      <c r="K15" s="35">
        <f t="shared" si="4"/>
        <v>0</v>
      </c>
      <c r="L15" s="76" t="str">
        <f t="shared" si="5"/>
        <v/>
      </c>
      <c r="M15" s="33"/>
      <c r="N15" s="24" t="s">
        <v>3962</v>
      </c>
    </row>
    <row r="16" spans="1:14" ht="12.75" customHeight="1">
      <c r="A16" s="32" t="str">
        <f t="shared" si="3"/>
        <v/>
      </c>
      <c r="B16" s="33"/>
      <c r="C16" s="34"/>
      <c r="D16" s="34"/>
      <c r="E16" s="33"/>
      <c r="F16" s="33"/>
      <c r="G16" s="33"/>
      <c r="H16" s="35"/>
      <c r="I16" s="35"/>
      <c r="J16" s="35"/>
      <c r="K16" s="35">
        <f t="shared" si="4"/>
        <v>0</v>
      </c>
      <c r="L16" s="76" t="str">
        <f t="shared" si="5"/>
        <v/>
      </c>
      <c r="M16" s="33"/>
      <c r="N16" s="24" t="s">
        <v>3963</v>
      </c>
    </row>
    <row r="17" spans="1:14" ht="12.75" customHeight="1">
      <c r="A17" s="32" t="str">
        <f t="shared" si="3"/>
        <v/>
      </c>
      <c r="B17" s="33"/>
      <c r="C17" s="34"/>
      <c r="D17" s="34"/>
      <c r="E17" s="33"/>
      <c r="F17" s="33"/>
      <c r="G17" s="33"/>
      <c r="H17" s="35"/>
      <c r="I17" s="35"/>
      <c r="J17" s="35"/>
      <c r="K17" s="35">
        <f t="shared" si="4"/>
        <v>0</v>
      </c>
      <c r="L17" s="76" t="str">
        <f t="shared" si="5"/>
        <v/>
      </c>
      <c r="M17" s="33"/>
      <c r="N17" s="24" t="s">
        <v>3964</v>
      </c>
    </row>
    <row r="18" spans="1:14" ht="12.75" customHeight="1">
      <c r="A18" s="32" t="str">
        <f t="shared" si="3"/>
        <v/>
      </c>
      <c r="B18" s="33"/>
      <c r="C18" s="34"/>
      <c r="D18" s="34"/>
      <c r="E18" s="33"/>
      <c r="F18" s="33"/>
      <c r="G18" s="33"/>
      <c r="H18" s="35"/>
      <c r="I18" s="35"/>
      <c r="J18" s="35"/>
      <c r="K18" s="35">
        <f t="shared" si="4"/>
        <v>0</v>
      </c>
      <c r="L18" s="76" t="str">
        <f t="shared" si="5"/>
        <v/>
      </c>
      <c r="M18" s="33"/>
      <c r="N18" s="24" t="s">
        <v>3965</v>
      </c>
    </row>
    <row r="19" spans="1:14" ht="12.75" customHeight="1">
      <c r="A19" s="32" t="str">
        <f t="shared" si="3"/>
        <v/>
      </c>
      <c r="B19" s="33"/>
      <c r="C19" s="34"/>
      <c r="D19" s="34"/>
      <c r="E19" s="33"/>
      <c r="F19" s="33"/>
      <c r="G19" s="33"/>
      <c r="H19" s="35"/>
      <c r="I19" s="35"/>
      <c r="J19" s="35"/>
      <c r="K19" s="35">
        <f t="shared" si="4"/>
        <v>0</v>
      </c>
      <c r="L19" s="76" t="str">
        <f t="shared" si="5"/>
        <v/>
      </c>
      <c r="M19" s="33"/>
      <c r="N19" s="24" t="s">
        <v>3966</v>
      </c>
    </row>
    <row r="20" spans="1:14" ht="12.75" customHeight="1">
      <c r="A20" s="32" t="str">
        <f t="shared" si="3"/>
        <v/>
      </c>
      <c r="B20" s="33"/>
      <c r="C20" s="34"/>
      <c r="D20" s="34"/>
      <c r="E20" s="33"/>
      <c r="F20" s="33"/>
      <c r="G20" s="33"/>
      <c r="H20" s="35"/>
      <c r="I20" s="35"/>
      <c r="J20" s="35"/>
      <c r="K20" s="35">
        <f t="shared" si="4"/>
        <v>0</v>
      </c>
      <c r="L20" s="76" t="str">
        <f t="shared" si="5"/>
        <v/>
      </c>
      <c r="M20" s="33"/>
      <c r="N20" s="24" t="s">
        <v>3967</v>
      </c>
    </row>
    <row r="21" spans="1:14" ht="12.75" customHeight="1">
      <c r="A21" s="32" t="str">
        <f t="shared" si="3"/>
        <v/>
      </c>
      <c r="B21" s="33"/>
      <c r="C21" s="34"/>
      <c r="D21" s="34"/>
      <c r="E21" s="33"/>
      <c r="F21" s="33"/>
      <c r="G21" s="33"/>
      <c r="H21" s="35"/>
      <c r="I21" s="35"/>
      <c r="J21" s="35"/>
      <c r="K21" s="35">
        <f t="shared" si="4"/>
        <v>0</v>
      </c>
      <c r="L21" s="76" t="str">
        <f t="shared" si="5"/>
        <v/>
      </c>
      <c r="M21" s="33"/>
      <c r="N21" s="24" t="s">
        <v>3968</v>
      </c>
    </row>
    <row r="22" spans="1:14" ht="12.75" customHeight="1">
      <c r="A22" s="32" t="str">
        <f t="shared" si="3"/>
        <v/>
      </c>
      <c r="B22" s="33"/>
      <c r="C22" s="34"/>
      <c r="D22" s="34"/>
      <c r="E22" s="33"/>
      <c r="F22" s="33"/>
      <c r="G22" s="33"/>
      <c r="H22" s="35"/>
      <c r="I22" s="35"/>
      <c r="J22" s="35"/>
      <c r="K22" s="35">
        <f t="shared" si="4"/>
        <v>0</v>
      </c>
      <c r="L22" s="76" t="str">
        <f t="shared" si="5"/>
        <v/>
      </c>
      <c r="M22" s="33"/>
      <c r="N22" s="24" t="s">
        <v>3969</v>
      </c>
    </row>
    <row r="23" spans="1:14" ht="12.75" customHeight="1">
      <c r="A23" s="32" t="str">
        <f t="shared" si="3"/>
        <v/>
      </c>
      <c r="B23" s="33"/>
      <c r="C23" s="34"/>
      <c r="D23" s="34"/>
      <c r="E23" s="33"/>
      <c r="F23" s="33"/>
      <c r="G23" s="33"/>
      <c r="H23" s="35"/>
      <c r="I23" s="35"/>
      <c r="J23" s="35"/>
      <c r="K23" s="35">
        <f t="shared" si="4"/>
        <v>0</v>
      </c>
      <c r="L23" s="76" t="str">
        <f t="shared" si="5"/>
        <v/>
      </c>
      <c r="M23" s="33"/>
      <c r="N23" s="24" t="s">
        <v>3970</v>
      </c>
    </row>
    <row r="24" spans="1:14" ht="12.75" customHeight="1">
      <c r="A24" s="32" t="str">
        <f t="shared" si="3"/>
        <v/>
      </c>
      <c r="B24" s="33"/>
      <c r="C24" s="34"/>
      <c r="D24" s="34"/>
      <c r="E24" s="33"/>
      <c r="F24" s="33"/>
      <c r="G24" s="33"/>
      <c r="H24" s="35"/>
      <c r="I24" s="35"/>
      <c r="J24" s="35"/>
      <c r="K24" s="35">
        <f t="shared" si="4"/>
        <v>0</v>
      </c>
      <c r="L24" s="76" t="str">
        <f t="shared" si="5"/>
        <v/>
      </c>
      <c r="M24" s="33"/>
      <c r="N24" s="24" t="s">
        <v>3971</v>
      </c>
    </row>
    <row r="25" spans="1:14" ht="12.75" customHeight="1">
      <c r="A25" s="32" t="str">
        <f t="shared" si="3"/>
        <v/>
      </c>
      <c r="B25" s="33"/>
      <c r="C25" s="34"/>
      <c r="D25" s="34"/>
      <c r="E25" s="33"/>
      <c r="F25" s="33"/>
      <c r="G25" s="33"/>
      <c r="H25" s="35"/>
      <c r="I25" s="35"/>
      <c r="J25" s="35"/>
      <c r="K25" s="35">
        <f t="shared" si="4"/>
        <v>0</v>
      </c>
      <c r="L25" s="76" t="str">
        <f t="shared" si="5"/>
        <v/>
      </c>
      <c r="M25" s="33"/>
      <c r="N25" s="24" t="s">
        <v>3972</v>
      </c>
    </row>
    <row r="26" spans="1:14" ht="12.75" customHeight="1">
      <c r="A26" s="32" t="str">
        <f t="shared" si="3"/>
        <v/>
      </c>
      <c r="B26" s="33"/>
      <c r="C26" s="34"/>
      <c r="D26" s="34"/>
      <c r="E26" s="33"/>
      <c r="F26" s="33"/>
      <c r="G26" s="33"/>
      <c r="H26" s="35"/>
      <c r="I26" s="35"/>
      <c r="J26" s="35"/>
      <c r="K26" s="35">
        <f t="shared" si="4"/>
        <v>0</v>
      </c>
      <c r="L26" s="76" t="str">
        <f t="shared" si="5"/>
        <v/>
      </c>
      <c r="M26" s="33"/>
      <c r="N26" s="24" t="s">
        <v>3973</v>
      </c>
    </row>
    <row r="27" spans="1:14" ht="15.75" customHeight="1">
      <c r="A27" s="803" t="s">
        <v>1694</v>
      </c>
      <c r="B27" s="804"/>
      <c r="C27" s="36"/>
      <c r="D27" s="36"/>
      <c r="E27" s="36"/>
      <c r="F27" s="36"/>
      <c r="G27" s="36"/>
      <c r="H27" s="36"/>
      <c r="I27" s="42">
        <f>SUM(I7:I26)</f>
        <v>0</v>
      </c>
      <c r="J27" s="42">
        <f>SUM(J7:J26)</f>
        <v>0</v>
      </c>
      <c r="K27" s="35">
        <f t="shared" ref="K27" si="6">J27-I27</f>
        <v>0</v>
      </c>
      <c r="L27" s="76" t="str">
        <f t="shared" ref="L27" si="7">IF(I27=0,"",K27/I27*100)</f>
        <v/>
      </c>
      <c r="M27" s="38"/>
    </row>
    <row r="28" spans="1:14" ht="15.75" customHeight="1">
      <c r="A28" s="25" t="e">
        <f>#REF!&amp;"填表人："&amp;#REF!</f>
        <v>#REF!</v>
      </c>
      <c r="K28" s="25" t="e">
        <f>"评估人员："&amp;#REF!</f>
        <v>#REF!</v>
      </c>
      <c r="N28" s="25" t="s">
        <v>1653</v>
      </c>
    </row>
    <row r="29" spans="1:14" ht="15.75" customHeight="1">
      <c r="A29" s="25" t="e">
        <f>"填表日期："&amp;YEAR(#REF!)&amp;"年"&amp;MONTH(#REF!)&amp;"月"&amp;DAY(#REF!)&amp;"日"</f>
        <v>#REF!</v>
      </c>
    </row>
  </sheetData>
  <mergeCells count="3">
    <mergeCell ref="A2:M2"/>
    <mergeCell ref="A3:M3"/>
    <mergeCell ref="A27:B27"/>
  </mergeCells>
  <phoneticPr fontId="48" type="noConversion"/>
  <hyperlinks>
    <hyperlink ref="A1" location="索引目录!A1" display="返回索引目录" xr:uid="{00000000-0004-0000-4A00-000000000000}"/>
  </hyperlinks>
  <printOptions horizontalCentered="1"/>
  <pageMargins left="0.98402777777777795" right="0.98402777777777795" top="0.98402777777777795" bottom="0.98402777777777795" header="0.47152777777777799" footer="0.35416666666666702"/>
  <pageSetup paperSize="9" scale="7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80">
    <pageSetUpPr fitToPage="1"/>
  </sheetPr>
  <dimension ref="A1:I29"/>
  <sheetViews>
    <sheetView showGridLines="0" zoomScale="96" zoomScaleNormal="96" workbookViewId="0">
      <selection activeCell="V38" sqref="V38"/>
    </sheetView>
  </sheetViews>
  <sheetFormatPr defaultColWidth="9" defaultRowHeight="15.75" customHeight="1"/>
  <cols>
    <col min="1" max="1" width="6.625" style="25" customWidth="1"/>
    <col min="2" max="2" width="23.125" style="25" customWidth="1"/>
    <col min="3" max="3" width="9.625" style="25" customWidth="1"/>
    <col min="4" max="4" width="10.625" style="25" customWidth="1"/>
    <col min="5" max="5" width="11.5" style="25" customWidth="1"/>
    <col min="6" max="7" width="9.625" style="25" customWidth="1"/>
    <col min="8" max="8" width="18.125" style="25" customWidth="1"/>
    <col min="9" max="10" width="9" style="25" customWidth="1"/>
    <col min="11" max="16384" width="9" style="25"/>
  </cols>
  <sheetData>
    <row r="1" spans="1:9" ht="15.75" customHeight="1">
      <c r="A1" s="26" t="s">
        <v>0</v>
      </c>
    </row>
    <row r="2" spans="1:9" s="23" customFormat="1" ht="30" customHeight="1">
      <c r="A2" s="798" t="s">
        <v>155</v>
      </c>
      <c r="B2" s="799"/>
      <c r="C2" s="799"/>
      <c r="D2" s="799"/>
      <c r="E2" s="799"/>
      <c r="F2" s="799"/>
      <c r="G2" s="799"/>
      <c r="H2" s="799"/>
    </row>
    <row r="3" spans="1:9" ht="15.75" customHeight="1">
      <c r="A3" s="800" t="e">
        <f>"评估基准日："&amp;TEXT(#REF!,"yyyy年mm月dd日")</f>
        <v>#REF!</v>
      </c>
      <c r="B3" s="801"/>
      <c r="C3" s="801"/>
      <c r="D3" s="801"/>
      <c r="E3" s="801"/>
      <c r="F3" s="801"/>
      <c r="G3" s="801"/>
      <c r="H3" s="801"/>
    </row>
    <row r="4" spans="1:9" ht="14.25" customHeight="1">
      <c r="A4" s="24"/>
      <c r="B4" s="24"/>
      <c r="C4" s="24"/>
      <c r="D4" s="24"/>
      <c r="E4" s="24"/>
      <c r="F4" s="24"/>
      <c r="G4" s="24"/>
      <c r="H4" s="28" t="s">
        <v>3974</v>
      </c>
    </row>
    <row r="5" spans="1:9" ht="15.75" customHeight="1">
      <c r="A5" s="25" t="e">
        <f>#REF!&amp;"："&amp;#REF!</f>
        <v>#REF!</v>
      </c>
      <c r="H5" s="28" t="s">
        <v>1614</v>
      </c>
    </row>
    <row r="6" spans="1:9" s="86" customFormat="1" ht="12.75" customHeight="1">
      <c r="A6" s="85" t="s">
        <v>4</v>
      </c>
      <c r="B6" s="85" t="s">
        <v>3947</v>
      </c>
      <c r="C6" s="30" t="s">
        <v>1846</v>
      </c>
      <c r="D6" s="31" t="s">
        <v>6</v>
      </c>
      <c r="E6" s="85" t="s">
        <v>7</v>
      </c>
      <c r="F6" s="85" t="s">
        <v>712</v>
      </c>
      <c r="G6" s="85" t="s">
        <v>616</v>
      </c>
      <c r="H6" s="85" t="s">
        <v>176</v>
      </c>
      <c r="I6" s="24" t="s">
        <v>1631</v>
      </c>
    </row>
    <row r="7" spans="1:9" ht="12.75" customHeight="1">
      <c r="A7" s="32" t="str">
        <f t="shared" ref="A7" si="0">IF(B7="","",ROW()-6)</f>
        <v/>
      </c>
      <c r="B7" s="33"/>
      <c r="C7" s="34"/>
      <c r="D7" s="35"/>
      <c r="E7" s="35"/>
      <c r="F7" s="35">
        <f t="shared" ref="F7" si="1">E7-D7</f>
        <v>0</v>
      </c>
      <c r="G7" s="76" t="str">
        <f t="shared" ref="G7" si="2">IF(D7=0,"",F7/D7*100)</f>
        <v/>
      </c>
      <c r="H7" s="33"/>
      <c r="I7" s="24" t="s">
        <v>3975</v>
      </c>
    </row>
    <row r="8" spans="1:9" ht="12.75" customHeight="1">
      <c r="A8" s="32" t="str">
        <f t="shared" ref="A8:A24" si="3">IF(B8="","",ROW()-6)</f>
        <v/>
      </c>
      <c r="B8" s="33"/>
      <c r="C8" s="34"/>
      <c r="D8" s="35"/>
      <c r="E8" s="35"/>
      <c r="F8" s="35">
        <f t="shared" ref="F8:F24" si="4">E8-D8</f>
        <v>0</v>
      </c>
      <c r="G8" s="76" t="str">
        <f t="shared" ref="G8:G24" si="5">IF(D8=0,"",F8/D8*100)</f>
        <v/>
      </c>
      <c r="H8" s="33"/>
      <c r="I8" s="24" t="s">
        <v>3976</v>
      </c>
    </row>
    <row r="9" spans="1:9" ht="12.75" customHeight="1">
      <c r="A9" s="32" t="str">
        <f t="shared" si="3"/>
        <v/>
      </c>
      <c r="B9" s="33"/>
      <c r="C9" s="34"/>
      <c r="D9" s="35"/>
      <c r="E9" s="35"/>
      <c r="F9" s="35">
        <f t="shared" si="4"/>
        <v>0</v>
      </c>
      <c r="G9" s="76" t="str">
        <f t="shared" si="5"/>
        <v/>
      </c>
      <c r="H9" s="33"/>
      <c r="I9" s="24" t="s">
        <v>3977</v>
      </c>
    </row>
    <row r="10" spans="1:9" ht="12.75" customHeight="1">
      <c r="A10" s="32" t="str">
        <f t="shared" si="3"/>
        <v/>
      </c>
      <c r="B10" s="33"/>
      <c r="C10" s="34"/>
      <c r="D10" s="35"/>
      <c r="E10" s="35"/>
      <c r="F10" s="35">
        <f t="shared" si="4"/>
        <v>0</v>
      </c>
      <c r="G10" s="76" t="str">
        <f t="shared" si="5"/>
        <v/>
      </c>
      <c r="H10" s="33"/>
      <c r="I10" s="24" t="s">
        <v>3978</v>
      </c>
    </row>
    <row r="11" spans="1:9" ht="12.75" customHeight="1">
      <c r="A11" s="32" t="str">
        <f t="shared" si="3"/>
        <v/>
      </c>
      <c r="B11" s="33"/>
      <c r="C11" s="34"/>
      <c r="D11" s="35"/>
      <c r="E11" s="35"/>
      <c r="F11" s="35">
        <f t="shared" si="4"/>
        <v>0</v>
      </c>
      <c r="G11" s="76" t="str">
        <f t="shared" si="5"/>
        <v/>
      </c>
      <c r="H11" s="33"/>
      <c r="I11" s="24" t="s">
        <v>3979</v>
      </c>
    </row>
    <row r="12" spans="1:9" ht="12.75" customHeight="1">
      <c r="A12" s="32" t="str">
        <f t="shared" si="3"/>
        <v/>
      </c>
      <c r="B12" s="33"/>
      <c r="C12" s="34"/>
      <c r="D12" s="35"/>
      <c r="E12" s="35"/>
      <c r="F12" s="35">
        <f t="shared" si="4"/>
        <v>0</v>
      </c>
      <c r="G12" s="76" t="str">
        <f t="shared" si="5"/>
        <v/>
      </c>
      <c r="H12" s="33"/>
      <c r="I12" s="24" t="s">
        <v>3980</v>
      </c>
    </row>
    <row r="13" spans="1:9" ht="12.75" customHeight="1">
      <c r="A13" s="32" t="str">
        <f t="shared" si="3"/>
        <v/>
      </c>
      <c r="B13" s="33"/>
      <c r="C13" s="34"/>
      <c r="D13" s="35"/>
      <c r="E13" s="35"/>
      <c r="F13" s="35">
        <f t="shared" si="4"/>
        <v>0</v>
      </c>
      <c r="G13" s="76" t="str">
        <f t="shared" si="5"/>
        <v/>
      </c>
      <c r="H13" s="33"/>
      <c r="I13" s="24" t="s">
        <v>3981</v>
      </c>
    </row>
    <row r="14" spans="1:9" ht="12.75" customHeight="1">
      <c r="A14" s="32" t="str">
        <f t="shared" si="3"/>
        <v/>
      </c>
      <c r="B14" s="33"/>
      <c r="C14" s="34"/>
      <c r="D14" s="35"/>
      <c r="E14" s="35"/>
      <c r="F14" s="35">
        <f t="shared" si="4"/>
        <v>0</v>
      </c>
      <c r="G14" s="76" t="str">
        <f t="shared" si="5"/>
        <v/>
      </c>
      <c r="H14" s="33"/>
      <c r="I14" s="24" t="s">
        <v>3982</v>
      </c>
    </row>
    <row r="15" spans="1:9" ht="12.75" customHeight="1">
      <c r="A15" s="32" t="str">
        <f t="shared" si="3"/>
        <v/>
      </c>
      <c r="B15" s="33"/>
      <c r="C15" s="34"/>
      <c r="D15" s="35"/>
      <c r="E15" s="35"/>
      <c r="F15" s="35">
        <f t="shared" si="4"/>
        <v>0</v>
      </c>
      <c r="G15" s="76" t="str">
        <f t="shared" si="5"/>
        <v/>
      </c>
      <c r="H15" s="33"/>
      <c r="I15" s="24" t="s">
        <v>3983</v>
      </c>
    </row>
    <row r="16" spans="1:9" ht="12.75" customHeight="1">
      <c r="A16" s="32" t="str">
        <f t="shared" si="3"/>
        <v/>
      </c>
      <c r="B16" s="33"/>
      <c r="C16" s="34"/>
      <c r="D16" s="35"/>
      <c r="E16" s="35"/>
      <c r="F16" s="35">
        <f t="shared" si="4"/>
        <v>0</v>
      </c>
      <c r="G16" s="76" t="str">
        <f t="shared" si="5"/>
        <v/>
      </c>
      <c r="H16" s="33"/>
      <c r="I16" s="24" t="s">
        <v>3984</v>
      </c>
    </row>
    <row r="17" spans="1:9" ht="12.75" customHeight="1">
      <c r="A17" s="32" t="str">
        <f t="shared" si="3"/>
        <v/>
      </c>
      <c r="B17" s="33"/>
      <c r="C17" s="34"/>
      <c r="D17" s="35"/>
      <c r="E17" s="35"/>
      <c r="F17" s="35">
        <f t="shared" si="4"/>
        <v>0</v>
      </c>
      <c r="G17" s="76" t="str">
        <f t="shared" si="5"/>
        <v/>
      </c>
      <c r="H17" s="33"/>
      <c r="I17" s="24" t="s">
        <v>3985</v>
      </c>
    </row>
    <row r="18" spans="1:9" ht="12.75" customHeight="1">
      <c r="A18" s="32" t="str">
        <f t="shared" si="3"/>
        <v/>
      </c>
      <c r="B18" s="33"/>
      <c r="C18" s="34"/>
      <c r="D18" s="35"/>
      <c r="E18" s="35"/>
      <c r="F18" s="35">
        <f t="shared" si="4"/>
        <v>0</v>
      </c>
      <c r="G18" s="76" t="str">
        <f t="shared" si="5"/>
        <v/>
      </c>
      <c r="H18" s="33"/>
      <c r="I18" s="24" t="s">
        <v>3986</v>
      </c>
    </row>
    <row r="19" spans="1:9" ht="12.75" customHeight="1">
      <c r="A19" s="32" t="str">
        <f t="shared" si="3"/>
        <v/>
      </c>
      <c r="B19" s="33"/>
      <c r="C19" s="34"/>
      <c r="D19" s="35"/>
      <c r="E19" s="35"/>
      <c r="F19" s="35">
        <f t="shared" si="4"/>
        <v>0</v>
      </c>
      <c r="G19" s="76" t="str">
        <f t="shared" si="5"/>
        <v/>
      </c>
      <c r="H19" s="33"/>
      <c r="I19" s="24" t="s">
        <v>3987</v>
      </c>
    </row>
    <row r="20" spans="1:9" ht="12.75" customHeight="1">
      <c r="A20" s="32" t="str">
        <f t="shared" si="3"/>
        <v/>
      </c>
      <c r="B20" s="33"/>
      <c r="C20" s="34"/>
      <c r="D20" s="35"/>
      <c r="E20" s="35"/>
      <c r="F20" s="35">
        <f t="shared" si="4"/>
        <v>0</v>
      </c>
      <c r="G20" s="76" t="str">
        <f t="shared" si="5"/>
        <v/>
      </c>
      <c r="H20" s="33"/>
      <c r="I20" s="24" t="s">
        <v>3988</v>
      </c>
    </row>
    <row r="21" spans="1:9" ht="12.75" customHeight="1">
      <c r="A21" s="32" t="str">
        <f t="shared" si="3"/>
        <v/>
      </c>
      <c r="B21" s="33"/>
      <c r="C21" s="34"/>
      <c r="D21" s="35"/>
      <c r="E21" s="35"/>
      <c r="F21" s="35">
        <f t="shared" si="4"/>
        <v>0</v>
      </c>
      <c r="G21" s="76" t="str">
        <f t="shared" si="5"/>
        <v/>
      </c>
      <c r="H21" s="33"/>
      <c r="I21" s="24" t="s">
        <v>3989</v>
      </c>
    </row>
    <row r="22" spans="1:9" ht="12.75" customHeight="1">
      <c r="A22" s="32" t="str">
        <f t="shared" si="3"/>
        <v/>
      </c>
      <c r="B22" s="33"/>
      <c r="C22" s="34"/>
      <c r="D22" s="35"/>
      <c r="E22" s="35"/>
      <c r="F22" s="35">
        <f t="shared" si="4"/>
        <v>0</v>
      </c>
      <c r="G22" s="76" t="str">
        <f t="shared" si="5"/>
        <v/>
      </c>
      <c r="H22" s="33"/>
      <c r="I22" s="24" t="s">
        <v>3990</v>
      </c>
    </row>
    <row r="23" spans="1:9" ht="12.75" customHeight="1">
      <c r="A23" s="32" t="str">
        <f t="shared" si="3"/>
        <v/>
      </c>
      <c r="B23" s="33"/>
      <c r="C23" s="34"/>
      <c r="D23" s="35"/>
      <c r="E23" s="35"/>
      <c r="F23" s="35">
        <f t="shared" si="4"/>
        <v>0</v>
      </c>
      <c r="G23" s="76" t="str">
        <f t="shared" si="5"/>
        <v/>
      </c>
      <c r="H23" s="33"/>
      <c r="I23" s="24" t="s">
        <v>3991</v>
      </c>
    </row>
    <row r="24" spans="1:9" ht="12.75" customHeight="1">
      <c r="A24" s="32" t="str">
        <f t="shared" si="3"/>
        <v/>
      </c>
      <c r="B24" s="33"/>
      <c r="C24" s="34"/>
      <c r="D24" s="35"/>
      <c r="E24" s="35"/>
      <c r="F24" s="35">
        <f t="shared" si="4"/>
        <v>0</v>
      </c>
      <c r="G24" s="76" t="str">
        <f t="shared" si="5"/>
        <v/>
      </c>
      <c r="H24" s="33"/>
      <c r="I24" s="24" t="s">
        <v>3992</v>
      </c>
    </row>
    <row r="25" spans="1:9" ht="12.75" customHeight="1">
      <c r="A25" s="824" t="s">
        <v>3993</v>
      </c>
      <c r="B25" s="811"/>
      <c r="C25" s="64"/>
      <c r="D25" s="35">
        <f>SUM(D7:D24)</f>
        <v>0</v>
      </c>
      <c r="E25" s="35">
        <f>SUM(E7:E24)</f>
        <v>0</v>
      </c>
      <c r="F25" s="35">
        <f t="shared" ref="F25:F27" si="6">E25-D25</f>
        <v>0</v>
      </c>
      <c r="G25" s="76" t="str">
        <f t="shared" ref="G25:G27" si="7">IF(D25=0,"",F25/D25*100)</f>
        <v/>
      </c>
      <c r="H25" s="33"/>
    </row>
    <row r="26" spans="1:9" ht="12.75" customHeight="1">
      <c r="A26" s="824" t="s">
        <v>3994</v>
      </c>
      <c r="B26" s="811"/>
      <c r="C26" s="64"/>
      <c r="D26" s="35"/>
      <c r="E26" s="35"/>
      <c r="F26" s="35"/>
      <c r="G26" s="76"/>
      <c r="H26" s="33"/>
    </row>
    <row r="27" spans="1:9" ht="15.75" customHeight="1">
      <c r="A27" s="803" t="s">
        <v>3995</v>
      </c>
      <c r="B27" s="804"/>
      <c r="C27" s="36"/>
      <c r="D27" s="42">
        <f>D25-D26</f>
        <v>0</v>
      </c>
      <c r="E27" s="42">
        <f>E25</f>
        <v>0</v>
      </c>
      <c r="F27" s="35">
        <f t="shared" si="6"/>
        <v>0</v>
      </c>
      <c r="G27" s="76" t="str">
        <f t="shared" si="7"/>
        <v/>
      </c>
      <c r="H27" s="38"/>
    </row>
    <row r="28" spans="1:9" ht="15.75" customHeight="1">
      <c r="A28" s="25" t="e">
        <f>#REF!&amp;"填表人："&amp;#REF!</f>
        <v>#REF!</v>
      </c>
      <c r="F28" s="25" t="e">
        <f>"评估人员："&amp;#REF!</f>
        <v>#REF!</v>
      </c>
      <c r="I28" s="25" t="s">
        <v>1653</v>
      </c>
    </row>
    <row r="29" spans="1:9" ht="15.75" customHeight="1">
      <c r="A29" s="25" t="e">
        <f>"填表日期："&amp;YEAR(#REF!)&amp;"年"&amp;MONTH(#REF!)&amp;"月"&amp;DAY(#REF!)&amp;"日"</f>
        <v>#REF!</v>
      </c>
    </row>
  </sheetData>
  <mergeCells count="5">
    <mergeCell ref="A2:H2"/>
    <mergeCell ref="A3:H3"/>
    <mergeCell ref="A25:B25"/>
    <mergeCell ref="A26:B26"/>
    <mergeCell ref="A27:B27"/>
  </mergeCells>
  <phoneticPr fontId="48" type="noConversion"/>
  <hyperlinks>
    <hyperlink ref="A1" location="索引目录!A1" display="返回索引目录" xr:uid="{00000000-0004-0000-4B00-000000000000}"/>
  </hyperlinks>
  <printOptions horizontalCentered="1"/>
  <pageMargins left="0.98402777777777795" right="0.98402777777777795" top="0.98402777777777795" bottom="0.98402777777777795" header="0.47152777777777799" footer="0.35416666666666702"/>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81">
    <pageSetUpPr fitToPage="1"/>
  </sheetPr>
  <dimension ref="A1:L29"/>
  <sheetViews>
    <sheetView showGridLines="0" topLeftCell="A4" zoomScale="96" zoomScaleNormal="96" workbookViewId="0">
      <selection activeCell="V38" sqref="V38"/>
    </sheetView>
  </sheetViews>
  <sheetFormatPr defaultColWidth="9" defaultRowHeight="15.75" customHeight="1"/>
  <cols>
    <col min="1" max="1" width="5.125" style="25" customWidth="1"/>
    <col min="2" max="2" width="21" style="25" customWidth="1"/>
    <col min="3" max="3" width="7.625" style="25" customWidth="1"/>
    <col min="4" max="4" width="11.125" style="25" customWidth="1"/>
    <col min="5" max="5" width="13.125" style="25" customWidth="1"/>
    <col min="6" max="6" width="11.125" style="25" customWidth="1"/>
    <col min="7" max="8" width="15.625" style="25" customWidth="1"/>
    <col min="9" max="9" width="6.625" style="25" customWidth="1"/>
    <col min="10" max="10" width="8.125" style="25" customWidth="1"/>
    <col min="11" max="11" width="10" style="25" customWidth="1"/>
    <col min="12" max="13" width="9" style="25" customWidth="1"/>
    <col min="14" max="16384" width="9" style="25"/>
  </cols>
  <sheetData>
    <row r="1" spans="1:12" ht="15.75" customHeight="1">
      <c r="A1" s="26" t="s">
        <v>0</v>
      </c>
    </row>
    <row r="2" spans="1:12" s="23" customFormat="1" ht="30" customHeight="1">
      <c r="A2" s="798" t="s">
        <v>3996</v>
      </c>
      <c r="B2" s="799"/>
      <c r="C2" s="799"/>
      <c r="D2" s="799"/>
      <c r="E2" s="799"/>
      <c r="F2" s="799"/>
      <c r="G2" s="799"/>
      <c r="H2" s="799"/>
      <c r="I2" s="799"/>
      <c r="J2" s="799"/>
      <c r="K2" s="799"/>
    </row>
    <row r="3" spans="1:12" ht="15.75" customHeight="1">
      <c r="A3" s="800" t="e">
        <f>"评估基准日："&amp;TEXT(#REF!,"yyyy年mm月dd日")</f>
        <v>#REF!</v>
      </c>
      <c r="B3" s="801"/>
      <c r="C3" s="801"/>
      <c r="D3" s="801"/>
      <c r="E3" s="801"/>
      <c r="F3" s="801"/>
      <c r="G3" s="801"/>
      <c r="H3" s="801"/>
      <c r="I3" s="801"/>
      <c r="J3" s="801"/>
      <c r="K3" s="801"/>
    </row>
    <row r="4" spans="1:12" ht="14.25" customHeight="1">
      <c r="A4" s="24"/>
      <c r="B4" s="24"/>
      <c r="C4" s="24"/>
      <c r="D4" s="24"/>
      <c r="E4" s="24"/>
      <c r="F4" s="24"/>
      <c r="G4" s="24"/>
      <c r="H4" s="24"/>
      <c r="I4" s="24"/>
      <c r="J4" s="24"/>
      <c r="K4" s="28" t="s">
        <v>3997</v>
      </c>
    </row>
    <row r="5" spans="1:12" ht="15.75" customHeight="1">
      <c r="A5" s="25" t="e">
        <f>#REF!&amp;"："&amp;#REF!</f>
        <v>#REF!</v>
      </c>
      <c r="K5" s="28" t="s">
        <v>1614</v>
      </c>
    </row>
    <row r="6" spans="1:12" s="86" customFormat="1" ht="12.75" customHeight="1">
      <c r="A6" s="85" t="s">
        <v>4</v>
      </c>
      <c r="B6" s="85" t="s">
        <v>3998</v>
      </c>
      <c r="C6" s="85" t="s">
        <v>3804</v>
      </c>
      <c r="D6" s="85" t="s">
        <v>3999</v>
      </c>
      <c r="E6" s="85" t="s">
        <v>4000</v>
      </c>
      <c r="F6" s="85" t="s">
        <v>4001</v>
      </c>
      <c r="G6" s="31" t="s">
        <v>6</v>
      </c>
      <c r="H6" s="85" t="s">
        <v>7</v>
      </c>
      <c r="I6" s="85" t="s">
        <v>712</v>
      </c>
      <c r="J6" s="76" t="s">
        <v>616</v>
      </c>
      <c r="K6" s="85" t="s">
        <v>176</v>
      </c>
      <c r="L6" s="24" t="s">
        <v>1631</v>
      </c>
    </row>
    <row r="7" spans="1:12" ht="12.75" customHeight="1">
      <c r="A7" s="32" t="str">
        <f t="shared" ref="A7" si="0">IF(B7="","",ROW()-6)</f>
        <v/>
      </c>
      <c r="B7" s="33"/>
      <c r="C7" s="34"/>
      <c r="D7" s="35"/>
      <c r="E7" s="66"/>
      <c r="F7" s="66"/>
      <c r="G7" s="35"/>
      <c r="H7" s="35"/>
      <c r="I7" s="35">
        <f t="shared" ref="I7" si="1">H7-G7</f>
        <v>0</v>
      </c>
      <c r="J7" s="42" t="str">
        <f t="shared" ref="J7" si="2">IF(G7=0,"",I7/G7*100)</f>
        <v/>
      </c>
      <c r="K7" s="33"/>
      <c r="L7" s="24" t="s">
        <v>4002</v>
      </c>
    </row>
    <row r="8" spans="1:12" ht="12.75" customHeight="1">
      <c r="A8" s="32" t="str">
        <f t="shared" ref="A8:A26" si="3">IF(B8="","",ROW()-6)</f>
        <v/>
      </c>
      <c r="B8" s="33"/>
      <c r="C8" s="34"/>
      <c r="D8" s="35"/>
      <c r="E8" s="66"/>
      <c r="F8" s="66"/>
      <c r="G8" s="35"/>
      <c r="H8" s="35"/>
      <c r="I8" s="35">
        <f t="shared" ref="I8:I26" si="4">H8-G8</f>
        <v>0</v>
      </c>
      <c r="J8" s="42" t="str">
        <f t="shared" ref="J8:J26" si="5">IF(G8=0,"",I8/G8*100)</f>
        <v/>
      </c>
      <c r="K8" s="33"/>
      <c r="L8" s="24" t="s">
        <v>4003</v>
      </c>
    </row>
    <row r="9" spans="1:12" ht="12.75" customHeight="1">
      <c r="A9" s="32" t="str">
        <f t="shared" si="3"/>
        <v/>
      </c>
      <c r="B9" s="33"/>
      <c r="C9" s="34"/>
      <c r="D9" s="35"/>
      <c r="E9" s="66"/>
      <c r="F9" s="66"/>
      <c r="G9" s="35"/>
      <c r="H9" s="35"/>
      <c r="I9" s="35">
        <f t="shared" si="4"/>
        <v>0</v>
      </c>
      <c r="J9" s="42" t="str">
        <f t="shared" si="5"/>
        <v/>
      </c>
      <c r="K9" s="33"/>
      <c r="L9" s="24" t="s">
        <v>4004</v>
      </c>
    </row>
    <row r="10" spans="1:12" ht="12.75" customHeight="1">
      <c r="A10" s="32" t="str">
        <f t="shared" si="3"/>
        <v/>
      </c>
      <c r="B10" s="33"/>
      <c r="C10" s="34"/>
      <c r="D10" s="35"/>
      <c r="E10" s="66"/>
      <c r="F10" s="66"/>
      <c r="G10" s="35"/>
      <c r="H10" s="35"/>
      <c r="I10" s="35">
        <f t="shared" si="4"/>
        <v>0</v>
      </c>
      <c r="J10" s="42" t="str">
        <f t="shared" si="5"/>
        <v/>
      </c>
      <c r="K10" s="33"/>
      <c r="L10" s="24" t="s">
        <v>4005</v>
      </c>
    </row>
    <row r="11" spans="1:12" ht="12.75" customHeight="1">
      <c r="A11" s="32" t="str">
        <f t="shared" si="3"/>
        <v/>
      </c>
      <c r="B11" s="33"/>
      <c r="C11" s="34"/>
      <c r="D11" s="35"/>
      <c r="E11" s="66"/>
      <c r="F11" s="66"/>
      <c r="G11" s="35"/>
      <c r="H11" s="35"/>
      <c r="I11" s="35">
        <f t="shared" si="4"/>
        <v>0</v>
      </c>
      <c r="J11" s="42" t="str">
        <f t="shared" si="5"/>
        <v/>
      </c>
      <c r="K11" s="33"/>
      <c r="L11" s="24" t="s">
        <v>4006</v>
      </c>
    </row>
    <row r="12" spans="1:12" ht="12.75" customHeight="1">
      <c r="A12" s="32" t="str">
        <f t="shared" si="3"/>
        <v/>
      </c>
      <c r="B12" s="33"/>
      <c r="C12" s="34"/>
      <c r="D12" s="35"/>
      <c r="E12" s="66"/>
      <c r="F12" s="66"/>
      <c r="G12" s="35"/>
      <c r="H12" s="35"/>
      <c r="I12" s="35">
        <f t="shared" si="4"/>
        <v>0</v>
      </c>
      <c r="J12" s="42" t="str">
        <f t="shared" si="5"/>
        <v/>
      </c>
      <c r="K12" s="33"/>
      <c r="L12" s="24" t="s">
        <v>4007</v>
      </c>
    </row>
    <row r="13" spans="1:12" ht="12.75" customHeight="1">
      <c r="A13" s="32" t="str">
        <f t="shared" si="3"/>
        <v/>
      </c>
      <c r="B13" s="33"/>
      <c r="C13" s="34"/>
      <c r="D13" s="35"/>
      <c r="E13" s="66"/>
      <c r="F13" s="66"/>
      <c r="G13" s="35"/>
      <c r="H13" s="35"/>
      <c r="I13" s="35">
        <f t="shared" si="4"/>
        <v>0</v>
      </c>
      <c r="J13" s="42" t="str">
        <f t="shared" si="5"/>
        <v/>
      </c>
      <c r="K13" s="33"/>
      <c r="L13" s="24" t="s">
        <v>4008</v>
      </c>
    </row>
    <row r="14" spans="1:12" ht="12.75" customHeight="1">
      <c r="A14" s="32" t="str">
        <f t="shared" si="3"/>
        <v/>
      </c>
      <c r="B14" s="33"/>
      <c r="C14" s="34"/>
      <c r="D14" s="35"/>
      <c r="E14" s="66"/>
      <c r="F14" s="66"/>
      <c r="G14" s="35"/>
      <c r="H14" s="35"/>
      <c r="I14" s="35">
        <f t="shared" si="4"/>
        <v>0</v>
      </c>
      <c r="J14" s="42" t="str">
        <f t="shared" si="5"/>
        <v/>
      </c>
      <c r="K14" s="33"/>
      <c r="L14" s="24" t="s">
        <v>4009</v>
      </c>
    </row>
    <row r="15" spans="1:12" ht="12.75" customHeight="1">
      <c r="A15" s="32" t="str">
        <f t="shared" si="3"/>
        <v/>
      </c>
      <c r="B15" s="33"/>
      <c r="C15" s="34"/>
      <c r="D15" s="35"/>
      <c r="E15" s="66"/>
      <c r="F15" s="66"/>
      <c r="G15" s="35"/>
      <c r="H15" s="35"/>
      <c r="I15" s="35">
        <f t="shared" si="4"/>
        <v>0</v>
      </c>
      <c r="J15" s="42" t="str">
        <f t="shared" si="5"/>
        <v/>
      </c>
      <c r="K15" s="33"/>
      <c r="L15" s="24" t="s">
        <v>4010</v>
      </c>
    </row>
    <row r="16" spans="1:12" ht="12.75" customHeight="1">
      <c r="A16" s="32" t="str">
        <f t="shared" si="3"/>
        <v/>
      </c>
      <c r="B16" s="33"/>
      <c r="C16" s="34"/>
      <c r="D16" s="35"/>
      <c r="E16" s="66"/>
      <c r="F16" s="66"/>
      <c r="G16" s="35"/>
      <c r="H16" s="35"/>
      <c r="I16" s="35">
        <f t="shared" si="4"/>
        <v>0</v>
      </c>
      <c r="J16" s="42" t="str">
        <f t="shared" si="5"/>
        <v/>
      </c>
      <c r="K16" s="33"/>
      <c r="L16" s="24" t="s">
        <v>4011</v>
      </c>
    </row>
    <row r="17" spans="1:12" ht="12.75" customHeight="1">
      <c r="A17" s="32" t="str">
        <f t="shared" si="3"/>
        <v/>
      </c>
      <c r="B17" s="33"/>
      <c r="C17" s="34"/>
      <c r="D17" s="35"/>
      <c r="E17" s="66"/>
      <c r="F17" s="66"/>
      <c r="G17" s="35"/>
      <c r="H17" s="35"/>
      <c r="I17" s="35">
        <f t="shared" si="4"/>
        <v>0</v>
      </c>
      <c r="J17" s="42" t="str">
        <f t="shared" si="5"/>
        <v/>
      </c>
      <c r="K17" s="33"/>
      <c r="L17" s="24" t="s">
        <v>4012</v>
      </c>
    </row>
    <row r="18" spans="1:12" ht="12.75" customHeight="1">
      <c r="A18" s="32" t="str">
        <f t="shared" si="3"/>
        <v/>
      </c>
      <c r="B18" s="33"/>
      <c r="C18" s="34"/>
      <c r="D18" s="35"/>
      <c r="E18" s="66"/>
      <c r="F18" s="66"/>
      <c r="G18" s="35"/>
      <c r="H18" s="35"/>
      <c r="I18" s="35">
        <f t="shared" si="4"/>
        <v>0</v>
      </c>
      <c r="J18" s="42" t="str">
        <f t="shared" si="5"/>
        <v/>
      </c>
      <c r="K18" s="33"/>
      <c r="L18" s="24" t="s">
        <v>4013</v>
      </c>
    </row>
    <row r="19" spans="1:12" ht="12.75" customHeight="1">
      <c r="A19" s="32" t="str">
        <f t="shared" si="3"/>
        <v/>
      </c>
      <c r="B19" s="33"/>
      <c r="C19" s="34"/>
      <c r="D19" s="35"/>
      <c r="E19" s="66"/>
      <c r="F19" s="66"/>
      <c r="G19" s="35"/>
      <c r="H19" s="35"/>
      <c r="I19" s="35">
        <f t="shared" si="4"/>
        <v>0</v>
      </c>
      <c r="J19" s="42" t="str">
        <f t="shared" si="5"/>
        <v/>
      </c>
      <c r="K19" s="33"/>
      <c r="L19" s="24" t="s">
        <v>4014</v>
      </c>
    </row>
    <row r="20" spans="1:12" ht="12.75" customHeight="1">
      <c r="A20" s="32" t="str">
        <f t="shared" si="3"/>
        <v/>
      </c>
      <c r="B20" s="33"/>
      <c r="C20" s="34"/>
      <c r="D20" s="35"/>
      <c r="E20" s="66"/>
      <c r="F20" s="66"/>
      <c r="G20" s="35"/>
      <c r="H20" s="35"/>
      <c r="I20" s="35">
        <f t="shared" si="4"/>
        <v>0</v>
      </c>
      <c r="J20" s="42" t="str">
        <f t="shared" si="5"/>
        <v/>
      </c>
      <c r="K20" s="33"/>
      <c r="L20" s="24" t="s">
        <v>4015</v>
      </c>
    </row>
    <row r="21" spans="1:12" ht="12.75" customHeight="1">
      <c r="A21" s="32" t="str">
        <f t="shared" si="3"/>
        <v/>
      </c>
      <c r="B21" s="33"/>
      <c r="C21" s="34"/>
      <c r="D21" s="35"/>
      <c r="E21" s="66"/>
      <c r="F21" s="66"/>
      <c r="G21" s="35"/>
      <c r="H21" s="35"/>
      <c r="I21" s="35">
        <f t="shared" si="4"/>
        <v>0</v>
      </c>
      <c r="J21" s="42" t="str">
        <f t="shared" si="5"/>
        <v/>
      </c>
      <c r="K21" s="33"/>
      <c r="L21" s="24" t="s">
        <v>4016</v>
      </c>
    </row>
    <row r="22" spans="1:12" ht="12.75" customHeight="1">
      <c r="A22" s="32" t="str">
        <f t="shared" si="3"/>
        <v/>
      </c>
      <c r="B22" s="33"/>
      <c r="C22" s="34"/>
      <c r="D22" s="35"/>
      <c r="E22" s="66"/>
      <c r="F22" s="66"/>
      <c r="G22" s="35"/>
      <c r="H22" s="35"/>
      <c r="I22" s="35">
        <f t="shared" si="4"/>
        <v>0</v>
      </c>
      <c r="J22" s="42" t="str">
        <f t="shared" si="5"/>
        <v/>
      </c>
      <c r="K22" s="33"/>
      <c r="L22" s="24" t="s">
        <v>4017</v>
      </c>
    </row>
    <row r="23" spans="1:12" ht="12.75" customHeight="1">
      <c r="A23" s="32" t="str">
        <f t="shared" si="3"/>
        <v/>
      </c>
      <c r="B23" s="33"/>
      <c r="C23" s="34"/>
      <c r="D23" s="35"/>
      <c r="E23" s="66"/>
      <c r="F23" s="66"/>
      <c r="G23" s="35"/>
      <c r="H23" s="35"/>
      <c r="I23" s="35">
        <f t="shared" si="4"/>
        <v>0</v>
      </c>
      <c r="J23" s="42" t="str">
        <f t="shared" si="5"/>
        <v/>
      </c>
      <c r="K23" s="33"/>
      <c r="L23" s="24" t="s">
        <v>4018</v>
      </c>
    </row>
    <row r="24" spans="1:12" ht="12.75" customHeight="1">
      <c r="A24" s="32" t="str">
        <f t="shared" si="3"/>
        <v/>
      </c>
      <c r="B24" s="33"/>
      <c r="C24" s="34"/>
      <c r="D24" s="35"/>
      <c r="E24" s="66"/>
      <c r="F24" s="66"/>
      <c r="G24" s="35"/>
      <c r="H24" s="35"/>
      <c r="I24" s="35">
        <f t="shared" si="4"/>
        <v>0</v>
      </c>
      <c r="J24" s="42" t="str">
        <f t="shared" si="5"/>
        <v/>
      </c>
      <c r="K24" s="33"/>
      <c r="L24" s="24" t="s">
        <v>4019</v>
      </c>
    </row>
    <row r="25" spans="1:12" ht="12.75" customHeight="1">
      <c r="A25" s="32" t="str">
        <f t="shared" si="3"/>
        <v/>
      </c>
      <c r="B25" s="33"/>
      <c r="C25" s="34"/>
      <c r="D25" s="35"/>
      <c r="E25" s="66"/>
      <c r="F25" s="66"/>
      <c r="G25" s="35"/>
      <c r="H25" s="35"/>
      <c r="I25" s="35">
        <f t="shared" si="4"/>
        <v>0</v>
      </c>
      <c r="J25" s="42" t="str">
        <f t="shared" si="5"/>
        <v/>
      </c>
      <c r="K25" s="33"/>
      <c r="L25" s="24" t="s">
        <v>4020</v>
      </c>
    </row>
    <row r="26" spans="1:12" ht="12.75" customHeight="1">
      <c r="A26" s="32" t="str">
        <f t="shared" si="3"/>
        <v/>
      </c>
      <c r="B26" s="33"/>
      <c r="C26" s="34"/>
      <c r="D26" s="35"/>
      <c r="E26" s="66"/>
      <c r="F26" s="66"/>
      <c r="G26" s="35"/>
      <c r="H26" s="35"/>
      <c r="I26" s="35">
        <f t="shared" si="4"/>
        <v>0</v>
      </c>
      <c r="J26" s="42" t="str">
        <f t="shared" si="5"/>
        <v/>
      </c>
      <c r="K26" s="33"/>
      <c r="L26" s="24" t="s">
        <v>4021</v>
      </c>
    </row>
    <row r="27" spans="1:12" ht="15.75" customHeight="1">
      <c r="A27" s="803" t="s">
        <v>4022</v>
      </c>
      <c r="B27" s="804"/>
      <c r="C27" s="36"/>
      <c r="D27" s="42"/>
      <c r="E27" s="36"/>
      <c r="F27" s="36"/>
      <c r="G27" s="42">
        <f>SUM(G7:G26)</f>
        <v>0</v>
      </c>
      <c r="H27" s="42">
        <f>SUM(H7:H26)</f>
        <v>0</v>
      </c>
      <c r="I27" s="35">
        <f t="shared" ref="I27" si="6">H27-G27</f>
        <v>0</v>
      </c>
      <c r="J27" s="42" t="str">
        <f t="shared" ref="J27" si="7">IF(G27=0,"",I27/G27*100)</f>
        <v/>
      </c>
      <c r="K27" s="38"/>
    </row>
    <row r="28" spans="1:12" ht="15.75" customHeight="1">
      <c r="A28" s="25" t="e">
        <f>#REF!&amp;"填表人："&amp;#REF!</f>
        <v>#REF!</v>
      </c>
      <c r="I28" s="25" t="e">
        <f>"评估人员："&amp;#REF!</f>
        <v>#REF!</v>
      </c>
      <c r="L28" s="25" t="s">
        <v>1653</v>
      </c>
    </row>
    <row r="29" spans="1:12" ht="15.75" customHeight="1">
      <c r="A29" s="25" t="e">
        <f>"填表日期："&amp;YEAR(#REF!)&amp;"年"&amp;MONTH(#REF!)&amp;"月"&amp;DAY(#REF!)&amp;"日"</f>
        <v>#REF!</v>
      </c>
    </row>
  </sheetData>
  <mergeCells count="3">
    <mergeCell ref="A2:K2"/>
    <mergeCell ref="A3:K3"/>
    <mergeCell ref="A27:B27"/>
  </mergeCells>
  <phoneticPr fontId="48" type="noConversion"/>
  <hyperlinks>
    <hyperlink ref="A1" location="索引目录!A1" display="返回索引目录" xr:uid="{00000000-0004-0000-4C00-000000000000}"/>
  </hyperlinks>
  <printOptions horizontalCentered="1"/>
  <pageMargins left="0.98402777777777795" right="0.98402777777777795" top="0.98402777777777795" bottom="0.98402777777777795" header="0.47152777777777799" footer="0.35416666666666702"/>
  <pageSetup paperSize="9" scale="9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82">
    <pageSetUpPr fitToPage="1"/>
  </sheetPr>
  <dimension ref="A1:I29"/>
  <sheetViews>
    <sheetView showGridLines="0" topLeftCell="A2" zoomScale="96" zoomScaleNormal="96" workbookViewId="0">
      <selection activeCell="V38" sqref="V38"/>
    </sheetView>
  </sheetViews>
  <sheetFormatPr defaultColWidth="9" defaultRowHeight="15.75" customHeight="1"/>
  <cols>
    <col min="1" max="1" width="8.125" style="25" customWidth="1"/>
    <col min="2" max="2" width="26.5" style="25" customWidth="1"/>
    <col min="3" max="7" width="15.125" style="25" customWidth="1"/>
    <col min="8" max="8" width="16.625" style="25" customWidth="1"/>
    <col min="9" max="9" width="8.625" style="25" customWidth="1"/>
    <col min="10" max="11" width="9" style="25" customWidth="1"/>
    <col min="12" max="16384" width="9" style="25"/>
  </cols>
  <sheetData>
    <row r="1" spans="1:9" ht="15.75" customHeight="1">
      <c r="A1" s="26" t="s">
        <v>0</v>
      </c>
    </row>
    <row r="2" spans="1:9" s="23" customFormat="1" ht="30" customHeight="1">
      <c r="A2" s="798" t="s">
        <v>4023</v>
      </c>
      <c r="B2" s="799"/>
      <c r="C2" s="799"/>
      <c r="D2" s="799"/>
      <c r="E2" s="799"/>
      <c r="F2" s="799"/>
      <c r="G2" s="799"/>
      <c r="H2" s="799"/>
    </row>
    <row r="3" spans="1:9" ht="15.75" customHeight="1">
      <c r="A3" s="800" t="e">
        <f>"评估基准日："&amp;TEXT(#REF!,"yyyy年mm月dd日")</f>
        <v>#REF!</v>
      </c>
      <c r="B3" s="801"/>
      <c r="C3" s="801"/>
      <c r="D3" s="801"/>
      <c r="E3" s="801"/>
      <c r="F3" s="801"/>
      <c r="G3" s="801"/>
      <c r="H3" s="801"/>
    </row>
    <row r="4" spans="1:9" ht="14.25" customHeight="1">
      <c r="A4" s="24"/>
      <c r="B4" s="24"/>
      <c r="C4" s="24"/>
      <c r="D4" s="24"/>
      <c r="E4" s="24"/>
      <c r="F4" s="24"/>
      <c r="G4" s="24"/>
      <c r="H4" s="28" t="s">
        <v>4024</v>
      </c>
    </row>
    <row r="5" spans="1:9" ht="15.75" customHeight="1">
      <c r="A5" s="25" t="e">
        <f>#REF!&amp;"："&amp;#REF!</f>
        <v>#REF!</v>
      </c>
      <c r="H5" s="28" t="s">
        <v>1614</v>
      </c>
    </row>
    <row r="6" spans="1:9" s="24" customFormat="1" ht="15.75" customHeight="1">
      <c r="A6" s="30" t="s">
        <v>4</v>
      </c>
      <c r="B6" s="30" t="s">
        <v>3947</v>
      </c>
      <c r="C6" s="30" t="s">
        <v>1021</v>
      </c>
      <c r="D6" s="31" t="s">
        <v>6</v>
      </c>
      <c r="E6" s="30" t="s">
        <v>7</v>
      </c>
      <c r="F6" s="85" t="s">
        <v>712</v>
      </c>
      <c r="G6" s="76" t="s">
        <v>616</v>
      </c>
      <c r="H6" s="30" t="s">
        <v>176</v>
      </c>
      <c r="I6" s="24" t="s">
        <v>1631</v>
      </c>
    </row>
    <row r="7" spans="1:9" ht="12.75" customHeight="1">
      <c r="A7" s="32" t="str">
        <f t="shared" ref="A7" si="0">IF(B7="","",ROW()-6)</f>
        <v/>
      </c>
      <c r="B7" s="33"/>
      <c r="C7" s="34"/>
      <c r="D7" s="35"/>
      <c r="E7" s="35"/>
      <c r="F7" s="35">
        <f t="shared" ref="F7" si="1">E7-D7</f>
        <v>0</v>
      </c>
      <c r="G7" s="42" t="str">
        <f t="shared" ref="G7" si="2">IF(D7=0,"",F7/D7*100)</f>
        <v/>
      </c>
      <c r="H7" s="33"/>
      <c r="I7" s="24" t="s">
        <v>4025</v>
      </c>
    </row>
    <row r="8" spans="1:9" ht="12.75" customHeight="1">
      <c r="A8" s="32" t="str">
        <f t="shared" ref="A8:A26" si="3">IF(B8="","",ROW()-6)</f>
        <v/>
      </c>
      <c r="B8" s="33"/>
      <c r="C8" s="34"/>
      <c r="D8" s="35"/>
      <c r="E8" s="35"/>
      <c r="F8" s="35">
        <f t="shared" ref="F8:F26" si="4">E8-D8</f>
        <v>0</v>
      </c>
      <c r="G8" s="42" t="str">
        <f t="shared" ref="G8:G26" si="5">IF(D8=0,"",F8/D8*100)</f>
        <v/>
      </c>
      <c r="H8" s="33"/>
      <c r="I8" s="24" t="s">
        <v>4026</v>
      </c>
    </row>
    <row r="9" spans="1:9" ht="12.75" customHeight="1">
      <c r="A9" s="32" t="str">
        <f t="shared" si="3"/>
        <v/>
      </c>
      <c r="B9" s="33"/>
      <c r="C9" s="34"/>
      <c r="D9" s="35"/>
      <c r="E9" s="35"/>
      <c r="F9" s="35">
        <f t="shared" si="4"/>
        <v>0</v>
      </c>
      <c r="G9" s="42" t="str">
        <f t="shared" si="5"/>
        <v/>
      </c>
      <c r="H9" s="33"/>
      <c r="I9" s="24" t="s">
        <v>4027</v>
      </c>
    </row>
    <row r="10" spans="1:9" ht="12.75" customHeight="1">
      <c r="A10" s="32" t="str">
        <f t="shared" si="3"/>
        <v/>
      </c>
      <c r="B10" s="33"/>
      <c r="C10" s="34"/>
      <c r="D10" s="35"/>
      <c r="E10" s="35"/>
      <c r="F10" s="35">
        <f t="shared" si="4"/>
        <v>0</v>
      </c>
      <c r="G10" s="42" t="str">
        <f t="shared" si="5"/>
        <v/>
      </c>
      <c r="H10" s="33"/>
      <c r="I10" s="24" t="s">
        <v>4028</v>
      </c>
    </row>
    <row r="11" spans="1:9" ht="12.75" customHeight="1">
      <c r="A11" s="32" t="str">
        <f t="shared" si="3"/>
        <v/>
      </c>
      <c r="B11" s="33"/>
      <c r="C11" s="34"/>
      <c r="D11" s="35"/>
      <c r="E11" s="35"/>
      <c r="F11" s="35">
        <f t="shared" si="4"/>
        <v>0</v>
      </c>
      <c r="G11" s="42" t="str">
        <f t="shared" si="5"/>
        <v/>
      </c>
      <c r="H11" s="33"/>
      <c r="I11" s="24" t="s">
        <v>4029</v>
      </c>
    </row>
    <row r="12" spans="1:9" ht="12.75" customHeight="1">
      <c r="A12" s="32" t="str">
        <f t="shared" si="3"/>
        <v/>
      </c>
      <c r="B12" s="33"/>
      <c r="C12" s="34"/>
      <c r="D12" s="35"/>
      <c r="E12" s="35"/>
      <c r="F12" s="35">
        <f t="shared" si="4"/>
        <v>0</v>
      </c>
      <c r="G12" s="42" t="str">
        <f t="shared" si="5"/>
        <v/>
      </c>
      <c r="H12" s="33"/>
      <c r="I12" s="24" t="s">
        <v>4030</v>
      </c>
    </row>
    <row r="13" spans="1:9" ht="12.75" customHeight="1">
      <c r="A13" s="32" t="str">
        <f t="shared" si="3"/>
        <v/>
      </c>
      <c r="B13" s="33"/>
      <c r="C13" s="34"/>
      <c r="D13" s="35"/>
      <c r="E13" s="35"/>
      <c r="F13" s="35">
        <f t="shared" si="4"/>
        <v>0</v>
      </c>
      <c r="G13" s="42" t="str">
        <f t="shared" si="5"/>
        <v/>
      </c>
      <c r="H13" s="33"/>
      <c r="I13" s="24" t="s">
        <v>4031</v>
      </c>
    </row>
    <row r="14" spans="1:9" ht="12.75" customHeight="1">
      <c r="A14" s="32" t="str">
        <f t="shared" si="3"/>
        <v/>
      </c>
      <c r="B14" s="33"/>
      <c r="C14" s="34"/>
      <c r="D14" s="35"/>
      <c r="E14" s="35"/>
      <c r="F14" s="35">
        <f t="shared" si="4"/>
        <v>0</v>
      </c>
      <c r="G14" s="42" t="str">
        <f t="shared" si="5"/>
        <v/>
      </c>
      <c r="H14" s="33"/>
      <c r="I14" s="24" t="s">
        <v>4032</v>
      </c>
    </row>
    <row r="15" spans="1:9" ht="12.75" customHeight="1">
      <c r="A15" s="32" t="str">
        <f t="shared" si="3"/>
        <v/>
      </c>
      <c r="B15" s="33"/>
      <c r="C15" s="34"/>
      <c r="D15" s="35"/>
      <c r="E15" s="35"/>
      <c r="F15" s="35">
        <f t="shared" si="4"/>
        <v>0</v>
      </c>
      <c r="G15" s="42" t="str">
        <f t="shared" si="5"/>
        <v/>
      </c>
      <c r="H15" s="33"/>
      <c r="I15" s="24" t="s">
        <v>4033</v>
      </c>
    </row>
    <row r="16" spans="1:9" ht="12.75" customHeight="1">
      <c r="A16" s="32" t="str">
        <f t="shared" si="3"/>
        <v/>
      </c>
      <c r="B16" s="33"/>
      <c r="C16" s="34"/>
      <c r="D16" s="35"/>
      <c r="E16" s="35"/>
      <c r="F16" s="35">
        <f t="shared" si="4"/>
        <v>0</v>
      </c>
      <c r="G16" s="42" t="str">
        <f t="shared" si="5"/>
        <v/>
      </c>
      <c r="H16" s="33"/>
      <c r="I16" s="24" t="s">
        <v>4034</v>
      </c>
    </row>
    <row r="17" spans="1:9" ht="12.75" customHeight="1">
      <c r="A17" s="32" t="str">
        <f t="shared" si="3"/>
        <v/>
      </c>
      <c r="B17" s="33"/>
      <c r="C17" s="34"/>
      <c r="D17" s="35"/>
      <c r="E17" s="35"/>
      <c r="F17" s="35">
        <f t="shared" si="4"/>
        <v>0</v>
      </c>
      <c r="G17" s="42" t="str">
        <f t="shared" si="5"/>
        <v/>
      </c>
      <c r="H17" s="33"/>
      <c r="I17" s="24" t="s">
        <v>4035</v>
      </c>
    </row>
    <row r="18" spans="1:9" ht="12.75" customHeight="1">
      <c r="A18" s="32" t="str">
        <f t="shared" si="3"/>
        <v/>
      </c>
      <c r="B18" s="33"/>
      <c r="C18" s="34"/>
      <c r="D18" s="35"/>
      <c r="E18" s="35"/>
      <c r="F18" s="35">
        <f t="shared" si="4"/>
        <v>0</v>
      </c>
      <c r="G18" s="42" t="str">
        <f t="shared" si="5"/>
        <v/>
      </c>
      <c r="H18" s="33"/>
      <c r="I18" s="24" t="s">
        <v>4036</v>
      </c>
    </row>
    <row r="19" spans="1:9" ht="12.75" customHeight="1">
      <c r="A19" s="32" t="str">
        <f t="shared" si="3"/>
        <v/>
      </c>
      <c r="B19" s="33"/>
      <c r="C19" s="34"/>
      <c r="D19" s="35"/>
      <c r="E19" s="35"/>
      <c r="F19" s="35">
        <f t="shared" si="4"/>
        <v>0</v>
      </c>
      <c r="G19" s="42" t="str">
        <f t="shared" si="5"/>
        <v/>
      </c>
      <c r="H19" s="33"/>
      <c r="I19" s="24" t="s">
        <v>4037</v>
      </c>
    </row>
    <row r="20" spans="1:9" ht="12.75" customHeight="1">
      <c r="A20" s="32" t="str">
        <f t="shared" si="3"/>
        <v/>
      </c>
      <c r="B20" s="33"/>
      <c r="C20" s="34"/>
      <c r="D20" s="35"/>
      <c r="E20" s="35"/>
      <c r="F20" s="35">
        <f t="shared" si="4"/>
        <v>0</v>
      </c>
      <c r="G20" s="42" t="str">
        <f t="shared" si="5"/>
        <v/>
      </c>
      <c r="H20" s="33"/>
      <c r="I20" s="24" t="s">
        <v>4038</v>
      </c>
    </row>
    <row r="21" spans="1:9" ht="12.75" customHeight="1">
      <c r="A21" s="32" t="str">
        <f t="shared" si="3"/>
        <v/>
      </c>
      <c r="B21" s="33"/>
      <c r="C21" s="34"/>
      <c r="D21" s="35"/>
      <c r="E21" s="35"/>
      <c r="F21" s="35">
        <f t="shared" si="4"/>
        <v>0</v>
      </c>
      <c r="G21" s="42" t="str">
        <f t="shared" si="5"/>
        <v/>
      </c>
      <c r="H21" s="33"/>
      <c r="I21" s="24" t="s">
        <v>4039</v>
      </c>
    </row>
    <row r="22" spans="1:9" ht="12.75" customHeight="1">
      <c r="A22" s="32" t="str">
        <f t="shared" si="3"/>
        <v/>
      </c>
      <c r="B22" s="33"/>
      <c r="C22" s="34"/>
      <c r="D22" s="35"/>
      <c r="E22" s="35"/>
      <c r="F22" s="35">
        <f t="shared" si="4"/>
        <v>0</v>
      </c>
      <c r="G22" s="42" t="str">
        <f t="shared" si="5"/>
        <v/>
      </c>
      <c r="H22" s="33"/>
      <c r="I22" s="24" t="s">
        <v>4040</v>
      </c>
    </row>
    <row r="23" spans="1:9" ht="12.75" customHeight="1">
      <c r="A23" s="32" t="str">
        <f t="shared" si="3"/>
        <v/>
      </c>
      <c r="B23" s="33"/>
      <c r="C23" s="34"/>
      <c r="D23" s="35"/>
      <c r="E23" s="35"/>
      <c r="F23" s="35">
        <f t="shared" si="4"/>
        <v>0</v>
      </c>
      <c r="G23" s="42" t="str">
        <f t="shared" si="5"/>
        <v/>
      </c>
      <c r="H23" s="33"/>
      <c r="I23" s="24" t="s">
        <v>4041</v>
      </c>
    </row>
    <row r="24" spans="1:9" ht="12.75" customHeight="1">
      <c r="A24" s="32" t="str">
        <f t="shared" si="3"/>
        <v/>
      </c>
      <c r="B24" s="33"/>
      <c r="C24" s="34"/>
      <c r="D24" s="35"/>
      <c r="E24" s="35"/>
      <c r="F24" s="35">
        <f t="shared" si="4"/>
        <v>0</v>
      </c>
      <c r="G24" s="42" t="str">
        <f t="shared" si="5"/>
        <v/>
      </c>
      <c r="H24" s="33"/>
      <c r="I24" s="24" t="s">
        <v>4042</v>
      </c>
    </row>
    <row r="25" spans="1:9" ht="12.75" customHeight="1">
      <c r="A25" s="32" t="str">
        <f t="shared" si="3"/>
        <v/>
      </c>
      <c r="B25" s="33"/>
      <c r="C25" s="34"/>
      <c r="D25" s="35"/>
      <c r="E25" s="35"/>
      <c r="F25" s="35">
        <f t="shared" si="4"/>
        <v>0</v>
      </c>
      <c r="G25" s="42" t="str">
        <f t="shared" si="5"/>
        <v/>
      </c>
      <c r="H25" s="33"/>
      <c r="I25" s="24" t="s">
        <v>4043</v>
      </c>
    </row>
    <row r="26" spans="1:9" ht="12.75" customHeight="1">
      <c r="A26" s="32" t="str">
        <f t="shared" si="3"/>
        <v/>
      </c>
      <c r="B26" s="33"/>
      <c r="C26" s="34"/>
      <c r="D26" s="35"/>
      <c r="E26" s="35"/>
      <c r="F26" s="35">
        <f t="shared" si="4"/>
        <v>0</v>
      </c>
      <c r="G26" s="42" t="str">
        <f t="shared" si="5"/>
        <v/>
      </c>
      <c r="H26" s="33"/>
      <c r="I26" s="24" t="s">
        <v>4044</v>
      </c>
    </row>
    <row r="27" spans="1:9" ht="15" customHeight="1">
      <c r="A27" s="803" t="s">
        <v>4022</v>
      </c>
      <c r="B27" s="804"/>
      <c r="C27" s="36"/>
      <c r="D27" s="42">
        <f>SUM(D7:D26)</f>
        <v>0</v>
      </c>
      <c r="E27" s="38">
        <f>SUM(E7:E26)</f>
        <v>0</v>
      </c>
      <c r="F27" s="35">
        <f t="shared" ref="F27" si="6">E27-D27</f>
        <v>0</v>
      </c>
      <c r="G27" s="42" t="str">
        <f t="shared" ref="G27" si="7">IF(D27=0,"",F27/D27*100)</f>
        <v/>
      </c>
      <c r="H27" s="38"/>
      <c r="I27" s="24"/>
    </row>
    <row r="28" spans="1:9" ht="15.75" customHeight="1">
      <c r="A28" s="25" t="e">
        <f>#REF!&amp;"填表人："&amp;#REF!</f>
        <v>#REF!</v>
      </c>
      <c r="E28" s="25" t="e">
        <f>"评估人员："&amp;#REF!</f>
        <v>#REF!</v>
      </c>
      <c r="I28" s="25" t="s">
        <v>1653</v>
      </c>
    </row>
    <row r="29" spans="1:9" ht="15.75" customHeight="1">
      <c r="A29" s="25" t="e">
        <f>"填表日期："&amp;YEAR(#REF!)&amp;"年"&amp;MONTH(#REF!)&amp;"月"&amp;DAY(#REF!)&amp;"日"</f>
        <v>#REF!</v>
      </c>
    </row>
  </sheetData>
  <mergeCells count="3">
    <mergeCell ref="A2:H2"/>
    <mergeCell ref="A3:H3"/>
    <mergeCell ref="A27:B27"/>
  </mergeCells>
  <phoneticPr fontId="48" type="noConversion"/>
  <hyperlinks>
    <hyperlink ref="A1" location="索引目录!A1" display="返回索引目录" xr:uid="{00000000-0004-0000-4D00-000000000000}"/>
  </hyperlinks>
  <printOptions horizontalCentered="1"/>
  <pageMargins left="0.98402777777777795" right="0.98402777777777795" top="0.98402777777777795" bottom="0.98402777777777795" header="0.47152777777777799" footer="0.35416666666666702"/>
  <pageSetup paperSize="9" scale="91"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83">
    <pageSetUpPr fitToPage="1"/>
  </sheetPr>
  <dimension ref="A1:O29"/>
  <sheetViews>
    <sheetView showGridLines="0" zoomScale="96" zoomScaleNormal="96" workbookViewId="0">
      <selection activeCell="V38" sqref="V38"/>
    </sheetView>
  </sheetViews>
  <sheetFormatPr defaultColWidth="9" defaultRowHeight="15.75" customHeight="1"/>
  <cols>
    <col min="1" max="1" width="7.625" style="25" customWidth="1"/>
    <col min="2" max="2" width="23" style="25" customWidth="1"/>
    <col min="3" max="3" width="11" style="25" customWidth="1"/>
    <col min="4" max="6" width="15.625" style="25" customWidth="1"/>
    <col min="7" max="7" width="12.125" style="25" customWidth="1"/>
    <col min="8" max="8" width="17.125" style="25" customWidth="1"/>
    <col min="9" max="10" width="9" style="25" customWidth="1"/>
    <col min="11" max="16384" width="9" style="25"/>
  </cols>
  <sheetData>
    <row r="1" spans="1:15" ht="15.75" customHeight="1">
      <c r="A1" s="26" t="s">
        <v>0</v>
      </c>
    </row>
    <row r="2" spans="1:15" s="23" customFormat="1" ht="30" customHeight="1">
      <c r="A2" s="798" t="s">
        <v>4045</v>
      </c>
      <c r="B2" s="799"/>
      <c r="C2" s="799"/>
      <c r="D2" s="799"/>
      <c r="E2" s="799"/>
      <c r="F2" s="799"/>
      <c r="G2" s="799"/>
      <c r="H2" s="799"/>
      <c r="J2" s="25"/>
      <c r="K2" s="25"/>
      <c r="L2" s="25"/>
      <c r="M2" s="25"/>
      <c r="N2" s="25"/>
      <c r="O2" s="25"/>
    </row>
    <row r="3" spans="1:15" ht="15.75" customHeight="1">
      <c r="A3" s="800" t="e">
        <f>"评估基准日："&amp;TEXT(#REF!,"yyyy年mm月dd日")</f>
        <v>#REF!</v>
      </c>
      <c r="B3" s="801"/>
      <c r="C3" s="801"/>
      <c r="D3" s="801"/>
      <c r="E3" s="801"/>
      <c r="F3" s="801"/>
      <c r="G3" s="801"/>
      <c r="H3" s="801"/>
    </row>
    <row r="4" spans="1:15" ht="14.25" customHeight="1">
      <c r="A4" s="24"/>
      <c r="B4" s="24"/>
      <c r="C4" s="24"/>
      <c r="D4" s="24"/>
      <c r="E4" s="24"/>
      <c r="F4" s="24"/>
      <c r="G4" s="24"/>
      <c r="H4" s="28" t="s">
        <v>4046</v>
      </c>
    </row>
    <row r="5" spans="1:15" ht="15.75" customHeight="1">
      <c r="A5" s="885" t="e">
        <f>#REF!&amp;"："&amp;#REF!</f>
        <v>#REF!</v>
      </c>
      <c r="B5" s="809"/>
      <c r="C5" s="809"/>
      <c r="D5" s="809"/>
      <c r="H5" s="28" t="s">
        <v>1614</v>
      </c>
    </row>
    <row r="6" spans="1:15" s="24" customFormat="1" ht="15.75" customHeight="1">
      <c r="A6" s="30" t="s">
        <v>4</v>
      </c>
      <c r="B6" s="30" t="s">
        <v>3947</v>
      </c>
      <c r="C6" s="30" t="s">
        <v>1846</v>
      </c>
      <c r="D6" s="31" t="s">
        <v>6</v>
      </c>
      <c r="E6" s="30" t="s">
        <v>7</v>
      </c>
      <c r="F6" s="85" t="s">
        <v>712</v>
      </c>
      <c r="G6" s="30" t="s">
        <v>616</v>
      </c>
      <c r="H6" s="30" t="s">
        <v>176</v>
      </c>
      <c r="I6" s="24" t="s">
        <v>1631</v>
      </c>
      <c r="J6" s="25"/>
      <c r="K6" s="25"/>
      <c r="L6" s="25"/>
      <c r="M6" s="25"/>
      <c r="N6" s="25"/>
      <c r="O6" s="25"/>
    </row>
    <row r="7" spans="1:15" ht="12.75" customHeight="1">
      <c r="A7" s="32" t="str">
        <f t="shared" ref="A7" si="0">IF(B7="","",ROW()-6)</f>
        <v/>
      </c>
      <c r="B7" s="33"/>
      <c r="C7" s="34"/>
      <c r="D7" s="35"/>
      <c r="E7" s="35"/>
      <c r="F7" s="35">
        <f t="shared" ref="F7" si="1">E7-D7</f>
        <v>0</v>
      </c>
      <c r="G7" s="76" t="str">
        <f t="shared" ref="G7" si="2">IF(D7=0,"",(E7-D7)/D7*100)</f>
        <v/>
      </c>
      <c r="H7" s="33"/>
      <c r="I7" s="24" t="s">
        <v>4047</v>
      </c>
    </row>
    <row r="8" spans="1:15" ht="12.75" customHeight="1">
      <c r="A8" s="32" t="str">
        <f t="shared" ref="A8:A26" si="3">IF(B8="","",ROW()-6)</f>
        <v/>
      </c>
      <c r="B8" s="33"/>
      <c r="C8" s="34"/>
      <c r="D8" s="35"/>
      <c r="E8" s="35"/>
      <c r="F8" s="35">
        <f t="shared" ref="F8:F26" si="4">E8-D8</f>
        <v>0</v>
      </c>
      <c r="G8" s="76" t="str">
        <f t="shared" ref="G8:G26" si="5">IF(D8=0,"",(E8-D8)/D8*100)</f>
        <v/>
      </c>
      <c r="H8" s="33"/>
      <c r="I8" s="24" t="s">
        <v>4048</v>
      </c>
    </row>
    <row r="9" spans="1:15" ht="12.75" customHeight="1">
      <c r="A9" s="32" t="str">
        <f t="shared" si="3"/>
        <v/>
      </c>
      <c r="B9" s="33"/>
      <c r="C9" s="34"/>
      <c r="D9" s="35"/>
      <c r="E9" s="35"/>
      <c r="F9" s="35">
        <f t="shared" si="4"/>
        <v>0</v>
      </c>
      <c r="G9" s="76" t="str">
        <f t="shared" si="5"/>
        <v/>
      </c>
      <c r="H9" s="33"/>
      <c r="I9" s="24" t="s">
        <v>4049</v>
      </c>
    </row>
    <row r="10" spans="1:15" ht="12.75" customHeight="1">
      <c r="A10" s="32" t="str">
        <f t="shared" si="3"/>
        <v/>
      </c>
      <c r="B10" s="33"/>
      <c r="C10" s="34"/>
      <c r="D10" s="35"/>
      <c r="E10" s="35"/>
      <c r="F10" s="35">
        <f t="shared" si="4"/>
        <v>0</v>
      </c>
      <c r="G10" s="76" t="str">
        <f t="shared" si="5"/>
        <v/>
      </c>
      <c r="H10" s="33"/>
      <c r="I10" s="24" t="s">
        <v>4050</v>
      </c>
    </row>
    <row r="11" spans="1:15" ht="12.75" customHeight="1">
      <c r="A11" s="32" t="str">
        <f t="shared" si="3"/>
        <v/>
      </c>
      <c r="B11" s="33"/>
      <c r="C11" s="34"/>
      <c r="D11" s="35"/>
      <c r="E11" s="35"/>
      <c r="F11" s="35">
        <f t="shared" si="4"/>
        <v>0</v>
      </c>
      <c r="G11" s="76" t="str">
        <f t="shared" si="5"/>
        <v/>
      </c>
      <c r="H11" s="33"/>
      <c r="I11" s="24" t="s">
        <v>4051</v>
      </c>
    </row>
    <row r="12" spans="1:15" ht="12.75" customHeight="1">
      <c r="A12" s="32" t="str">
        <f t="shared" si="3"/>
        <v/>
      </c>
      <c r="B12" s="33"/>
      <c r="C12" s="34"/>
      <c r="D12" s="35"/>
      <c r="E12" s="35"/>
      <c r="F12" s="35">
        <f t="shared" si="4"/>
        <v>0</v>
      </c>
      <c r="G12" s="76" t="str">
        <f t="shared" si="5"/>
        <v/>
      </c>
      <c r="H12" s="33"/>
      <c r="I12" s="24" t="s">
        <v>4052</v>
      </c>
    </row>
    <row r="13" spans="1:15" ht="12.75" customHeight="1">
      <c r="A13" s="32" t="str">
        <f t="shared" si="3"/>
        <v/>
      </c>
      <c r="B13" s="33"/>
      <c r="C13" s="34"/>
      <c r="D13" s="35"/>
      <c r="E13" s="35"/>
      <c r="F13" s="35">
        <f t="shared" si="4"/>
        <v>0</v>
      </c>
      <c r="G13" s="76" t="str">
        <f t="shared" si="5"/>
        <v/>
      </c>
      <c r="H13" s="33"/>
      <c r="I13" s="24" t="s">
        <v>4053</v>
      </c>
    </row>
    <row r="14" spans="1:15" ht="12.75" customHeight="1">
      <c r="A14" s="32" t="str">
        <f t="shared" si="3"/>
        <v/>
      </c>
      <c r="B14" s="33"/>
      <c r="C14" s="34"/>
      <c r="D14" s="35"/>
      <c r="E14" s="35"/>
      <c r="F14" s="35">
        <f t="shared" si="4"/>
        <v>0</v>
      </c>
      <c r="G14" s="76" t="str">
        <f t="shared" si="5"/>
        <v/>
      </c>
      <c r="H14" s="33"/>
      <c r="I14" s="24" t="s">
        <v>4054</v>
      </c>
    </row>
    <row r="15" spans="1:15" ht="12.75" customHeight="1">
      <c r="A15" s="32" t="str">
        <f t="shared" si="3"/>
        <v/>
      </c>
      <c r="B15" s="33"/>
      <c r="C15" s="34"/>
      <c r="D15" s="35"/>
      <c r="E15" s="35"/>
      <c r="F15" s="35">
        <f t="shared" si="4"/>
        <v>0</v>
      </c>
      <c r="G15" s="76" t="str">
        <f t="shared" si="5"/>
        <v/>
      </c>
      <c r="H15" s="33"/>
      <c r="I15" s="24" t="s">
        <v>4055</v>
      </c>
    </row>
    <row r="16" spans="1:15" ht="12.75" customHeight="1">
      <c r="A16" s="32" t="str">
        <f t="shared" si="3"/>
        <v/>
      </c>
      <c r="B16" s="33"/>
      <c r="C16" s="34"/>
      <c r="D16" s="35"/>
      <c r="E16" s="35"/>
      <c r="F16" s="35">
        <f t="shared" si="4"/>
        <v>0</v>
      </c>
      <c r="G16" s="76" t="str">
        <f t="shared" si="5"/>
        <v/>
      </c>
      <c r="H16" s="33"/>
      <c r="I16" s="24" t="s">
        <v>4056</v>
      </c>
    </row>
    <row r="17" spans="1:9" ht="12.75" customHeight="1">
      <c r="A17" s="32" t="str">
        <f t="shared" si="3"/>
        <v/>
      </c>
      <c r="B17" s="33"/>
      <c r="C17" s="34"/>
      <c r="D17" s="35"/>
      <c r="E17" s="35"/>
      <c r="F17" s="35">
        <f t="shared" si="4"/>
        <v>0</v>
      </c>
      <c r="G17" s="76" t="str">
        <f t="shared" si="5"/>
        <v/>
      </c>
      <c r="H17" s="33"/>
      <c r="I17" s="24" t="s">
        <v>4057</v>
      </c>
    </row>
    <row r="18" spans="1:9" ht="12.75" customHeight="1">
      <c r="A18" s="32" t="str">
        <f t="shared" si="3"/>
        <v/>
      </c>
      <c r="B18" s="33"/>
      <c r="C18" s="34"/>
      <c r="D18" s="35"/>
      <c r="E18" s="35"/>
      <c r="F18" s="35">
        <f t="shared" si="4"/>
        <v>0</v>
      </c>
      <c r="G18" s="76" t="str">
        <f t="shared" si="5"/>
        <v/>
      </c>
      <c r="H18" s="33"/>
      <c r="I18" s="24" t="s">
        <v>4058</v>
      </c>
    </row>
    <row r="19" spans="1:9" ht="12.75" customHeight="1">
      <c r="A19" s="32" t="str">
        <f t="shared" si="3"/>
        <v/>
      </c>
      <c r="B19" s="33"/>
      <c r="C19" s="34"/>
      <c r="D19" s="35"/>
      <c r="E19" s="35"/>
      <c r="F19" s="35">
        <f t="shared" si="4"/>
        <v>0</v>
      </c>
      <c r="G19" s="76" t="str">
        <f t="shared" si="5"/>
        <v/>
      </c>
      <c r="H19" s="33"/>
      <c r="I19" s="24" t="s">
        <v>4059</v>
      </c>
    </row>
    <row r="20" spans="1:9" ht="12.75" customHeight="1">
      <c r="A20" s="32" t="str">
        <f t="shared" si="3"/>
        <v/>
      </c>
      <c r="B20" s="33"/>
      <c r="C20" s="34"/>
      <c r="D20" s="35"/>
      <c r="E20" s="35"/>
      <c r="F20" s="35">
        <f t="shared" si="4"/>
        <v>0</v>
      </c>
      <c r="G20" s="76" t="str">
        <f t="shared" si="5"/>
        <v/>
      </c>
      <c r="H20" s="33"/>
      <c r="I20" s="24" t="s">
        <v>4060</v>
      </c>
    </row>
    <row r="21" spans="1:9" ht="12.75" customHeight="1">
      <c r="A21" s="32" t="str">
        <f t="shared" si="3"/>
        <v/>
      </c>
      <c r="B21" s="33"/>
      <c r="C21" s="34"/>
      <c r="D21" s="35"/>
      <c r="E21" s="35"/>
      <c r="F21" s="35">
        <f t="shared" si="4"/>
        <v>0</v>
      </c>
      <c r="G21" s="76" t="str">
        <f t="shared" si="5"/>
        <v/>
      </c>
      <c r="H21" s="33"/>
      <c r="I21" s="24" t="s">
        <v>4061</v>
      </c>
    </row>
    <row r="22" spans="1:9" ht="12.75" customHeight="1">
      <c r="A22" s="32" t="str">
        <f t="shared" si="3"/>
        <v/>
      </c>
      <c r="B22" s="33"/>
      <c r="C22" s="34"/>
      <c r="D22" s="35"/>
      <c r="E22" s="35"/>
      <c r="F22" s="35">
        <f t="shared" si="4"/>
        <v>0</v>
      </c>
      <c r="G22" s="76" t="str">
        <f t="shared" si="5"/>
        <v/>
      </c>
      <c r="H22" s="33"/>
      <c r="I22" s="24" t="s">
        <v>4062</v>
      </c>
    </row>
    <row r="23" spans="1:9" ht="12.75" customHeight="1">
      <c r="A23" s="32" t="str">
        <f t="shared" si="3"/>
        <v/>
      </c>
      <c r="B23" s="33"/>
      <c r="C23" s="34"/>
      <c r="D23" s="35"/>
      <c r="E23" s="35"/>
      <c r="F23" s="35">
        <f t="shared" si="4"/>
        <v>0</v>
      </c>
      <c r="G23" s="76" t="str">
        <f t="shared" si="5"/>
        <v/>
      </c>
      <c r="H23" s="33"/>
      <c r="I23" s="24" t="s">
        <v>4063</v>
      </c>
    </row>
    <row r="24" spans="1:9" ht="12.75" customHeight="1">
      <c r="A24" s="32" t="str">
        <f t="shared" si="3"/>
        <v/>
      </c>
      <c r="B24" s="33"/>
      <c r="C24" s="34"/>
      <c r="D24" s="35"/>
      <c r="E24" s="35"/>
      <c r="F24" s="35">
        <f t="shared" si="4"/>
        <v>0</v>
      </c>
      <c r="G24" s="76" t="str">
        <f t="shared" si="5"/>
        <v/>
      </c>
      <c r="H24" s="33"/>
      <c r="I24" s="24" t="s">
        <v>4064</v>
      </c>
    </row>
    <row r="25" spans="1:9" ht="12.75" customHeight="1">
      <c r="A25" s="32" t="str">
        <f t="shared" si="3"/>
        <v/>
      </c>
      <c r="B25" s="33"/>
      <c r="C25" s="34"/>
      <c r="D25" s="35"/>
      <c r="E25" s="35"/>
      <c r="F25" s="35">
        <f t="shared" si="4"/>
        <v>0</v>
      </c>
      <c r="G25" s="76" t="str">
        <f t="shared" si="5"/>
        <v/>
      </c>
      <c r="H25" s="33"/>
      <c r="I25" s="24" t="s">
        <v>4065</v>
      </c>
    </row>
    <row r="26" spans="1:9" ht="12.75" customHeight="1">
      <c r="A26" s="32" t="str">
        <f t="shared" si="3"/>
        <v/>
      </c>
      <c r="B26" s="33"/>
      <c r="C26" s="34"/>
      <c r="D26" s="35"/>
      <c r="E26" s="35"/>
      <c r="F26" s="35">
        <f t="shared" si="4"/>
        <v>0</v>
      </c>
      <c r="G26" s="76" t="str">
        <f t="shared" si="5"/>
        <v/>
      </c>
      <c r="H26" s="33"/>
      <c r="I26" s="24" t="s">
        <v>4066</v>
      </c>
    </row>
    <row r="27" spans="1:9" ht="15.75" customHeight="1">
      <c r="A27" s="803" t="s">
        <v>4022</v>
      </c>
      <c r="B27" s="804"/>
      <c r="C27" s="36"/>
      <c r="D27" s="42">
        <f>SUM(D7:D26)</f>
        <v>0</v>
      </c>
      <c r="E27" s="42">
        <f>SUM(E7:E26)</f>
        <v>0</v>
      </c>
      <c r="F27" s="35">
        <f t="shared" ref="F27" si="6">E27-D27</f>
        <v>0</v>
      </c>
      <c r="G27" s="76" t="str">
        <f t="shared" ref="G27" si="7">IF(D27=0,"",(E27-D27)/D27*100)</f>
        <v/>
      </c>
      <c r="H27" s="38"/>
    </row>
    <row r="28" spans="1:9" ht="15.75" customHeight="1">
      <c r="A28" s="25" t="e">
        <f>#REF!&amp;"填表人："&amp;#REF!</f>
        <v>#REF!</v>
      </c>
      <c r="E28" s="25" t="e">
        <f>"评估人员："&amp;#REF!</f>
        <v>#REF!</v>
      </c>
      <c r="I28" s="25" t="s">
        <v>1653</v>
      </c>
    </row>
    <row r="29" spans="1:9" ht="15.75" customHeight="1">
      <c r="A29" s="25" t="e">
        <f>"填表日期："&amp;YEAR(#REF!)&amp;"年"&amp;MONTH(#REF!)&amp;"月"&amp;DAY(#REF!)&amp;"日"</f>
        <v>#REF!</v>
      </c>
    </row>
  </sheetData>
  <mergeCells count="4">
    <mergeCell ref="A2:H2"/>
    <mergeCell ref="A3:H3"/>
    <mergeCell ref="A5:D5"/>
    <mergeCell ref="A27:B27"/>
  </mergeCells>
  <phoneticPr fontId="48" type="noConversion"/>
  <hyperlinks>
    <hyperlink ref="A1" location="索引目录!A1" display="返回索引目录" xr:uid="{00000000-0004-0000-4E00-000000000000}"/>
  </hyperlinks>
  <printOptions horizontalCentered="1"/>
  <pageMargins left="0.98402777777777795" right="0.98402777777777795" top="0.98402777777777795" bottom="0.98402777777777795" header="0.47152777777777799" footer="0.35416666666666702"/>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D358"/>
  <sheetViews>
    <sheetView topLeftCell="A321" zoomScale="90" zoomScaleNormal="90" workbookViewId="0">
      <selection activeCell="L27" sqref="L27"/>
    </sheetView>
  </sheetViews>
  <sheetFormatPr defaultColWidth="9" defaultRowHeight="15.4"/>
  <cols>
    <col min="1" max="1" width="6.6875" style="397" customWidth="1"/>
    <col min="2" max="2" width="25.625" style="397" customWidth="1"/>
    <col min="3" max="8" width="18.625" style="397" customWidth="1"/>
    <col min="9" max="10" width="18.625" style="398" customWidth="1"/>
    <col min="11" max="14" width="17.6875" style="398" customWidth="1"/>
    <col min="15" max="16" width="15.625" style="398" customWidth="1"/>
    <col min="17" max="29" width="9" style="399"/>
    <col min="30" max="16384" width="9" style="397"/>
  </cols>
  <sheetData>
    <row r="1" spans="1:16" ht="17.649999999999999">
      <c r="A1" s="400"/>
    </row>
    <row r="2" spans="1:16" ht="17.649999999999999">
      <c r="A2" s="400" t="s">
        <v>572</v>
      </c>
      <c r="B2" s="787" t="s">
        <v>573</v>
      </c>
      <c r="C2" s="787"/>
    </row>
    <row r="3" spans="1:16" ht="15.75" customHeight="1">
      <c r="A3" s="400" t="s">
        <v>572</v>
      </c>
      <c r="B3" s="401" t="s">
        <v>574</v>
      </c>
      <c r="C3" s="401" t="s">
        <v>575</v>
      </c>
      <c r="D3" s="402"/>
    </row>
    <row r="4" spans="1:16" ht="15.75" customHeight="1">
      <c r="A4" s="400" t="s">
        <v>572</v>
      </c>
      <c r="B4" s="403" t="s">
        <v>576</v>
      </c>
      <c r="C4" s="404"/>
      <c r="D4" s="402"/>
    </row>
    <row r="5" spans="1:16" ht="17.649999999999999">
      <c r="A5" s="400" t="s">
        <v>572</v>
      </c>
      <c r="B5" s="403" t="s">
        <v>577</v>
      </c>
      <c r="C5" s="404"/>
      <c r="D5" s="402"/>
    </row>
    <row r="6" spans="1:16" ht="17.649999999999999">
      <c r="A6" s="400" t="s">
        <v>572</v>
      </c>
      <c r="B6" s="403" t="s">
        <v>578</v>
      </c>
      <c r="C6" s="404"/>
      <c r="D6" s="402"/>
    </row>
    <row r="7" spans="1:16" ht="17.649999999999999">
      <c r="A7" s="400" t="s">
        <v>572</v>
      </c>
      <c r="B7" s="404" t="s">
        <v>579</v>
      </c>
      <c r="C7" s="403" t="s">
        <v>580</v>
      </c>
      <c r="D7" s="402"/>
    </row>
    <row r="8" spans="1:16" ht="17.649999999999999">
      <c r="A8" s="400" t="s">
        <v>572</v>
      </c>
      <c r="B8" s="403" t="s">
        <v>581</v>
      </c>
      <c r="C8" s="403" t="s">
        <v>582</v>
      </c>
      <c r="D8" s="402"/>
    </row>
    <row r="9" spans="1:16" ht="17.649999999999999">
      <c r="A9" s="400" t="s">
        <v>572</v>
      </c>
      <c r="B9" s="404" t="s">
        <v>583</v>
      </c>
      <c r="C9" s="403" t="str">
        <f>IF(C8="市场价值",D342,IF(C8="清算价值",D343,IF(C8="残余价值",D344,IF(C8="公允价值",D345,IF(C8="在用价值",D346,IF(C8="投资价值",D347))))))</f>
        <v>市场价值是指自愿买方和自愿卖方在各自理性行事且未受任何强迫的情况下，评估对象在评估基准日进行正常公平交易的价值估计数额。</v>
      </c>
      <c r="D9" s="402"/>
    </row>
    <row r="10" spans="1:16" ht="17.649999999999999">
      <c r="A10" s="400" t="s">
        <v>572</v>
      </c>
      <c r="B10" s="403" t="s">
        <v>584</v>
      </c>
      <c r="C10" s="403" t="s">
        <v>585</v>
      </c>
      <c r="D10" s="402"/>
    </row>
    <row r="11" spans="1:16" ht="17.649999999999999">
      <c r="A11" s="400" t="s">
        <v>572</v>
      </c>
      <c r="B11" s="403" t="s">
        <v>586</v>
      </c>
      <c r="C11" s="405" t="e">
        <f>#REF!</f>
        <v>#REF!</v>
      </c>
      <c r="D11" s="406"/>
    </row>
    <row r="12" spans="1:16" ht="17.649999999999999">
      <c r="A12" s="400" t="s">
        <v>572</v>
      </c>
      <c r="B12" s="403" t="s">
        <v>587</v>
      </c>
      <c r="C12" s="403" t="s">
        <v>588</v>
      </c>
      <c r="D12" s="402"/>
    </row>
    <row r="13" spans="1:16" ht="17.649999999999999">
      <c r="A13" s="400" t="s">
        <v>572</v>
      </c>
      <c r="B13" s="404" t="s">
        <v>589</v>
      </c>
      <c r="C13" s="407" t="e">
        <f>IF(C12="资产基础法",C25,IF(C12="收益法",C26,IF(C12="市场法",C27)))</f>
        <v>#REF!</v>
      </c>
      <c r="D13" s="402"/>
    </row>
    <row r="14" spans="1:16" ht="17.649999999999999">
      <c r="A14" s="400" t="s">
        <v>572</v>
      </c>
      <c r="B14" s="404" t="s">
        <v>590</v>
      </c>
      <c r="C14" s="408" t="str">
        <f>IFERROR(LEFT(G44&amp;G46&amp;G47&amp;G48&amp;G49&amp;G50&amp;G51&amp;G53,LEN(G44&amp;G46&amp;G47&amp;G48&amp;G49&amp;G50&amp;G51&amp;G53)-1),"")</f>
        <v/>
      </c>
      <c r="D14" s="402"/>
      <c r="E14" s="402"/>
      <c r="F14" s="402"/>
      <c r="G14" s="402"/>
      <c r="H14" s="402"/>
      <c r="I14" s="402"/>
      <c r="J14" s="402"/>
      <c r="K14" s="402"/>
      <c r="L14" s="402"/>
      <c r="M14" s="402"/>
      <c r="N14" s="402"/>
      <c r="O14" s="409"/>
      <c r="P14" s="409"/>
    </row>
    <row r="15" spans="1:16" ht="17.649999999999999">
      <c r="A15" s="400" t="s">
        <v>572</v>
      </c>
      <c r="B15" s="404" t="s">
        <v>591</v>
      </c>
      <c r="C15" s="408" t="str">
        <f>IFERROR(LEFT(G55&amp;G56,LEN(G55&amp;G56)-1),"")</f>
        <v/>
      </c>
      <c r="D15" s="402"/>
      <c r="E15" s="402"/>
      <c r="F15" s="402"/>
      <c r="G15" s="402"/>
      <c r="H15" s="402"/>
      <c r="I15" s="402"/>
      <c r="J15" s="402"/>
      <c r="K15" s="402"/>
      <c r="L15" s="402"/>
      <c r="M15" s="402"/>
      <c r="N15" s="402"/>
      <c r="O15" s="409"/>
      <c r="P15" s="409"/>
    </row>
    <row r="16" spans="1:16" ht="17.649999999999999">
      <c r="A16" s="400" t="s">
        <v>572</v>
      </c>
      <c r="B16" s="404" t="s">
        <v>592</v>
      </c>
      <c r="C16" s="408" t="str">
        <f>IFERROR(LEFT(G75&amp;G76&amp;G77&amp;G78&amp;G79&amp;G80&amp;G81&amp;G82&amp;G83&amp;G84&amp;G85&amp;G86&amp;G87,LEN(G75&amp;G76&amp;G77&amp;G78&amp;G79&amp;G80&amp;G81&amp;G82&amp;G83&amp;G84&amp;G85&amp;G86&amp;G87)-1),"")</f>
        <v/>
      </c>
      <c r="D16" s="402"/>
      <c r="E16" s="402"/>
      <c r="F16" s="402"/>
      <c r="G16" s="402"/>
      <c r="H16" s="402"/>
      <c r="I16" s="402"/>
      <c r="J16" s="402"/>
      <c r="K16" s="402"/>
      <c r="L16" s="402"/>
      <c r="M16" s="402"/>
      <c r="N16" s="402"/>
      <c r="O16" s="409"/>
      <c r="P16" s="409"/>
    </row>
    <row r="17" spans="1:16" ht="17.649999999999999">
      <c r="A17" s="400" t="s">
        <v>572</v>
      </c>
      <c r="B17" s="404" t="s">
        <v>593</v>
      </c>
      <c r="C17" s="408" t="str">
        <f>IFERROR(LEFT(G232&amp;G233&amp;G234&amp;G235&amp;G236&amp;G237&amp;G238&amp;G239&amp;G240&amp;G241&amp;G242&amp;G243&amp;G244,LEN(G232&amp;G233&amp;G234&amp;G235&amp;G236&amp;G237&amp;G238&amp;G239&amp;G240&amp;G241&amp;G242&amp;G243&amp;G244)-1),"")</f>
        <v/>
      </c>
      <c r="D17" s="402"/>
      <c r="E17" s="402"/>
      <c r="F17" s="402"/>
      <c r="G17" s="402"/>
      <c r="H17" s="402"/>
      <c r="I17" s="402"/>
      <c r="J17" s="402"/>
      <c r="K17" s="402"/>
      <c r="L17" s="402"/>
      <c r="M17" s="402"/>
      <c r="N17" s="402"/>
      <c r="O17" s="409"/>
      <c r="P17" s="409"/>
    </row>
    <row r="18" spans="1:16" ht="17.649999999999999">
      <c r="A18" s="400" t="s">
        <v>572</v>
      </c>
      <c r="B18" s="404" t="s">
        <v>594</v>
      </c>
      <c r="C18" s="408" t="str">
        <f>IFERROR(LEFT(G249&amp;G250&amp;G251&amp;G252&amp;G253&amp;G254&amp;G255&amp;G256,LEN(G249&amp;G250&amp;G251&amp;G252&amp;G253&amp;G254&amp;G255&amp;G256)-1),"")</f>
        <v/>
      </c>
      <c r="D18" s="402"/>
      <c r="E18" s="402"/>
      <c r="F18" s="402"/>
      <c r="G18" s="402"/>
      <c r="H18" s="402"/>
      <c r="I18" s="402"/>
      <c r="J18" s="402"/>
      <c r="K18" s="402"/>
      <c r="L18" s="402"/>
      <c r="M18" s="402"/>
      <c r="N18" s="402"/>
      <c r="O18" s="409"/>
      <c r="P18" s="409"/>
    </row>
    <row r="19" spans="1:16" ht="17.649999999999999">
      <c r="A19" s="400"/>
      <c r="B19" s="402"/>
      <c r="C19" s="409"/>
      <c r="D19" s="409"/>
      <c r="E19" s="409"/>
      <c r="F19" s="409"/>
      <c r="G19" s="409"/>
      <c r="H19" s="409"/>
      <c r="I19" s="409"/>
      <c r="J19" s="409"/>
      <c r="K19" s="409"/>
      <c r="L19" s="409"/>
      <c r="M19" s="409"/>
      <c r="N19" s="409"/>
      <c r="O19" s="409"/>
      <c r="P19" s="409"/>
    </row>
    <row r="20" spans="1:16" ht="17.649999999999999">
      <c r="A20" s="400" t="s">
        <v>572</v>
      </c>
      <c r="B20" s="787" t="s">
        <v>595</v>
      </c>
      <c r="C20" s="787"/>
      <c r="D20" s="409"/>
      <c r="E20" s="409"/>
      <c r="F20" s="409"/>
      <c r="G20" s="409"/>
      <c r="H20" s="409"/>
      <c r="I20" s="409"/>
      <c r="J20" s="409"/>
      <c r="K20" s="409"/>
      <c r="L20" s="409"/>
      <c r="M20" s="409"/>
      <c r="N20" s="409"/>
      <c r="O20" s="409"/>
      <c r="P20" s="409"/>
    </row>
    <row r="21" spans="1:16" ht="17.649999999999999">
      <c r="A21" s="400" t="s">
        <v>572</v>
      </c>
      <c r="B21" s="410" t="s">
        <v>574</v>
      </c>
      <c r="C21" s="410" t="s">
        <v>6</v>
      </c>
      <c r="D21" s="409"/>
      <c r="E21" s="409"/>
      <c r="F21" s="409"/>
      <c r="G21" s="409"/>
      <c r="H21" s="409"/>
      <c r="I21" s="409"/>
      <c r="J21" s="409"/>
      <c r="K21" s="409"/>
      <c r="L21" s="409"/>
      <c r="M21" s="409"/>
      <c r="N21" s="409"/>
      <c r="O21" s="409"/>
      <c r="P21" s="409"/>
    </row>
    <row r="22" spans="1:16" ht="17.649999999999999">
      <c r="A22" s="400" t="s">
        <v>572</v>
      </c>
      <c r="B22" s="403" t="s">
        <v>596</v>
      </c>
      <c r="C22" s="407" t="e">
        <f>#REF!</f>
        <v>#REF!</v>
      </c>
      <c r="D22" s="409"/>
      <c r="E22" s="409"/>
      <c r="F22" s="409"/>
      <c r="G22" s="409"/>
      <c r="H22" s="409"/>
      <c r="I22" s="409"/>
      <c r="J22" s="409"/>
      <c r="K22" s="409"/>
      <c r="L22" s="409"/>
      <c r="M22" s="409"/>
      <c r="N22" s="409"/>
      <c r="O22" s="409"/>
      <c r="P22" s="409"/>
    </row>
    <row r="23" spans="1:16" ht="17.649999999999999">
      <c r="A23" s="400" t="s">
        <v>572</v>
      </c>
      <c r="B23" s="403" t="s">
        <v>597</v>
      </c>
      <c r="C23" s="407" t="e">
        <f>#REF!</f>
        <v>#REF!</v>
      </c>
      <c r="D23" s="409"/>
      <c r="E23" s="409"/>
      <c r="F23" s="409"/>
      <c r="G23" s="409"/>
      <c r="H23" s="409"/>
      <c r="I23" s="409"/>
      <c r="J23" s="409"/>
      <c r="K23" s="409"/>
      <c r="L23" s="409"/>
      <c r="M23" s="409"/>
      <c r="N23" s="409"/>
      <c r="O23" s="409"/>
      <c r="P23" s="409"/>
    </row>
    <row r="24" spans="1:16" ht="17.649999999999999">
      <c r="A24" s="400" t="s">
        <v>572</v>
      </c>
      <c r="B24" s="403" t="s">
        <v>598</v>
      </c>
      <c r="C24" s="407" t="e">
        <f>#REF!</f>
        <v>#REF!</v>
      </c>
      <c r="D24" s="409"/>
      <c r="E24" s="409"/>
      <c r="F24" s="409"/>
      <c r="G24" s="409"/>
      <c r="H24" s="409"/>
      <c r="I24" s="409"/>
      <c r="J24" s="409"/>
      <c r="K24" s="409"/>
      <c r="L24" s="409"/>
      <c r="M24" s="409"/>
      <c r="N24" s="409"/>
      <c r="O24" s="409"/>
      <c r="P24" s="409"/>
    </row>
    <row r="25" spans="1:16" ht="17.649999999999999">
      <c r="A25" s="400" t="s">
        <v>572</v>
      </c>
      <c r="B25" s="411" t="s">
        <v>599</v>
      </c>
      <c r="C25" s="412" t="e">
        <f>#REF!</f>
        <v>#REF!</v>
      </c>
      <c r="D25" s="409"/>
      <c r="E25" s="409"/>
      <c r="F25" s="409"/>
      <c r="G25" s="409"/>
      <c r="H25" s="409"/>
      <c r="I25" s="409"/>
      <c r="J25" s="409"/>
      <c r="K25" s="409"/>
      <c r="L25" s="409"/>
      <c r="M25" s="409"/>
      <c r="N25" s="409"/>
      <c r="O25" s="409"/>
      <c r="P25" s="409"/>
    </row>
    <row r="26" spans="1:16" ht="17.649999999999999">
      <c r="A26" s="400" t="s">
        <v>572</v>
      </c>
      <c r="B26" s="411" t="s">
        <v>600</v>
      </c>
      <c r="C26" s="412"/>
      <c r="D26" s="409"/>
      <c r="E26" s="409"/>
      <c r="F26" s="409"/>
      <c r="G26" s="409"/>
      <c r="H26" s="409"/>
      <c r="I26" s="409"/>
      <c r="J26" s="409"/>
      <c r="K26" s="409"/>
      <c r="L26" s="409"/>
      <c r="M26" s="409"/>
      <c r="N26" s="409"/>
      <c r="O26" s="409"/>
      <c r="P26" s="409"/>
    </row>
    <row r="27" spans="1:16" ht="17.649999999999999">
      <c r="A27" s="400" t="s">
        <v>572</v>
      </c>
      <c r="B27" s="411" t="s">
        <v>601</v>
      </c>
      <c r="C27" s="412">
        <v>0</v>
      </c>
      <c r="D27" s="409"/>
      <c r="E27" s="409"/>
      <c r="F27" s="409"/>
      <c r="G27" s="409"/>
      <c r="H27" s="409"/>
      <c r="I27" s="409"/>
      <c r="J27" s="409"/>
      <c r="K27" s="409"/>
      <c r="L27" s="409"/>
      <c r="M27" s="409"/>
      <c r="N27" s="409"/>
      <c r="O27" s="409"/>
      <c r="P27" s="409"/>
    </row>
    <row r="28" spans="1:16" ht="17.649999999999999">
      <c r="A28" s="400" t="s">
        <v>572</v>
      </c>
      <c r="B28" s="403" t="s">
        <v>602</v>
      </c>
      <c r="C28" s="412" t="e">
        <f>C25-C24</f>
        <v>#REF!</v>
      </c>
      <c r="D28" s="409"/>
      <c r="E28" s="409"/>
      <c r="F28" s="409"/>
      <c r="G28" s="409"/>
      <c r="H28" s="409"/>
      <c r="I28" s="409"/>
      <c r="J28" s="409"/>
      <c r="K28" s="409"/>
      <c r="L28" s="409"/>
      <c r="M28" s="409"/>
      <c r="N28" s="409"/>
      <c r="O28" s="409"/>
      <c r="P28" s="409"/>
    </row>
    <row r="29" spans="1:16" ht="17.649999999999999">
      <c r="A29" s="400" t="s">
        <v>572</v>
      </c>
      <c r="B29" s="403" t="s">
        <v>603</v>
      </c>
      <c r="C29" s="412" t="e">
        <f>IF(C24&gt;0,C28/C24*100,"")</f>
        <v>#REF!</v>
      </c>
      <c r="D29" s="409"/>
      <c r="E29" s="409"/>
      <c r="F29" s="409"/>
      <c r="G29" s="409"/>
      <c r="H29" s="409"/>
      <c r="I29" s="409"/>
      <c r="J29" s="409"/>
      <c r="K29" s="409"/>
      <c r="L29" s="409"/>
      <c r="M29" s="409"/>
      <c r="N29" s="409"/>
      <c r="O29" s="409"/>
      <c r="P29" s="409"/>
    </row>
    <row r="30" spans="1:16" ht="17.649999999999999">
      <c r="A30" s="400" t="s">
        <v>572</v>
      </c>
      <c r="B30" s="403" t="s">
        <v>604</v>
      </c>
      <c r="C30" s="412" t="e">
        <f>C26-C24</f>
        <v>#REF!</v>
      </c>
      <c r="D30" s="409"/>
      <c r="E30" s="409"/>
      <c r="F30" s="409"/>
      <c r="G30" s="409"/>
      <c r="H30" s="409"/>
      <c r="I30" s="409"/>
      <c r="J30" s="409"/>
      <c r="K30" s="409"/>
      <c r="L30" s="409"/>
      <c r="M30" s="409"/>
      <c r="N30" s="409"/>
      <c r="O30" s="409"/>
      <c r="P30" s="409"/>
    </row>
    <row r="31" spans="1:16" ht="17.649999999999999">
      <c r="A31" s="400" t="s">
        <v>572</v>
      </c>
      <c r="B31" s="403" t="s">
        <v>605</v>
      </c>
      <c r="C31" s="412" t="e">
        <f>IF(C24&gt;0,C30/C24*100,"")</f>
        <v>#REF!</v>
      </c>
      <c r="D31" s="409"/>
      <c r="E31" s="409"/>
      <c r="F31" s="409"/>
      <c r="G31" s="409"/>
      <c r="H31" s="409"/>
      <c r="I31" s="409"/>
      <c r="J31" s="409"/>
      <c r="K31" s="409"/>
      <c r="L31" s="409"/>
      <c r="M31" s="409"/>
      <c r="N31" s="409"/>
      <c r="O31" s="409"/>
      <c r="P31" s="409"/>
    </row>
    <row r="32" spans="1:16" ht="17.649999999999999">
      <c r="A32" s="400" t="s">
        <v>572</v>
      </c>
      <c r="B32" s="403" t="s">
        <v>606</v>
      </c>
      <c r="C32" s="412" t="e">
        <f>C27-C24</f>
        <v>#REF!</v>
      </c>
      <c r="D32" s="409" t="e">
        <f>IF(C32&lt;&gt;0,IF(C24=0,E33,D33),E32)</f>
        <v>#REF!</v>
      </c>
      <c r="E32" s="409" t="s">
        <v>607</v>
      </c>
      <c r="F32" s="409"/>
      <c r="G32" s="409"/>
      <c r="H32" s="409"/>
      <c r="I32" s="409"/>
      <c r="J32" s="409"/>
      <c r="K32" s="409"/>
      <c r="L32" s="409"/>
      <c r="M32" s="409"/>
      <c r="N32" s="409"/>
      <c r="O32" s="409"/>
      <c r="P32" s="409"/>
    </row>
    <row r="33" spans="1:16" ht="17.649999999999999">
      <c r="A33" s="400" t="s">
        <v>572</v>
      </c>
      <c r="B33" s="403" t="s">
        <v>608</v>
      </c>
      <c r="C33" s="412" t="e">
        <f>C32/ABS(C24)*100</f>
        <v>#REF!</v>
      </c>
      <c r="D33" s="409" t="e">
        <f>IF(C32&gt;0,CONCATENATE("评估值增值",TEXT(C32,"#,##0.00"),"万元，增值率",ROUND(C33,2),"%"),CONCATENATE("评估值减值",TEXT(-C32,"#,##0.00"),"万元，减值率",ROUND(-C33,2),"%"))</f>
        <v>#REF!</v>
      </c>
      <c r="E33" s="409" t="e">
        <f>IF(C32&gt;0,CONCATENATE("评估值增值",TEXT(C32,"#,##0.00"),"万元"),CONCATENATE("评估值减值",TEXT(-C32,"#,##0.00"),"万元"))</f>
        <v>#REF!</v>
      </c>
      <c r="F33" s="409"/>
      <c r="G33" s="409"/>
      <c r="H33" s="409"/>
      <c r="I33" s="409"/>
      <c r="J33" s="409"/>
      <c r="K33" s="409"/>
      <c r="L33" s="409"/>
      <c r="M33" s="409"/>
      <c r="N33" s="409"/>
      <c r="O33" s="409"/>
      <c r="P33" s="409"/>
    </row>
    <row r="34" spans="1:16" ht="17.649999999999999">
      <c r="A34" s="400" t="s">
        <v>572</v>
      </c>
      <c r="B34" s="403" t="s">
        <v>609</v>
      </c>
      <c r="C34" s="412" t="e">
        <f>ABS(C26-C25)</f>
        <v>#REF!</v>
      </c>
      <c r="D34" s="409"/>
      <c r="E34" s="409"/>
      <c r="F34" s="409"/>
      <c r="G34" s="409"/>
      <c r="H34" s="409"/>
      <c r="I34" s="409"/>
      <c r="J34" s="409"/>
      <c r="K34" s="409"/>
      <c r="L34" s="409"/>
      <c r="M34" s="409"/>
      <c r="N34" s="409"/>
      <c r="O34" s="409"/>
      <c r="P34" s="409"/>
    </row>
    <row r="35" spans="1:16" ht="17.649999999999999">
      <c r="A35" s="400" t="s">
        <v>572</v>
      </c>
      <c r="B35" s="403" t="s">
        <v>610</v>
      </c>
      <c r="C35" s="412" t="e">
        <f>IF(C25&gt;0,C34/C25*100,"")</f>
        <v>#REF!</v>
      </c>
      <c r="D35" s="409"/>
      <c r="E35" s="409"/>
      <c r="F35" s="409"/>
      <c r="G35" s="409"/>
      <c r="H35" s="409"/>
      <c r="I35" s="409"/>
      <c r="J35" s="409"/>
      <c r="K35" s="409"/>
      <c r="L35" s="409"/>
      <c r="M35" s="409"/>
      <c r="N35" s="409"/>
      <c r="O35" s="409"/>
      <c r="P35" s="409"/>
    </row>
    <row r="36" spans="1:16" ht="17.649999999999999">
      <c r="A36" s="400" t="s">
        <v>572</v>
      </c>
      <c r="B36" s="403" t="s">
        <v>611</v>
      </c>
      <c r="C36" s="412">
        <f>ABS(C26-C27)</f>
        <v>0</v>
      </c>
      <c r="D36" s="409"/>
      <c r="E36" s="409"/>
      <c r="F36" s="409"/>
      <c r="G36" s="409"/>
      <c r="H36" s="409"/>
      <c r="I36" s="409"/>
      <c r="J36" s="409"/>
      <c r="K36" s="409"/>
      <c r="L36" s="409"/>
      <c r="M36" s="409"/>
      <c r="N36" s="409"/>
      <c r="O36" s="409"/>
      <c r="P36" s="409"/>
    </row>
    <row r="37" spans="1:16" ht="17.649999999999999">
      <c r="A37" s="400" t="s">
        <v>572</v>
      </c>
      <c r="B37" s="403" t="s">
        <v>612</v>
      </c>
      <c r="C37" s="412" t="str">
        <f>IF(C27&gt;0,C36/C27*100,"")</f>
        <v/>
      </c>
      <c r="D37" s="409"/>
      <c r="E37" s="409"/>
      <c r="F37" s="409"/>
      <c r="G37" s="409"/>
      <c r="H37" s="409"/>
      <c r="I37" s="409"/>
      <c r="J37" s="409"/>
      <c r="K37" s="409"/>
      <c r="L37" s="409"/>
      <c r="M37" s="409"/>
      <c r="N37" s="409"/>
      <c r="O37" s="409"/>
      <c r="P37" s="409"/>
    </row>
    <row r="38" spans="1:16" ht="17.649999999999999">
      <c r="A38" s="400" t="s">
        <v>572</v>
      </c>
      <c r="B38" s="403" t="s">
        <v>613</v>
      </c>
      <c r="C38" s="412" t="e">
        <f>ABS(C25-C27)</f>
        <v>#REF!</v>
      </c>
      <c r="D38" s="409"/>
      <c r="E38" s="409"/>
      <c r="F38" s="409"/>
      <c r="G38" s="409"/>
      <c r="H38" s="409"/>
      <c r="I38" s="409"/>
      <c r="J38" s="409"/>
      <c r="K38" s="409"/>
      <c r="L38" s="409"/>
      <c r="M38" s="409"/>
      <c r="N38" s="409"/>
      <c r="O38" s="409"/>
      <c r="P38" s="409"/>
    </row>
    <row r="39" spans="1:16" ht="17.649999999999999">
      <c r="A39" s="400" t="s">
        <v>572</v>
      </c>
      <c r="B39" s="403" t="s">
        <v>612</v>
      </c>
      <c r="C39" s="412" t="str">
        <f>IF(C27&gt;0,C38/C27*100,"")</f>
        <v/>
      </c>
      <c r="D39" s="409"/>
      <c r="E39" s="409"/>
      <c r="F39" s="409"/>
      <c r="G39" s="409"/>
      <c r="H39" s="409"/>
      <c r="I39" s="409"/>
      <c r="J39" s="409"/>
      <c r="K39" s="409"/>
      <c r="L39" s="409"/>
      <c r="M39" s="409"/>
      <c r="N39" s="409"/>
      <c r="O39" s="409"/>
      <c r="P39" s="409"/>
    </row>
    <row r="40" spans="1:16" ht="17.649999999999999">
      <c r="A40" s="400"/>
      <c r="B40" s="402"/>
      <c r="C40" s="409"/>
      <c r="D40" s="409"/>
      <c r="E40" s="409"/>
      <c r="F40" s="409"/>
      <c r="G40" s="409"/>
      <c r="H40" s="409"/>
      <c r="I40" s="409"/>
      <c r="J40" s="409"/>
      <c r="K40" s="409"/>
      <c r="L40" s="409"/>
      <c r="M40" s="409"/>
      <c r="N40" s="409"/>
      <c r="O40" s="409"/>
      <c r="P40" s="409"/>
    </row>
    <row r="41" spans="1:16" ht="17.649999999999999">
      <c r="A41" s="400" t="s">
        <v>572</v>
      </c>
      <c r="B41" s="787" t="s">
        <v>614</v>
      </c>
      <c r="C41" s="787"/>
      <c r="D41" s="787"/>
      <c r="E41" s="787"/>
      <c r="F41" s="787"/>
    </row>
    <row r="42" spans="1:16" ht="17.649999999999999">
      <c r="A42" s="400" t="s">
        <v>572</v>
      </c>
      <c r="B42" s="789" t="s">
        <v>615</v>
      </c>
      <c r="C42" s="413" t="s">
        <v>6</v>
      </c>
      <c r="D42" s="413" t="s">
        <v>7</v>
      </c>
      <c r="E42" s="414" t="s">
        <v>8</v>
      </c>
      <c r="F42" s="413" t="s">
        <v>616</v>
      </c>
      <c r="G42" s="786" t="s">
        <v>617</v>
      </c>
    </row>
    <row r="43" spans="1:16" ht="17.649999999999999">
      <c r="A43" s="400" t="s">
        <v>572</v>
      </c>
      <c r="B43" s="790"/>
      <c r="C43" s="413" t="s">
        <v>618</v>
      </c>
      <c r="D43" s="413" t="s">
        <v>619</v>
      </c>
      <c r="E43" s="413" t="s">
        <v>620</v>
      </c>
      <c r="F43" s="413" t="s">
        <v>621</v>
      </c>
      <c r="G43" s="786"/>
    </row>
    <row r="44" spans="1:16" ht="17.649999999999999">
      <c r="A44" s="400" t="s">
        <v>572</v>
      </c>
      <c r="B44" s="403" t="s">
        <v>212</v>
      </c>
      <c r="C44" s="416" t="e">
        <f>#REF!</f>
        <v>#REF!</v>
      </c>
      <c r="D44" s="416" t="e">
        <f>#REF!</f>
        <v>#REF!</v>
      </c>
      <c r="E44" s="416" t="e">
        <f>#REF!</f>
        <v>#REF!</v>
      </c>
      <c r="F44" s="416" t="e">
        <f>#REF!</f>
        <v>#REF!</v>
      </c>
      <c r="G44" s="413" t="e">
        <f>IF(C44=0,"",B44&amp;"、")</f>
        <v>#REF!</v>
      </c>
    </row>
    <row r="45" spans="1:16" ht="17.649999999999999">
      <c r="A45" s="400" t="s">
        <v>572</v>
      </c>
      <c r="B45" s="403" t="s">
        <v>301</v>
      </c>
      <c r="C45" s="416" t="e">
        <f>#REF!</f>
        <v>#REF!</v>
      </c>
      <c r="D45" s="416" t="e">
        <f>#REF!</f>
        <v>#REF!</v>
      </c>
      <c r="E45" s="416" t="e">
        <f>#REF!</f>
        <v>#REF!</v>
      </c>
      <c r="F45" s="416" t="e">
        <f>#REF!</f>
        <v>#REF!</v>
      </c>
      <c r="G45" s="413"/>
    </row>
    <row r="46" spans="1:16" ht="17.649999999999999">
      <c r="A46" s="400" t="s">
        <v>572</v>
      </c>
      <c r="B46" s="417" t="s">
        <v>622</v>
      </c>
      <c r="C46" s="416" t="e">
        <f>#REF!</f>
        <v>#REF!</v>
      </c>
      <c r="D46" s="416" t="e">
        <f>#REF!</f>
        <v>#REF!</v>
      </c>
      <c r="E46" s="416" t="e">
        <f>#REF!</f>
        <v>#REF!</v>
      </c>
      <c r="F46" s="416" t="e">
        <f>#REF!</f>
        <v>#REF!</v>
      </c>
      <c r="G46" s="413" t="e">
        <f>IF(C46=0,"",RIGHT(B46,6)&amp;"、")</f>
        <v>#REF!</v>
      </c>
    </row>
    <row r="47" spans="1:16" ht="17.649999999999999">
      <c r="A47" s="400" t="s">
        <v>572</v>
      </c>
      <c r="B47" s="418" t="s">
        <v>623</v>
      </c>
      <c r="C47" s="416" t="e">
        <f>#REF!</f>
        <v>#REF!</v>
      </c>
      <c r="D47" s="416" t="e">
        <f>#REF!</f>
        <v>#REF!</v>
      </c>
      <c r="E47" s="416" t="e">
        <f>#REF!</f>
        <v>#REF!</v>
      </c>
      <c r="F47" s="416" t="e">
        <f>#REF!</f>
        <v>#REF!</v>
      </c>
      <c r="G47" s="413" t="e">
        <f t="shared" ref="G47" si="0">IF(C47=0,"",RIGHT(B47,6)&amp;"、")</f>
        <v>#REF!</v>
      </c>
    </row>
    <row r="48" spans="1:16" ht="17.649999999999999">
      <c r="A48" s="400" t="s">
        <v>572</v>
      </c>
      <c r="B48" s="418" t="s">
        <v>624</v>
      </c>
      <c r="C48" s="416" t="e">
        <f>#REF!</f>
        <v>#REF!</v>
      </c>
      <c r="D48" s="416" t="e">
        <f>#REF!</f>
        <v>#REF!</v>
      </c>
      <c r="E48" s="416" t="e">
        <f>#REF!</f>
        <v>#REF!</v>
      </c>
      <c r="F48" s="416" t="e">
        <f>#REF!</f>
        <v>#REF!</v>
      </c>
      <c r="G48" s="413" t="e">
        <f>IF(C48=0,"",RIGHT(B48,4)&amp;"、")</f>
        <v>#REF!</v>
      </c>
    </row>
    <row r="49" spans="1:30" ht="17.649999999999999">
      <c r="A49" s="400" t="s">
        <v>572</v>
      </c>
      <c r="B49" s="418" t="s">
        <v>625</v>
      </c>
      <c r="C49" s="416" t="e">
        <f>#REF!</f>
        <v>#REF!</v>
      </c>
      <c r="D49" s="416" t="e">
        <f>#REF!</f>
        <v>#REF!</v>
      </c>
      <c r="E49" s="416" t="e">
        <f>#REF!</f>
        <v>#REF!</v>
      </c>
      <c r="F49" s="416" t="e">
        <f>#REF!</f>
        <v>#REF!</v>
      </c>
      <c r="G49" s="413" t="e">
        <f>IF(C49=0,"",RIGHT(B49,4)&amp;"、")</f>
        <v>#REF!</v>
      </c>
    </row>
    <row r="50" spans="1:30" ht="17.649999999999999">
      <c r="A50" s="400" t="s">
        <v>572</v>
      </c>
      <c r="B50" s="418" t="s">
        <v>626</v>
      </c>
      <c r="C50" s="416" t="e">
        <f>#REF!</f>
        <v>#REF!</v>
      </c>
      <c r="D50" s="416" t="e">
        <f>#REF!</f>
        <v>#REF!</v>
      </c>
      <c r="E50" s="416" t="e">
        <f>#REF!</f>
        <v>#REF!</v>
      </c>
      <c r="F50" s="416" t="e">
        <f>#REF!</f>
        <v>#REF!</v>
      </c>
      <c r="G50" s="413" t="e">
        <f t="shared" ref="G50:G51" si="1">IF(C50=0,"",RIGHT(B50,4)&amp;"、")</f>
        <v>#REF!</v>
      </c>
    </row>
    <row r="51" spans="1:30" ht="17.649999999999999">
      <c r="A51" s="400" t="s">
        <v>572</v>
      </c>
      <c r="B51" s="418" t="s">
        <v>627</v>
      </c>
      <c r="C51" s="416" t="e">
        <f>#REF!</f>
        <v>#REF!</v>
      </c>
      <c r="D51" s="416" t="e">
        <f>#REF!</f>
        <v>#REF!</v>
      </c>
      <c r="E51" s="416" t="e">
        <f>#REF!</f>
        <v>#REF!</v>
      </c>
      <c r="F51" s="416" t="e">
        <f>#REF!</f>
        <v>#REF!</v>
      </c>
      <c r="G51" s="413" t="e">
        <f t="shared" si="1"/>
        <v>#REF!</v>
      </c>
    </row>
    <row r="52" spans="1:30" ht="17.649999999999999">
      <c r="A52" s="400" t="s">
        <v>572</v>
      </c>
      <c r="B52" s="418" t="s">
        <v>628</v>
      </c>
      <c r="C52" s="416" t="e">
        <f>#REF!</f>
        <v>#REF!</v>
      </c>
      <c r="D52" s="416" t="e">
        <f>#REF!</f>
        <v>#REF!</v>
      </c>
      <c r="E52" s="416" t="e">
        <f>#REF!</f>
        <v>#REF!</v>
      </c>
      <c r="F52" s="416" t="e">
        <f>#REF!</f>
        <v>#REF!</v>
      </c>
      <c r="G52" s="413"/>
    </row>
    <row r="53" spans="1:30" ht="17.649999999999999">
      <c r="A53" s="400" t="s">
        <v>572</v>
      </c>
      <c r="B53" s="418" t="s">
        <v>629</v>
      </c>
      <c r="C53" s="416" t="e">
        <f>#REF!</f>
        <v>#REF!</v>
      </c>
      <c r="D53" s="416" t="e">
        <f>#REF!</f>
        <v>#REF!</v>
      </c>
      <c r="E53" s="416" t="e">
        <f>#REF!</f>
        <v>#REF!</v>
      </c>
      <c r="F53" s="416" t="e">
        <f>#REF!</f>
        <v>#REF!</v>
      </c>
      <c r="G53" s="413" t="e">
        <f>IF(C53=0,"",RIGHT(B53,7)&amp;"、")</f>
        <v>#REF!</v>
      </c>
    </row>
    <row r="54" spans="1:30" ht="17.649999999999999">
      <c r="A54" s="400" t="s">
        <v>572</v>
      </c>
      <c r="B54" s="419" t="s">
        <v>570</v>
      </c>
      <c r="C54" s="420" t="e">
        <f>#REF!</f>
        <v>#REF!</v>
      </c>
      <c r="D54" s="420" t="e">
        <f>#REF!</f>
        <v>#REF!</v>
      </c>
      <c r="E54" s="420" t="e">
        <f>#REF!</f>
        <v>#REF!</v>
      </c>
      <c r="F54" s="420" t="e">
        <f>#REF!</f>
        <v>#REF!</v>
      </c>
      <c r="G54" s="413"/>
      <c r="H54" s="397" t="e">
        <f>CONCATENATE("账面价值为",TEXT(C54,"#,##0.00"),"万元，评估价值为",TEXT(D54,"#,##0.00"),"万元，",IF(E54&lt;&gt;0,IF(C54=0,K54,J54),I54))</f>
        <v>#REF!</v>
      </c>
      <c r="I54" s="398" t="s">
        <v>607</v>
      </c>
      <c r="J54" s="398" t="e">
        <f>IF(E54&gt;0,CONCATENATE("增值额为",TEXT(E54,"#,##0.00"),"万元，增值率为",ROUND(F54,2),"%"),CONCATENATE("减值额为",TEXT(-E54,"#,##0.00"),"万元，减值率为",ROUND(-F54,2),"%"))</f>
        <v>#REF!</v>
      </c>
      <c r="K54" s="398" t="e">
        <f>IF(E54&gt;0,CONCATENATE("评估值增值",TEXT(E54,"#,##0.00"),"万元"),CONCATENATE("评估值减值",TEXT(-E54,"#,##0.00"),"万元"))</f>
        <v>#REF!</v>
      </c>
    </row>
    <row r="55" spans="1:30" ht="17.649999999999999">
      <c r="A55" s="400" t="s">
        <v>572</v>
      </c>
      <c r="B55" s="403" t="s">
        <v>215</v>
      </c>
      <c r="C55" s="416" t="e">
        <f>#REF!</f>
        <v>#REF!</v>
      </c>
      <c r="D55" s="416" t="e">
        <f>#REF!</f>
        <v>#REF!</v>
      </c>
      <c r="E55" s="416" t="e">
        <f>#REF!</f>
        <v>#REF!</v>
      </c>
      <c r="F55" s="416" t="e">
        <f>#REF!</f>
        <v>#REF!</v>
      </c>
      <c r="G55" s="413" t="e">
        <f t="shared" ref="G55:G56" si="2">IF(C55=0,"",B55&amp;"、")</f>
        <v>#REF!</v>
      </c>
    </row>
    <row r="56" spans="1:30" ht="17.649999999999999">
      <c r="A56" s="400" t="s">
        <v>572</v>
      </c>
      <c r="B56" s="403" t="s">
        <v>246</v>
      </c>
      <c r="C56" s="416" t="e">
        <f>#REF!</f>
        <v>#REF!</v>
      </c>
      <c r="D56" s="416" t="e">
        <f>#REF!</f>
        <v>#REF!</v>
      </c>
      <c r="E56" s="416" t="e">
        <f>#REF!</f>
        <v>#REF!</v>
      </c>
      <c r="F56" s="416" t="e">
        <f>#REF!</f>
        <v>#REF!</v>
      </c>
      <c r="G56" s="413" t="e">
        <f t="shared" si="2"/>
        <v>#REF!</v>
      </c>
    </row>
    <row r="57" spans="1:30" ht="17.649999999999999">
      <c r="A57" s="400" t="s">
        <v>572</v>
      </c>
      <c r="B57" s="419" t="s">
        <v>630</v>
      </c>
      <c r="C57" s="420" t="e">
        <f>#REF!</f>
        <v>#REF!</v>
      </c>
      <c r="D57" s="420" t="e">
        <f>#REF!</f>
        <v>#REF!</v>
      </c>
      <c r="E57" s="420" t="e">
        <f>#REF!</f>
        <v>#REF!</v>
      </c>
      <c r="F57" s="420" t="e">
        <f>#REF!</f>
        <v>#REF!</v>
      </c>
      <c r="G57" s="421"/>
      <c r="H57" s="397" t="e">
        <f>CONCATENATE("账面价值为",TEXT(C57,"#,##0.00"),"万元，评估价值为",TEXT(D57,"#,##0.00"),"万元，",IF(E57&lt;&gt;0,IF(C57=0,K57,J57),I57))</f>
        <v>#REF!</v>
      </c>
      <c r="I57" s="398" t="s">
        <v>607</v>
      </c>
      <c r="J57" s="398" t="e">
        <f>IF(E57&gt;0,CONCATENATE("增值额为",TEXT(E57,"#,##0.00"),"万元，增值率为",ROUND(F57,2),"%"),CONCATENATE("减值额为",TEXT(-E57,"#,##0.00"),"万元，减值率为",ROUND(-F57,2),"%"))</f>
        <v>#REF!</v>
      </c>
      <c r="K57" s="398" t="e">
        <f>IF(E57&gt;0,CONCATENATE("评估值增值",TEXT(E57,"#,##0.00"),"万元"),CONCATENATE("评估值减值",TEXT(-E57,"#,##0.00"),"万元"))</f>
        <v>#REF!</v>
      </c>
    </row>
    <row r="58" spans="1:30" ht="17.649999999999999">
      <c r="A58" s="400" t="s">
        <v>572</v>
      </c>
      <c r="B58" s="419" t="s">
        <v>631</v>
      </c>
      <c r="C58" s="420" t="e">
        <f>#REF!</f>
        <v>#REF!</v>
      </c>
      <c r="D58" s="420" t="e">
        <f>#REF!</f>
        <v>#REF!</v>
      </c>
      <c r="E58" s="420" t="e">
        <f>#REF!</f>
        <v>#REF!</v>
      </c>
      <c r="F58" s="420" t="e">
        <f>#REF!</f>
        <v>#REF!</v>
      </c>
      <c r="G58" s="421"/>
      <c r="H58" s="397" t="e">
        <f>CONCATENATE("账面价值为",TEXT(C58,"#,##0.00"),"万元，评估价值为",TEXT(D58,"#,##0.00"),"万元，",IF(E58&lt;&gt;0,IF(C58=0,K58,J58),I58))</f>
        <v>#REF!</v>
      </c>
      <c r="I58" s="398" t="s">
        <v>607</v>
      </c>
      <c r="J58" s="398" t="e">
        <f>IF(E58&gt;0,CONCATENATE("增值额为",TEXT(E58,"#,##0.00"),"万元，增值率为",ROUND(F58,2),"%"),CONCATENATE("减值额为",TEXT(-E58,"#,##0.00"),"万元，减值率为",ROUND(-F58,2),"%"))</f>
        <v>#REF!</v>
      </c>
      <c r="K58" s="398" t="e">
        <f>IF(E58&gt;0,CONCATENATE("评估值增值",TEXT(E58,"#,##0.00"),"万元"),CONCATENATE("评估值减值",TEXT(-E58,"#,##0.00"),"万元"))</f>
        <v>#REF!</v>
      </c>
    </row>
    <row r="59" spans="1:30" ht="17.649999999999999">
      <c r="A59" s="400"/>
    </row>
    <row r="60" spans="1:30" ht="17.649999999999999">
      <c r="A60" s="400" t="s">
        <v>572</v>
      </c>
      <c r="B60" s="787" t="s">
        <v>632</v>
      </c>
      <c r="C60" s="787"/>
      <c r="D60" s="787"/>
      <c r="E60" s="787"/>
    </row>
    <row r="61" spans="1:30" ht="17.649999999999999">
      <c r="A61" s="400" t="s">
        <v>572</v>
      </c>
      <c r="B61" s="422" t="s">
        <v>574</v>
      </c>
      <c r="C61" s="423" t="e">
        <f>资产负债表!C5</f>
        <v>#REF!</v>
      </c>
      <c r="D61" s="423" t="e">
        <f>资产负债表!D5</f>
        <v>#REF!</v>
      </c>
      <c r="E61" s="423" t="e">
        <f>资产负债表!E5</f>
        <v>#REF!</v>
      </c>
      <c r="F61" s="424" t="e">
        <f>TEXT(#REF!,"yyyy年mm月dd日")</f>
        <v>#REF!</v>
      </c>
      <c r="I61" s="397"/>
      <c r="Q61" s="398"/>
      <c r="AD61" s="399"/>
    </row>
    <row r="62" spans="1:30" ht="17.649999999999999">
      <c r="A62" s="400" t="s">
        <v>572</v>
      </c>
      <c r="B62" s="425" t="s">
        <v>570</v>
      </c>
      <c r="C62" s="426">
        <f>资产负债表!C44/10000</f>
        <v>0</v>
      </c>
      <c r="D62" s="426">
        <f>资产负债表!D44/10000</f>
        <v>0</v>
      </c>
      <c r="E62" s="426">
        <f>资产负债表!E44/10000</f>
        <v>0</v>
      </c>
      <c r="F62" s="426">
        <f>资产负债表!F44/10000</f>
        <v>0</v>
      </c>
      <c r="I62" s="397"/>
      <c r="Q62" s="398"/>
      <c r="AD62" s="399"/>
    </row>
    <row r="63" spans="1:30" ht="17.649999999999999">
      <c r="A63" s="400" t="s">
        <v>572</v>
      </c>
      <c r="B63" s="425" t="s">
        <v>630</v>
      </c>
      <c r="C63" s="426">
        <f>资产负债表!I31/10000</f>
        <v>0</v>
      </c>
      <c r="D63" s="426">
        <f>资产负债表!J31/10000</f>
        <v>0</v>
      </c>
      <c r="E63" s="426">
        <f>资产负债表!K31/10000</f>
        <v>0</v>
      </c>
      <c r="F63" s="426">
        <f>资产负债表!L31/10000</f>
        <v>0</v>
      </c>
      <c r="I63" s="397"/>
      <c r="Q63" s="398"/>
      <c r="AD63" s="399"/>
    </row>
    <row r="64" spans="1:30" ht="17.649999999999999">
      <c r="A64" s="400" t="s">
        <v>572</v>
      </c>
      <c r="B64" s="425" t="s">
        <v>633</v>
      </c>
      <c r="C64" s="426">
        <f>资产负债表!I43/10000</f>
        <v>0</v>
      </c>
      <c r="D64" s="426">
        <f>资产负债表!J43/10000</f>
        <v>0</v>
      </c>
      <c r="E64" s="426">
        <f>资产负债表!K43/10000</f>
        <v>0</v>
      </c>
      <c r="F64" s="426">
        <f>资产负债表!L43/10000</f>
        <v>0</v>
      </c>
      <c r="I64" s="397"/>
      <c r="Q64" s="398"/>
      <c r="AD64" s="399"/>
    </row>
    <row r="65" spans="1:30" ht="17.649999999999999">
      <c r="A65" s="400"/>
      <c r="B65" s="427"/>
      <c r="C65" s="428"/>
      <c r="D65" s="428"/>
      <c r="E65" s="428"/>
    </row>
    <row r="66" spans="1:30" ht="17.649999999999999">
      <c r="A66" s="400" t="s">
        <v>572</v>
      </c>
      <c r="B66" s="795" t="s">
        <v>634</v>
      </c>
      <c r="C66" s="795"/>
      <c r="D66" s="795"/>
      <c r="E66" s="795"/>
    </row>
    <row r="67" spans="1:30" ht="17.649999999999999">
      <c r="A67" s="400" t="s">
        <v>572</v>
      </c>
      <c r="B67" s="429" t="s">
        <v>574</v>
      </c>
      <c r="C67" s="430" t="e">
        <f>C61</f>
        <v>#REF!</v>
      </c>
      <c r="D67" s="430" t="e">
        <f>D61</f>
        <v>#REF!</v>
      </c>
      <c r="E67" s="430" t="e">
        <f>E61</f>
        <v>#REF!</v>
      </c>
      <c r="F67" s="430" t="e">
        <f>F61</f>
        <v>#REF!</v>
      </c>
      <c r="I67" s="397"/>
      <c r="Q67" s="398"/>
      <c r="AD67" s="399"/>
    </row>
    <row r="68" spans="1:30" ht="17.649999999999999">
      <c r="A68" s="400" t="s">
        <v>572</v>
      </c>
      <c r="B68" s="425" t="s">
        <v>635</v>
      </c>
      <c r="C68" s="431"/>
      <c r="D68" s="431"/>
      <c r="E68" s="431"/>
      <c r="F68" s="431"/>
      <c r="I68" s="397"/>
      <c r="Q68" s="398"/>
      <c r="AD68" s="399"/>
    </row>
    <row r="69" spans="1:30" ht="17.649999999999999">
      <c r="A69" s="400" t="s">
        <v>572</v>
      </c>
      <c r="B69" s="432" t="s">
        <v>636</v>
      </c>
      <c r="C69" s="431"/>
      <c r="D69" s="431"/>
      <c r="E69" s="431"/>
      <c r="F69" s="431"/>
      <c r="I69" s="397"/>
      <c r="Q69" s="398"/>
      <c r="AD69" s="399"/>
    </row>
    <row r="70" spans="1:30" ht="17.649999999999999">
      <c r="A70" s="400" t="s">
        <v>572</v>
      </c>
      <c r="B70" s="432" t="s">
        <v>637</v>
      </c>
      <c r="C70" s="431"/>
      <c r="D70" s="431"/>
      <c r="E70" s="431"/>
      <c r="F70" s="431"/>
      <c r="I70" s="397"/>
      <c r="Q70" s="398"/>
      <c r="AD70" s="399"/>
    </row>
    <row r="71" spans="1:30" ht="17.649999999999999">
      <c r="A71" s="400" t="s">
        <v>572</v>
      </c>
      <c r="B71" s="432" t="s">
        <v>638</v>
      </c>
      <c r="C71" s="431"/>
      <c r="D71" s="431"/>
      <c r="E71" s="431"/>
      <c r="F71" s="431"/>
      <c r="I71" s="397"/>
      <c r="Q71" s="398"/>
      <c r="AD71" s="399"/>
    </row>
    <row r="72" spans="1:30" ht="17.649999999999999">
      <c r="A72" s="400"/>
      <c r="B72" s="427"/>
      <c r="C72" s="428"/>
      <c r="D72" s="428"/>
      <c r="E72" s="428"/>
    </row>
    <row r="73" spans="1:30" ht="17.649999999999999">
      <c r="A73" s="400" t="s">
        <v>572</v>
      </c>
      <c r="B73" s="787" t="s">
        <v>639</v>
      </c>
      <c r="C73" s="787"/>
      <c r="D73" s="787"/>
      <c r="E73" s="787"/>
      <c r="F73" s="787"/>
      <c r="G73" s="787"/>
    </row>
    <row r="74" spans="1:30" ht="17.649999999999999">
      <c r="A74" s="400" t="s">
        <v>572</v>
      </c>
      <c r="B74" s="415" t="s">
        <v>5</v>
      </c>
      <c r="C74" s="433" t="s">
        <v>6</v>
      </c>
      <c r="D74" s="415" t="s">
        <v>7</v>
      </c>
      <c r="E74" s="434" t="s">
        <v>8</v>
      </c>
      <c r="F74" s="415" t="s">
        <v>616</v>
      </c>
      <c r="G74" s="433" t="s">
        <v>617</v>
      </c>
    </row>
    <row r="75" spans="1:30" ht="17.649999999999999">
      <c r="A75" s="400" t="s">
        <v>572</v>
      </c>
      <c r="B75" s="435" t="s">
        <v>213</v>
      </c>
      <c r="C75" s="426" t="e">
        <f>#REF!</f>
        <v>#REF!</v>
      </c>
      <c r="D75" s="426" t="e">
        <f>#REF!</f>
        <v>#REF!</v>
      </c>
      <c r="E75" s="426" t="e">
        <f>#REF!</f>
        <v>#REF!</v>
      </c>
      <c r="F75" s="426" t="e">
        <f>#REF!</f>
        <v>#REF!</v>
      </c>
      <c r="G75" s="413" t="e">
        <f>IF(C75=0,"",B75&amp;"、")</f>
        <v>#REF!</v>
      </c>
      <c r="H75" s="398" t="e">
        <f t="shared" ref="H75:H88" si="3">IF(E75&lt;&gt;0,IF(C75=0,K75,J75),I75)</f>
        <v>#REF!</v>
      </c>
      <c r="I75" s="399" t="s">
        <v>607</v>
      </c>
      <c r="J75" s="398" t="e">
        <f>IF(E75&gt;0,CONCATENATE("评估值增值",TEXT(E75,"#,##0.00"),"元，增值率",ROUND(F75,2),"%"),CONCATENATE("评估值减值",TEXT(-E75,"#,##0.00"),"元，减值率",ROUND(-F75,2),"%"))</f>
        <v>#REF!</v>
      </c>
      <c r="K75" s="398" t="e">
        <f t="shared" ref="K75:K88" si="4">IF(E75&gt;0,CONCATENATE("评估值增值",TEXT(E75,"#,##0.00"),"元"),CONCATENATE("评估值减值",TEXT(-E75,"#,##0.00"),"元"))</f>
        <v>#REF!</v>
      </c>
    </row>
    <row r="76" spans="1:30" ht="17.649999999999999">
      <c r="A76" s="400" t="s">
        <v>572</v>
      </c>
      <c r="B76" s="435" t="s">
        <v>221</v>
      </c>
      <c r="C76" s="426" t="e">
        <f>#REF!</f>
        <v>#REF!</v>
      </c>
      <c r="D76" s="426" t="e">
        <f>#REF!</f>
        <v>#REF!</v>
      </c>
      <c r="E76" s="426" t="e">
        <f>#REF!</f>
        <v>#REF!</v>
      </c>
      <c r="F76" s="426" t="e">
        <f>#REF!</f>
        <v>#REF!</v>
      </c>
      <c r="G76" s="413" t="e">
        <f>IF(C76=0,"",B76&amp;"、")</f>
        <v>#REF!</v>
      </c>
      <c r="H76" s="398" t="e">
        <f t="shared" si="3"/>
        <v>#REF!</v>
      </c>
      <c r="I76" s="399" t="s">
        <v>607</v>
      </c>
      <c r="J76" s="398" t="e">
        <f t="shared" ref="J76:J88" si="5">IF(E76&gt;0,CONCATENATE("评估值增值",TEXT(E76,"#,##0.00"),"元，增值率",ROUND(F76,2),"%"),CONCATENATE("评估值减值",TEXT(-E76,"#,##0.00"),"元，减值率",ROUND(-F76,2),"%"))</f>
        <v>#REF!</v>
      </c>
      <c r="K76" s="398" t="e">
        <f t="shared" si="4"/>
        <v>#REF!</v>
      </c>
    </row>
    <row r="77" spans="1:30" ht="17.649999999999999">
      <c r="A77" s="400" t="s">
        <v>572</v>
      </c>
      <c r="B77" s="435" t="s">
        <v>230</v>
      </c>
      <c r="C77" s="426" t="e">
        <f>#REF!</f>
        <v>#REF!</v>
      </c>
      <c r="D77" s="426" t="e">
        <f>#REF!</f>
        <v>#REF!</v>
      </c>
      <c r="E77" s="426" t="e">
        <f>#REF!</f>
        <v>#REF!</v>
      </c>
      <c r="F77" s="426" t="e">
        <f>#REF!</f>
        <v>#REF!</v>
      </c>
      <c r="G77" s="413" t="e">
        <f t="shared" ref="G77:G87" si="6">IF(C77=0,"",B77&amp;"、")</f>
        <v>#REF!</v>
      </c>
      <c r="H77" s="398" t="e">
        <f t="shared" si="3"/>
        <v>#REF!</v>
      </c>
      <c r="I77" s="399" t="s">
        <v>607</v>
      </c>
      <c r="J77" s="398" t="e">
        <f t="shared" si="5"/>
        <v>#REF!</v>
      </c>
      <c r="K77" s="398" t="e">
        <f t="shared" si="4"/>
        <v>#REF!</v>
      </c>
    </row>
    <row r="78" spans="1:30" ht="17.649999999999999">
      <c r="A78" s="400" t="s">
        <v>572</v>
      </c>
      <c r="B78" s="435" t="s">
        <v>232</v>
      </c>
      <c r="C78" s="426" t="e">
        <f>#REF!</f>
        <v>#REF!</v>
      </c>
      <c r="D78" s="426" t="e">
        <f>#REF!</f>
        <v>#REF!</v>
      </c>
      <c r="E78" s="426" t="e">
        <f>#REF!</f>
        <v>#REF!</v>
      </c>
      <c r="F78" s="426" t="e">
        <f>#REF!</f>
        <v>#REF!</v>
      </c>
      <c r="G78" s="413" t="e">
        <f t="shared" si="6"/>
        <v>#REF!</v>
      </c>
      <c r="H78" s="398" t="e">
        <f t="shared" si="3"/>
        <v>#REF!</v>
      </c>
      <c r="I78" s="398" t="s">
        <v>640</v>
      </c>
      <c r="J78" s="398" t="e">
        <f t="shared" si="5"/>
        <v>#REF!</v>
      </c>
      <c r="K78" s="398" t="e">
        <f t="shared" si="4"/>
        <v>#REF!</v>
      </c>
    </row>
    <row r="79" spans="1:30" ht="17.649999999999999">
      <c r="A79" s="400" t="s">
        <v>572</v>
      </c>
      <c r="B79" s="435" t="s">
        <v>234</v>
      </c>
      <c r="C79" s="426" t="e">
        <f>#REF!</f>
        <v>#REF!</v>
      </c>
      <c r="D79" s="426" t="e">
        <f>#REF!</f>
        <v>#REF!</v>
      </c>
      <c r="E79" s="426" t="e">
        <f>#REF!</f>
        <v>#REF!</v>
      </c>
      <c r="F79" s="426" t="e">
        <f>#REF!</f>
        <v>#REF!</v>
      </c>
      <c r="G79" s="413" t="e">
        <f t="shared" si="6"/>
        <v>#REF!</v>
      </c>
      <c r="H79" s="398" t="e">
        <f t="shared" si="3"/>
        <v>#REF!</v>
      </c>
      <c r="I79" s="398" t="s">
        <v>640</v>
      </c>
      <c r="J79" s="398" t="e">
        <f t="shared" si="5"/>
        <v>#REF!</v>
      </c>
      <c r="K79" s="398" t="e">
        <f t="shared" si="4"/>
        <v>#REF!</v>
      </c>
    </row>
    <row r="80" spans="1:30" ht="17.649999999999999">
      <c r="A80" s="400" t="s">
        <v>572</v>
      </c>
      <c r="B80" s="435" t="s">
        <v>641</v>
      </c>
      <c r="C80" s="426" t="e">
        <f>#REF!</f>
        <v>#REF!</v>
      </c>
      <c r="D80" s="426" t="e">
        <f>#REF!</f>
        <v>#REF!</v>
      </c>
      <c r="E80" s="426" t="e">
        <f>#REF!</f>
        <v>#REF!</v>
      </c>
      <c r="F80" s="426" t="e">
        <f>#REF!</f>
        <v>#REF!</v>
      </c>
      <c r="G80" s="413" t="e">
        <f t="shared" si="6"/>
        <v>#REF!</v>
      </c>
      <c r="H80" s="398" t="e">
        <f t="shared" si="3"/>
        <v>#REF!</v>
      </c>
      <c r="I80" s="399" t="s">
        <v>607</v>
      </c>
      <c r="J80" s="398" t="e">
        <f t="shared" si="5"/>
        <v>#REF!</v>
      </c>
      <c r="K80" s="398" t="e">
        <f t="shared" si="4"/>
        <v>#REF!</v>
      </c>
    </row>
    <row r="81" spans="1:11" ht="17.649999999999999">
      <c r="A81" s="400" t="s">
        <v>572</v>
      </c>
      <c r="B81" s="435" t="s">
        <v>238</v>
      </c>
      <c r="C81" s="426" t="e">
        <f>#REF!</f>
        <v>#REF!</v>
      </c>
      <c r="D81" s="426" t="e">
        <f>#REF!</f>
        <v>#REF!</v>
      </c>
      <c r="E81" s="426" t="e">
        <f>#REF!</f>
        <v>#REF!</v>
      </c>
      <c r="F81" s="426" t="e">
        <f>#REF!</f>
        <v>#REF!</v>
      </c>
      <c r="G81" s="413" t="e">
        <f t="shared" si="6"/>
        <v>#REF!</v>
      </c>
      <c r="H81" s="398" t="e">
        <f t="shared" si="3"/>
        <v>#REF!</v>
      </c>
      <c r="I81" s="398" t="s">
        <v>640</v>
      </c>
      <c r="J81" s="398" t="e">
        <f t="shared" si="5"/>
        <v>#REF!</v>
      </c>
      <c r="K81" s="398" t="e">
        <f t="shared" si="4"/>
        <v>#REF!</v>
      </c>
    </row>
    <row r="82" spans="1:11" ht="17.649999999999999">
      <c r="A82" s="400" t="s">
        <v>572</v>
      </c>
      <c r="B82" s="435" t="s">
        <v>240</v>
      </c>
      <c r="C82" s="426" t="e">
        <f>#REF!</f>
        <v>#REF!</v>
      </c>
      <c r="D82" s="426" t="e">
        <f>#REF!</f>
        <v>#REF!</v>
      </c>
      <c r="E82" s="426" t="e">
        <f>#REF!</f>
        <v>#REF!</v>
      </c>
      <c r="F82" s="426" t="e">
        <f>#REF!</f>
        <v>#REF!</v>
      </c>
      <c r="G82" s="413" t="e">
        <f t="shared" si="6"/>
        <v>#REF!</v>
      </c>
      <c r="H82" s="398" t="e">
        <f t="shared" si="3"/>
        <v>#REF!</v>
      </c>
      <c r="I82" s="398" t="s">
        <v>640</v>
      </c>
      <c r="J82" s="398" t="e">
        <f t="shared" si="5"/>
        <v>#REF!</v>
      </c>
      <c r="K82" s="398" t="e">
        <f t="shared" si="4"/>
        <v>#REF!</v>
      </c>
    </row>
    <row r="83" spans="1:11" ht="17.649999999999999">
      <c r="A83" s="400" t="s">
        <v>572</v>
      </c>
      <c r="B83" s="435" t="s">
        <v>642</v>
      </c>
      <c r="C83" s="426" t="e">
        <f>#REF!</f>
        <v>#REF!</v>
      </c>
      <c r="D83" s="426" t="e">
        <f>#REF!</f>
        <v>#REF!</v>
      </c>
      <c r="E83" s="426" t="e">
        <f>#REF!</f>
        <v>#REF!</v>
      </c>
      <c r="F83" s="426" t="e">
        <f>#REF!</f>
        <v>#REF!</v>
      </c>
      <c r="G83" s="413" t="e">
        <f t="shared" si="6"/>
        <v>#REF!</v>
      </c>
      <c r="H83" s="398" t="e">
        <f t="shared" si="3"/>
        <v>#REF!</v>
      </c>
      <c r="I83" s="398" t="s">
        <v>640</v>
      </c>
      <c r="J83" s="398" t="e">
        <f t="shared" si="5"/>
        <v>#REF!</v>
      </c>
      <c r="K83" s="398" t="e">
        <f t="shared" si="4"/>
        <v>#REF!</v>
      </c>
    </row>
    <row r="84" spans="1:11" ht="17.649999999999999">
      <c r="A84" s="400" t="s">
        <v>572</v>
      </c>
      <c r="B84" s="435" t="s">
        <v>254</v>
      </c>
      <c r="C84" s="426" t="e">
        <f>#REF!</f>
        <v>#REF!</v>
      </c>
      <c r="D84" s="426" t="e">
        <f>#REF!</f>
        <v>#REF!</v>
      </c>
      <c r="E84" s="426" t="e">
        <f>#REF!</f>
        <v>#REF!</v>
      </c>
      <c r="F84" s="426" t="e">
        <f>#REF!</f>
        <v>#REF!</v>
      </c>
      <c r="G84" s="413" t="e">
        <f t="shared" si="6"/>
        <v>#REF!</v>
      </c>
      <c r="H84" s="398" t="e">
        <f t="shared" si="3"/>
        <v>#REF!</v>
      </c>
      <c r="I84" s="399" t="s">
        <v>607</v>
      </c>
      <c r="J84" s="398" t="e">
        <f t="shared" si="5"/>
        <v>#REF!</v>
      </c>
      <c r="K84" s="398" t="e">
        <f t="shared" si="4"/>
        <v>#REF!</v>
      </c>
    </row>
    <row r="85" spans="1:11" ht="17.649999999999999">
      <c r="A85" s="400" t="s">
        <v>572</v>
      </c>
      <c r="B85" s="435" t="s">
        <v>257</v>
      </c>
      <c r="C85" s="426" t="e">
        <f>#REF!</f>
        <v>#REF!</v>
      </c>
      <c r="D85" s="426" t="e">
        <f>#REF!</f>
        <v>#REF!</v>
      </c>
      <c r="E85" s="426" t="e">
        <f>#REF!</f>
        <v>#REF!</v>
      </c>
      <c r="F85" s="426" t="e">
        <f>#REF!</f>
        <v>#REF!</v>
      </c>
      <c r="G85" s="413" t="e">
        <f t="shared" si="6"/>
        <v>#REF!</v>
      </c>
      <c r="H85" s="398" t="e">
        <f t="shared" si="3"/>
        <v>#REF!</v>
      </c>
      <c r="I85" s="398" t="s">
        <v>640</v>
      </c>
      <c r="J85" s="398" t="e">
        <f t="shared" si="5"/>
        <v>#REF!</v>
      </c>
      <c r="K85" s="398" t="e">
        <f t="shared" si="4"/>
        <v>#REF!</v>
      </c>
    </row>
    <row r="86" spans="1:11" ht="17.649999999999999">
      <c r="A86" s="400" t="s">
        <v>572</v>
      </c>
      <c r="B86" s="435" t="s">
        <v>643</v>
      </c>
      <c r="C86" s="426" t="e">
        <f>#REF!</f>
        <v>#REF!</v>
      </c>
      <c r="D86" s="426" t="e">
        <f>#REF!</f>
        <v>#REF!</v>
      </c>
      <c r="E86" s="426" t="e">
        <f>#REF!</f>
        <v>#REF!</v>
      </c>
      <c r="F86" s="426" t="e">
        <f>#REF!</f>
        <v>#REF!</v>
      </c>
      <c r="G86" s="413" t="e">
        <f t="shared" si="6"/>
        <v>#REF!</v>
      </c>
      <c r="H86" s="398" t="e">
        <f t="shared" si="3"/>
        <v>#REF!</v>
      </c>
      <c r="I86" s="398" t="s">
        <v>640</v>
      </c>
      <c r="J86" s="398" t="e">
        <f t="shared" si="5"/>
        <v>#REF!</v>
      </c>
      <c r="K86" s="398" t="e">
        <f t="shared" si="4"/>
        <v>#REF!</v>
      </c>
    </row>
    <row r="87" spans="1:11" ht="17.649999999999999">
      <c r="A87" s="400" t="s">
        <v>572</v>
      </c>
      <c r="B87" s="435" t="s">
        <v>263</v>
      </c>
      <c r="C87" s="426" t="e">
        <f>#REF!</f>
        <v>#REF!</v>
      </c>
      <c r="D87" s="426" t="e">
        <f>#REF!</f>
        <v>#REF!</v>
      </c>
      <c r="E87" s="426" t="e">
        <f>#REF!</f>
        <v>#REF!</v>
      </c>
      <c r="F87" s="426" t="e">
        <f>#REF!</f>
        <v>#REF!</v>
      </c>
      <c r="G87" s="413" t="e">
        <f t="shared" si="6"/>
        <v>#REF!</v>
      </c>
      <c r="H87" s="398" t="e">
        <f t="shared" si="3"/>
        <v>#REF!</v>
      </c>
      <c r="I87" s="398" t="s">
        <v>640</v>
      </c>
      <c r="J87" s="398" t="e">
        <f t="shared" si="5"/>
        <v>#REF!</v>
      </c>
      <c r="K87" s="398" t="e">
        <f t="shared" si="4"/>
        <v>#REF!</v>
      </c>
    </row>
    <row r="88" spans="1:11" ht="17.649999999999999">
      <c r="A88" s="400" t="s">
        <v>572</v>
      </c>
      <c r="B88" s="436" t="s">
        <v>544</v>
      </c>
      <c r="C88" s="437" t="e">
        <f>#REF!</f>
        <v>#REF!</v>
      </c>
      <c r="D88" s="437" t="e">
        <f>#REF!</f>
        <v>#REF!</v>
      </c>
      <c r="E88" s="437" t="e">
        <f>#REF!</f>
        <v>#REF!</v>
      </c>
      <c r="F88" s="437" t="e">
        <f>#REF!</f>
        <v>#REF!</v>
      </c>
      <c r="G88" s="436"/>
      <c r="H88" s="398" t="e">
        <f t="shared" si="3"/>
        <v>#REF!</v>
      </c>
      <c r="I88" s="398" t="s">
        <v>640</v>
      </c>
      <c r="J88" s="398" t="e">
        <f t="shared" si="5"/>
        <v>#REF!</v>
      </c>
      <c r="K88" s="398" t="e">
        <f t="shared" si="4"/>
        <v>#REF!</v>
      </c>
    </row>
    <row r="89" spans="1:11" ht="17.649999999999999">
      <c r="A89" s="400"/>
    </row>
    <row r="90" spans="1:11" ht="17.649999999999999">
      <c r="A90" s="400" t="s">
        <v>572</v>
      </c>
      <c r="B90" s="787" t="s">
        <v>644</v>
      </c>
      <c r="C90" s="787"/>
      <c r="D90" s="787"/>
    </row>
    <row r="91" spans="1:11" ht="17.649999999999999">
      <c r="A91" s="400" t="s">
        <v>572</v>
      </c>
      <c r="B91" s="413" t="s">
        <v>5</v>
      </c>
      <c r="C91" s="413" t="s">
        <v>6</v>
      </c>
      <c r="D91" s="413" t="s">
        <v>7</v>
      </c>
    </row>
    <row r="92" spans="1:11" ht="17.649999999999999">
      <c r="A92" s="400" t="s">
        <v>572</v>
      </c>
      <c r="B92" s="435" t="s">
        <v>214</v>
      </c>
      <c r="C92" s="416">
        <f>'表3-1货币汇总表'!C7</f>
        <v>0</v>
      </c>
      <c r="D92" s="416">
        <f>'表3-1货币汇总表'!D7</f>
        <v>0</v>
      </c>
    </row>
    <row r="93" spans="1:11" ht="17.649999999999999">
      <c r="A93" s="400" t="s">
        <v>572</v>
      </c>
      <c r="B93" s="435" t="s">
        <v>217</v>
      </c>
      <c r="C93" s="416">
        <f>'表3-1货币汇总表'!C8</f>
        <v>0</v>
      </c>
      <c r="D93" s="416">
        <f>'表3-1货币汇总表'!D8</f>
        <v>0</v>
      </c>
    </row>
    <row r="94" spans="1:11" ht="17.649999999999999">
      <c r="A94" s="400" t="s">
        <v>572</v>
      </c>
      <c r="B94" s="435" t="s">
        <v>219</v>
      </c>
      <c r="C94" s="416">
        <f>'表3-1货币汇总表'!C9</f>
        <v>0</v>
      </c>
      <c r="D94" s="416">
        <f>'表3-1货币汇总表'!D9</f>
        <v>0</v>
      </c>
    </row>
    <row r="95" spans="1:11" ht="17.649999999999999">
      <c r="A95" s="400"/>
    </row>
    <row r="96" spans="1:11" ht="17.649999999999999">
      <c r="A96" s="400" t="s">
        <v>572</v>
      </c>
      <c r="B96" s="787" t="s">
        <v>645</v>
      </c>
      <c r="C96" s="787"/>
      <c r="D96" s="787"/>
    </row>
    <row r="97" spans="1:12" ht="17.649999999999999">
      <c r="A97" s="400" t="s">
        <v>572</v>
      </c>
      <c r="B97" s="413" t="s">
        <v>5</v>
      </c>
      <c r="C97" s="413" t="s">
        <v>6</v>
      </c>
      <c r="D97" s="413" t="s">
        <v>7</v>
      </c>
    </row>
    <row r="98" spans="1:12" ht="17.649999999999999">
      <c r="A98" s="400" t="s">
        <v>572</v>
      </c>
      <c r="B98" s="435" t="s">
        <v>646</v>
      </c>
      <c r="C98" s="416">
        <f>'3-5应收账款'!H25</f>
        <v>0</v>
      </c>
      <c r="D98" s="416">
        <f>'3-5应收账款'!J25</f>
        <v>0</v>
      </c>
    </row>
    <row r="99" spans="1:12" ht="17.649999999999999">
      <c r="A99" s="400" t="s">
        <v>572</v>
      </c>
      <c r="B99" s="435" t="s">
        <v>647</v>
      </c>
      <c r="C99" s="416">
        <f>'3-5应收账款'!H26</f>
        <v>0</v>
      </c>
      <c r="D99" s="416">
        <f>'3-5应收账款'!J27</f>
        <v>0</v>
      </c>
    </row>
    <row r="100" spans="1:12" ht="17.649999999999999">
      <c r="A100" s="400" t="s">
        <v>572</v>
      </c>
      <c r="B100" s="435" t="s">
        <v>648</v>
      </c>
      <c r="C100" s="416">
        <f>'3-5应收账款'!H28</f>
        <v>0</v>
      </c>
      <c r="D100" s="416">
        <f>'3-5应收账款'!J28</f>
        <v>0</v>
      </c>
    </row>
    <row r="101" spans="1:12" ht="17.649999999999999">
      <c r="A101" s="400"/>
    </row>
    <row r="102" spans="1:12" ht="17.649999999999999">
      <c r="A102" s="400" t="s">
        <v>572</v>
      </c>
      <c r="B102" s="787" t="s">
        <v>649</v>
      </c>
      <c r="C102" s="787"/>
      <c r="D102" s="787"/>
    </row>
    <row r="103" spans="1:12" ht="17.649999999999999">
      <c r="A103" s="400" t="s">
        <v>572</v>
      </c>
      <c r="B103" s="413" t="s">
        <v>5</v>
      </c>
      <c r="C103" s="413" t="s">
        <v>6</v>
      </c>
      <c r="D103" s="413" t="s">
        <v>7</v>
      </c>
    </row>
    <row r="104" spans="1:12" ht="17.649999999999999">
      <c r="A104" s="400" t="s">
        <v>572</v>
      </c>
      <c r="B104" s="435" t="s">
        <v>650</v>
      </c>
      <c r="C104" s="416">
        <f>'3-8其他应收款'!H25</f>
        <v>0</v>
      </c>
      <c r="D104" s="416">
        <f>'3-8其他应收款'!J25</f>
        <v>0</v>
      </c>
    </row>
    <row r="105" spans="1:12" ht="17.649999999999999">
      <c r="A105" s="400" t="s">
        <v>572</v>
      </c>
      <c r="B105" s="435" t="s">
        <v>647</v>
      </c>
      <c r="C105" s="416">
        <f>'3-8其他应收款'!H26</f>
        <v>0</v>
      </c>
      <c r="D105" s="416">
        <f>'3-8其他应收款'!J27</f>
        <v>0</v>
      </c>
    </row>
    <row r="106" spans="1:12" ht="17.649999999999999">
      <c r="A106" s="400" t="s">
        <v>572</v>
      </c>
      <c r="B106" s="435" t="s">
        <v>651</v>
      </c>
      <c r="C106" s="416">
        <f>'3-8其他应收款'!H28</f>
        <v>0</v>
      </c>
      <c r="D106" s="416">
        <f>'3-8其他应收款'!J28</f>
        <v>0</v>
      </c>
    </row>
    <row r="107" spans="1:12" ht="17.649999999999999">
      <c r="A107" s="400"/>
    </row>
    <row r="108" spans="1:12" ht="17.649999999999999">
      <c r="A108" s="400" t="s">
        <v>572</v>
      </c>
      <c r="B108" s="787" t="s">
        <v>652</v>
      </c>
      <c r="C108" s="787"/>
      <c r="D108" s="787"/>
      <c r="E108" s="787"/>
      <c r="F108" s="787"/>
      <c r="G108" s="787"/>
      <c r="H108" s="787"/>
    </row>
    <row r="109" spans="1:12" ht="17.649999999999999">
      <c r="A109" s="400" t="s">
        <v>572</v>
      </c>
      <c r="B109" s="413" t="s">
        <v>5</v>
      </c>
      <c r="C109" s="414" t="s">
        <v>653</v>
      </c>
      <c r="D109" s="414" t="s">
        <v>654</v>
      </c>
      <c r="E109" s="414" t="s">
        <v>6</v>
      </c>
      <c r="F109" s="413" t="s">
        <v>7</v>
      </c>
      <c r="G109" s="438" t="s">
        <v>8</v>
      </c>
      <c r="H109" s="413" t="s">
        <v>616</v>
      </c>
    </row>
    <row r="110" spans="1:12" ht="17.649999999999999">
      <c r="A110" s="400" t="s">
        <v>572</v>
      </c>
      <c r="B110" s="435" t="s">
        <v>243</v>
      </c>
      <c r="C110" s="416">
        <f>'3-9-1材料采购（在途物资）'!F26</f>
        <v>0</v>
      </c>
      <c r="D110" s="416">
        <f>'3-9存货汇总'!D7</f>
        <v>0</v>
      </c>
      <c r="E110" s="416">
        <f>'3-9-1材料采购（在途物资）'!F28</f>
        <v>0</v>
      </c>
      <c r="F110" s="416">
        <f>'3-9存货汇总'!E7</f>
        <v>0</v>
      </c>
      <c r="G110" s="416">
        <f>'3-9存货汇总'!F7</f>
        <v>0</v>
      </c>
      <c r="H110" s="416" t="str">
        <f>'3-9存货汇总'!G7</f>
        <v/>
      </c>
      <c r="I110" s="440" t="str">
        <f t="shared" ref="I110:I121" si="7">IF(G110&lt;&gt;0,IF(E110=0,L110,K110),J110)</f>
        <v>无增减值变化</v>
      </c>
      <c r="J110" s="398" t="s">
        <v>640</v>
      </c>
      <c r="K110" s="398" t="e">
        <f t="shared" ref="K110:K121" si="8">IF(G110&gt;0,CONCATENATE("评估值增值",TEXT(G110,"#,##0.00"),"元，增值率",ROUND(H110,2),"%"),CONCATENATE("评估值减值",TEXT(-G110,"#,##0.00"),"元，减值率",ROUND(-H110,2),"%"))</f>
        <v>#VALUE!</v>
      </c>
      <c r="L110" s="398" t="str">
        <f t="shared" ref="L110:L121" si="9">IF(G110&gt;0,CONCATENATE("评估值增值",TEXT(G110,"#,##0.00"),"元"),CONCATENATE("评估值减值",TEXT(-G110,"#,##0.00"),"元"))</f>
        <v>评估值减值0.00元</v>
      </c>
    </row>
    <row r="111" spans="1:12" ht="17.649999999999999">
      <c r="A111" s="400" t="s">
        <v>572</v>
      </c>
      <c r="B111" s="435" t="s">
        <v>244</v>
      </c>
      <c r="C111" s="416">
        <f>'3-9-2原材料'!G150</f>
        <v>0</v>
      </c>
      <c r="D111" s="416">
        <f>'3-9存货汇总'!D8</f>
        <v>0</v>
      </c>
      <c r="E111" s="416">
        <f>'3-9-2原材料'!G152</f>
        <v>0</v>
      </c>
      <c r="F111" s="416">
        <f>'3-9存货汇总'!E8</f>
        <v>1325443.4774</v>
      </c>
      <c r="G111" s="416">
        <f>'3-9存货汇总'!F8</f>
        <v>1325443.4774</v>
      </c>
      <c r="H111" s="416" t="str">
        <f>'3-9存货汇总'!G8</f>
        <v/>
      </c>
      <c r="I111" s="440" t="str">
        <f t="shared" si="7"/>
        <v>评估值增值1,325,443.48元</v>
      </c>
      <c r="J111" s="398" t="s">
        <v>640</v>
      </c>
      <c r="K111" s="398" t="e">
        <f t="shared" si="8"/>
        <v>#VALUE!</v>
      </c>
      <c r="L111" s="398" t="str">
        <f t="shared" si="9"/>
        <v>评估值增值1,325,443.48元</v>
      </c>
    </row>
    <row r="112" spans="1:12" ht="17.649999999999999">
      <c r="A112" s="400" t="s">
        <v>572</v>
      </c>
      <c r="B112" s="435" t="s">
        <v>245</v>
      </c>
      <c r="C112" s="416">
        <f>'3-9-3在库周转材料'!G26</f>
        <v>0</v>
      </c>
      <c r="D112" s="416">
        <f>'3-9存货汇总'!D9</f>
        <v>0</v>
      </c>
      <c r="E112" s="416">
        <f>'3-9-3在库周转材料'!G28</f>
        <v>0</v>
      </c>
      <c r="F112" s="416">
        <f>'3-9存货汇总'!E9</f>
        <v>0</v>
      </c>
      <c r="G112" s="416">
        <f>'3-9存货汇总'!F9</f>
        <v>0</v>
      </c>
      <c r="H112" s="416" t="str">
        <f>'3-9存货汇总'!G9</f>
        <v/>
      </c>
      <c r="I112" s="440" t="str">
        <f t="shared" si="7"/>
        <v>无增减值变化</v>
      </c>
      <c r="J112" s="398" t="s">
        <v>640</v>
      </c>
      <c r="K112" s="398" t="e">
        <f t="shared" si="8"/>
        <v>#VALUE!</v>
      </c>
      <c r="L112" s="398" t="str">
        <f t="shared" si="9"/>
        <v>评估值减值0.00元</v>
      </c>
    </row>
    <row r="113" spans="1:14" ht="17.649999999999999">
      <c r="A113" s="400" t="s">
        <v>572</v>
      </c>
      <c r="B113" s="435" t="s">
        <v>248</v>
      </c>
      <c r="C113" s="416">
        <f>'3-9-4委托加工物资'!G26</f>
        <v>0</v>
      </c>
      <c r="D113" s="416">
        <f>'3-9存货汇总'!D10</f>
        <v>0</v>
      </c>
      <c r="E113" s="416">
        <f>'3-9-4委托加工物资'!G28</f>
        <v>0</v>
      </c>
      <c r="F113" s="416">
        <f>'3-9存货汇总'!E10</f>
        <v>0</v>
      </c>
      <c r="G113" s="416">
        <f>'3-9存货汇总'!F10</f>
        <v>0</v>
      </c>
      <c r="H113" s="416" t="str">
        <f>'3-9存货汇总'!G10</f>
        <v/>
      </c>
      <c r="I113" s="440" t="str">
        <f t="shared" si="7"/>
        <v>无增减值变化</v>
      </c>
      <c r="J113" s="398" t="s">
        <v>640</v>
      </c>
      <c r="K113" s="398" t="e">
        <f t="shared" si="8"/>
        <v>#VALUE!</v>
      </c>
      <c r="L113" s="398" t="str">
        <f t="shared" si="9"/>
        <v>评估值减值0.00元</v>
      </c>
    </row>
    <row r="114" spans="1:14" ht="17.649999999999999">
      <c r="A114" s="400" t="s">
        <v>572</v>
      </c>
      <c r="B114" s="435" t="s">
        <v>250</v>
      </c>
      <c r="C114" s="416">
        <f>'3-9-5产成品（库存商品）'!I26</f>
        <v>0</v>
      </c>
      <c r="D114" s="416">
        <f>'3-9存货汇总'!D11</f>
        <v>0</v>
      </c>
      <c r="E114" s="416">
        <f>'3-9-5产成品（库存商品）'!I28</f>
        <v>0</v>
      </c>
      <c r="F114" s="416">
        <f>'3-9存货汇总'!E11</f>
        <v>0</v>
      </c>
      <c r="G114" s="416">
        <f>'3-9存货汇总'!F11</f>
        <v>0</v>
      </c>
      <c r="H114" s="416" t="str">
        <f>'3-9存货汇总'!G11</f>
        <v/>
      </c>
      <c r="I114" s="440" t="str">
        <f t="shared" si="7"/>
        <v>无增减值变化</v>
      </c>
      <c r="J114" s="398" t="s">
        <v>640</v>
      </c>
      <c r="K114" s="398" t="e">
        <f t="shared" si="8"/>
        <v>#VALUE!</v>
      </c>
      <c r="L114" s="398" t="str">
        <f t="shared" si="9"/>
        <v>评估值减值0.00元</v>
      </c>
    </row>
    <row r="115" spans="1:14" ht="17.649999999999999">
      <c r="A115" s="400" t="s">
        <v>572</v>
      </c>
      <c r="B115" s="435" t="s">
        <v>252</v>
      </c>
      <c r="C115" s="416">
        <f>'3-9-6在产品（自制半成品）'!F26</f>
        <v>0</v>
      </c>
      <c r="D115" s="416">
        <f>'3-9存货汇总'!D12</f>
        <v>0</v>
      </c>
      <c r="E115" s="416">
        <f>'3-9-6在产品（自制半成品）'!F28</f>
        <v>0</v>
      </c>
      <c r="F115" s="416">
        <f>'3-9存货汇总'!E12</f>
        <v>0</v>
      </c>
      <c r="G115" s="416">
        <f>'3-9存货汇总'!F12</f>
        <v>0</v>
      </c>
      <c r="H115" s="416" t="str">
        <f>'3-9存货汇总'!G12</f>
        <v/>
      </c>
      <c r="I115" s="440" t="str">
        <f t="shared" si="7"/>
        <v>无增减值变化</v>
      </c>
      <c r="J115" s="398" t="s">
        <v>640</v>
      </c>
      <c r="K115" s="398" t="e">
        <f t="shared" si="8"/>
        <v>#VALUE!</v>
      </c>
      <c r="L115" s="398" t="str">
        <f t="shared" si="9"/>
        <v>评估值减值0.00元</v>
      </c>
    </row>
    <row r="116" spans="1:14" ht="17.649999999999999">
      <c r="A116" s="400" t="s">
        <v>572</v>
      </c>
      <c r="B116" s="435" t="s">
        <v>255</v>
      </c>
      <c r="C116" s="416">
        <f>'3-9-7发出商品'!G26</f>
        <v>0</v>
      </c>
      <c r="D116" s="416">
        <f>'3-9存货汇总'!D13</f>
        <v>0</v>
      </c>
      <c r="E116" s="416">
        <f>'3-9-7发出商品'!G28</f>
        <v>0</v>
      </c>
      <c r="F116" s="416">
        <f>'3-9存货汇总'!E13</f>
        <v>0</v>
      </c>
      <c r="G116" s="416">
        <f>'3-9存货汇总'!F13</f>
        <v>0</v>
      </c>
      <c r="H116" s="416" t="str">
        <f>'3-9存货汇总'!G13</f>
        <v/>
      </c>
      <c r="I116" s="440" t="str">
        <f t="shared" si="7"/>
        <v>无增减值变化</v>
      </c>
      <c r="J116" s="398" t="s">
        <v>640</v>
      </c>
      <c r="K116" s="398" t="e">
        <f t="shared" si="8"/>
        <v>#VALUE!</v>
      </c>
      <c r="L116" s="398" t="str">
        <f t="shared" si="9"/>
        <v>评估值减值0.00元</v>
      </c>
    </row>
    <row r="117" spans="1:14" ht="17.649999999999999">
      <c r="A117" s="400" t="s">
        <v>572</v>
      </c>
      <c r="B117" s="435" t="s">
        <v>258</v>
      </c>
      <c r="C117" s="416">
        <f>'3-9-8在用周转材料'!G26</f>
        <v>0</v>
      </c>
      <c r="D117" s="416">
        <f>'3-9存货汇总'!D14</f>
        <v>0</v>
      </c>
      <c r="E117" s="416">
        <f>'3-9-8在用周转材料'!G28</f>
        <v>0</v>
      </c>
      <c r="F117" s="416">
        <f>'3-9存货汇总'!E14</f>
        <v>0</v>
      </c>
      <c r="G117" s="416">
        <f>'3-9存货汇总'!F14</f>
        <v>0</v>
      </c>
      <c r="H117" s="416" t="str">
        <f>'3-9存货汇总'!G14</f>
        <v/>
      </c>
      <c r="I117" s="440" t="str">
        <f t="shared" si="7"/>
        <v>无增减值变化</v>
      </c>
      <c r="J117" s="399" t="s">
        <v>607</v>
      </c>
      <c r="K117" s="398" t="e">
        <f t="shared" si="8"/>
        <v>#VALUE!</v>
      </c>
      <c r="L117" s="398" t="str">
        <f t="shared" si="9"/>
        <v>评估值减值0.00元</v>
      </c>
      <c r="M117" s="399"/>
      <c r="N117" s="399"/>
    </row>
    <row r="118" spans="1:14" ht="17.649999999999999">
      <c r="A118" s="400" t="s">
        <v>572</v>
      </c>
      <c r="B118" s="435" t="s">
        <v>261</v>
      </c>
      <c r="C118" s="416">
        <f>'3-9-9开发产品'!T26</f>
        <v>0</v>
      </c>
      <c r="D118" s="416">
        <f>'3-9存货汇总'!D15</f>
        <v>0</v>
      </c>
      <c r="E118" s="416">
        <f>'3-9-9开发产品'!V28</f>
        <v>0</v>
      </c>
      <c r="F118" s="416">
        <f>'3-9存货汇总'!E15</f>
        <v>0</v>
      </c>
      <c r="G118" s="416">
        <f>'3-9存货汇总'!F15</f>
        <v>0</v>
      </c>
      <c r="H118" s="416" t="str">
        <f>'3-9存货汇总'!G15</f>
        <v/>
      </c>
      <c r="I118" s="440" t="str">
        <f t="shared" si="7"/>
        <v>无增减值变化</v>
      </c>
      <c r="J118" s="398" t="s">
        <v>640</v>
      </c>
      <c r="K118" s="398" t="e">
        <f t="shared" si="8"/>
        <v>#VALUE!</v>
      </c>
      <c r="L118" s="398" t="str">
        <f t="shared" si="9"/>
        <v>评估值减值0.00元</v>
      </c>
    </row>
    <row r="119" spans="1:14" ht="17.649999999999999">
      <c r="A119" s="400" t="s">
        <v>572</v>
      </c>
      <c r="B119" s="435" t="s">
        <v>264</v>
      </c>
      <c r="C119" s="416">
        <f>'3-9-10开发成本'!U25</f>
        <v>0</v>
      </c>
      <c r="D119" s="416">
        <f>'3-9存货汇总'!D16</f>
        <v>0</v>
      </c>
      <c r="E119" s="416">
        <f>'3-9-10开发成本'!W27</f>
        <v>0</v>
      </c>
      <c r="F119" s="416">
        <f>'3-9存货汇总'!E16</f>
        <v>0</v>
      </c>
      <c r="G119" s="416">
        <f>'3-9存货汇总'!F16</f>
        <v>0</v>
      </c>
      <c r="H119" s="416" t="str">
        <f>'3-9存货汇总'!G16</f>
        <v/>
      </c>
      <c r="I119" s="440" t="str">
        <f t="shared" si="7"/>
        <v>无增减值变化</v>
      </c>
      <c r="J119" s="398" t="s">
        <v>640</v>
      </c>
      <c r="K119" s="398" t="e">
        <f t="shared" si="8"/>
        <v>#VALUE!</v>
      </c>
      <c r="L119" s="398" t="str">
        <f t="shared" si="9"/>
        <v>评估值减值0.00元</v>
      </c>
    </row>
    <row r="120" spans="1:14" ht="17.649999999999999">
      <c r="A120" s="400" t="s">
        <v>572</v>
      </c>
      <c r="B120" s="435" t="s">
        <v>266</v>
      </c>
      <c r="C120" s="416">
        <f>'3-9-11消耗性生物资产'!I26</f>
        <v>0</v>
      </c>
      <c r="D120" s="416">
        <f>'3-9存货汇总'!D17</f>
        <v>0</v>
      </c>
      <c r="E120" s="416">
        <f>'3-9-11消耗性生物资产'!I28</f>
        <v>0</v>
      </c>
      <c r="F120" s="416">
        <f>'3-9存货汇总'!E17</f>
        <v>0</v>
      </c>
      <c r="G120" s="416">
        <f>'3-9存货汇总'!F17</f>
        <v>0</v>
      </c>
      <c r="H120" s="416" t="str">
        <f>'3-9存货汇总'!G17</f>
        <v/>
      </c>
      <c r="I120" s="440" t="str">
        <f t="shared" si="7"/>
        <v>无增减值变化</v>
      </c>
      <c r="J120" s="398" t="s">
        <v>640</v>
      </c>
      <c r="K120" s="398" t="e">
        <f t="shared" si="8"/>
        <v>#VALUE!</v>
      </c>
      <c r="L120" s="398" t="str">
        <f t="shared" si="9"/>
        <v>评估值减值0.00元</v>
      </c>
    </row>
    <row r="121" spans="1:14" ht="17.649999999999999">
      <c r="A121" s="400" t="s">
        <v>572</v>
      </c>
      <c r="B121" s="435" t="s">
        <v>267</v>
      </c>
      <c r="C121" s="416">
        <f>'3-9-12工程施工'!X25</f>
        <v>0</v>
      </c>
      <c r="D121" s="416"/>
      <c r="E121" s="416">
        <f>'3-9存货汇总'!C18</f>
        <v>0</v>
      </c>
      <c r="F121" s="416">
        <f>'3-9存货汇总'!E18</f>
        <v>0</v>
      </c>
      <c r="G121" s="416">
        <f>'3-9存货汇总'!F18</f>
        <v>0</v>
      </c>
      <c r="H121" s="416" t="str">
        <f>'3-9存货汇总'!G18</f>
        <v/>
      </c>
      <c r="I121" s="440" t="str">
        <f t="shared" si="7"/>
        <v>无增减值变化</v>
      </c>
      <c r="J121" s="398" t="s">
        <v>640</v>
      </c>
      <c r="K121" s="398" t="e">
        <f t="shared" si="8"/>
        <v>#VALUE!</v>
      </c>
      <c r="L121" s="398" t="str">
        <f t="shared" si="9"/>
        <v>评估值减值0.00元</v>
      </c>
    </row>
    <row r="122" spans="1:14" ht="17.649999999999999">
      <c r="A122" s="400" t="s">
        <v>572</v>
      </c>
      <c r="B122" s="436" t="s">
        <v>334</v>
      </c>
      <c r="C122" s="420">
        <f>SUM(C110:C121)</f>
        <v>0</v>
      </c>
      <c r="D122" s="420">
        <f>'3-9存货汇总'!D25</f>
        <v>0</v>
      </c>
      <c r="E122" s="420">
        <f>'3-9存货汇总'!C27</f>
        <v>0</v>
      </c>
      <c r="F122" s="420">
        <f>'3-9存货汇总'!E27</f>
        <v>1325443.4774</v>
      </c>
      <c r="G122" s="420"/>
      <c r="H122" s="439"/>
    </row>
    <row r="123" spans="1:14" ht="17.649999999999999">
      <c r="A123" s="400"/>
    </row>
    <row r="124" spans="1:14" ht="17.649999999999999">
      <c r="A124" s="400" t="s">
        <v>572</v>
      </c>
      <c r="B124" s="787" t="s">
        <v>655</v>
      </c>
      <c r="C124" s="787"/>
      <c r="D124" s="787"/>
    </row>
    <row r="125" spans="1:14" ht="17.649999999999999">
      <c r="A125" s="400" t="s">
        <v>572</v>
      </c>
      <c r="B125" s="413" t="s">
        <v>5</v>
      </c>
      <c r="C125" s="413" t="s">
        <v>6</v>
      </c>
      <c r="D125" s="413" t="s">
        <v>7</v>
      </c>
    </row>
    <row r="126" spans="1:14" ht="17.649999999999999">
      <c r="A126" s="400" t="s">
        <v>572</v>
      </c>
      <c r="B126" s="435" t="s">
        <v>656</v>
      </c>
      <c r="C126" s="416">
        <f>'3-10合同资产'!I24</f>
        <v>0</v>
      </c>
      <c r="D126" s="416">
        <f>'3-10合同资产'!K24</f>
        <v>0</v>
      </c>
    </row>
    <row r="127" spans="1:14" ht="17.649999999999999">
      <c r="A127" s="400" t="s">
        <v>572</v>
      </c>
      <c r="B127" s="435" t="s">
        <v>647</v>
      </c>
      <c r="C127" s="416">
        <f>'3-10合同资产'!I25</f>
        <v>0</v>
      </c>
      <c r="D127" s="416">
        <f>'3-10合同资产'!K26</f>
        <v>0</v>
      </c>
    </row>
    <row r="128" spans="1:14" ht="17.649999999999999">
      <c r="A128" s="400" t="s">
        <v>572</v>
      </c>
      <c r="B128" s="435" t="s">
        <v>657</v>
      </c>
      <c r="C128" s="416">
        <f>'3-10合同资产'!I27</f>
        <v>0</v>
      </c>
      <c r="D128" s="416">
        <f>'3-10合同资产'!K27</f>
        <v>0</v>
      </c>
    </row>
    <row r="129" spans="1:10" ht="17.649999999999999">
      <c r="A129" s="400"/>
    </row>
    <row r="130" spans="1:10" ht="17.649999999999999">
      <c r="A130" s="400" t="s">
        <v>572</v>
      </c>
      <c r="B130" s="787" t="s">
        <v>658</v>
      </c>
      <c r="C130" s="787"/>
      <c r="D130" s="787"/>
      <c r="E130" s="787"/>
      <c r="F130" s="787"/>
    </row>
    <row r="131" spans="1:10" ht="17.649999999999999">
      <c r="A131" s="400" t="s">
        <v>572</v>
      </c>
      <c r="B131" s="413" t="s">
        <v>5</v>
      </c>
      <c r="C131" s="413" t="s">
        <v>6</v>
      </c>
      <c r="D131" s="413" t="s">
        <v>7</v>
      </c>
      <c r="E131" s="414" t="s">
        <v>8</v>
      </c>
      <c r="F131" s="413" t="s">
        <v>616</v>
      </c>
    </row>
    <row r="132" spans="1:10" ht="17.649999999999999">
      <c r="A132" s="400" t="s">
        <v>572</v>
      </c>
      <c r="B132" s="435" t="s">
        <v>268</v>
      </c>
      <c r="C132" s="416">
        <f>'4-非流动资产汇总'!C7</f>
        <v>0</v>
      </c>
      <c r="D132" s="416">
        <f>'4-非流动资产汇总'!D7</f>
        <v>0</v>
      </c>
      <c r="E132" s="416">
        <f>'4-非流动资产汇总'!E7</f>
        <v>0</v>
      </c>
      <c r="F132" s="416" t="str">
        <f>'4-非流动资产汇总'!F7</f>
        <v/>
      </c>
      <c r="G132" s="398" t="str">
        <f>IF(E132&lt;&gt;0,IF(C132=0,J132,I132),H132)</f>
        <v>无增减值变化</v>
      </c>
      <c r="H132" s="398" t="s">
        <v>607</v>
      </c>
      <c r="I132" s="398" t="e">
        <f>IF(E132&gt;0,CONCATENATE("评估值增值",TEXT(E132,"#,##0.00"),"元，增值率",ROUND(F132,2),"%"),CONCATENATE("评估值减值",TEXT(-E132,"#,##0.00"),"元，减值率",ROUND(-F132,2),"%"))</f>
        <v>#VALUE!</v>
      </c>
      <c r="J132" s="398" t="str">
        <f>IF(E132&gt;0,CONCATENATE("评估值增值",TEXT(E132,"#,##0.00"),"元"),CONCATENATE("评估值减值",TEXT(-E132,"#,##0.00"),"元"))</f>
        <v>评估值减值0.00元</v>
      </c>
    </row>
    <row r="133" spans="1:10" ht="17.649999999999999">
      <c r="A133" s="400" t="s">
        <v>572</v>
      </c>
      <c r="B133" s="435" t="s">
        <v>269</v>
      </c>
      <c r="C133" s="416">
        <f>'4-非流动资产汇总'!C8</f>
        <v>0</v>
      </c>
      <c r="D133" s="416">
        <f>'4-非流动资产汇总'!D8</f>
        <v>0</v>
      </c>
      <c r="E133" s="416">
        <f>'4-非流动资产汇总'!E8</f>
        <v>0</v>
      </c>
      <c r="F133" s="416" t="str">
        <f>'4-非流动资产汇总'!F8</f>
        <v/>
      </c>
      <c r="G133" s="398" t="str">
        <f t="shared" ref="G133:G146" si="10">IF(E133&lt;&gt;0,IF(C133=0,J133,I133),H133)</f>
        <v>无增减值变化</v>
      </c>
      <c r="H133" s="398" t="s">
        <v>607</v>
      </c>
      <c r="I133" s="398" t="e">
        <f t="shared" ref="I133:I146" si="11">IF(E133&gt;0,CONCATENATE("评估值增值",TEXT(E133,"#,##0.00"),"元，增值率",ROUND(F133,2),"%"),CONCATENATE("评估值减值",TEXT(-E133,"#,##0.00"),"元，减值率",ROUND(-F133,2),"%"))</f>
        <v>#VALUE!</v>
      </c>
      <c r="J133" s="398" t="str">
        <f t="shared" ref="J133:J146" si="12">IF(E133&gt;0,CONCATENATE("评估值增值",TEXT(E133,"#,##0.00"),"元"),CONCATENATE("评估值减值",TEXT(-E133,"#,##0.00"),"元"))</f>
        <v>评估值减值0.00元</v>
      </c>
    </row>
    <row r="134" spans="1:10" ht="17.649999999999999">
      <c r="A134" s="400" t="s">
        <v>572</v>
      </c>
      <c r="B134" s="435" t="s">
        <v>659</v>
      </c>
      <c r="C134" s="416">
        <f>'4-非流动资产汇总'!C9</f>
        <v>0</v>
      </c>
      <c r="D134" s="416">
        <f>'4-非流动资产汇总'!D9</f>
        <v>0</v>
      </c>
      <c r="E134" s="416">
        <f>'4-非流动资产汇总'!E9</f>
        <v>0</v>
      </c>
      <c r="F134" s="416" t="str">
        <f>'4-非流动资产汇总'!F9</f>
        <v/>
      </c>
      <c r="G134" s="398" t="str">
        <f t="shared" si="10"/>
        <v>无增减值变化</v>
      </c>
      <c r="H134" s="398" t="s">
        <v>607</v>
      </c>
      <c r="I134" s="398" t="e">
        <f t="shared" si="11"/>
        <v>#VALUE!</v>
      </c>
      <c r="J134" s="398" t="str">
        <f t="shared" si="12"/>
        <v>评估值减值0.00元</v>
      </c>
    </row>
    <row r="135" spans="1:10" ht="17.649999999999999">
      <c r="A135" s="400" t="s">
        <v>572</v>
      </c>
      <c r="B135" s="435" t="s">
        <v>272</v>
      </c>
      <c r="C135" s="416">
        <f>'4-非流动资产汇总'!C11</f>
        <v>0</v>
      </c>
      <c r="D135" s="416">
        <f>'4-非流动资产汇总'!D11</f>
        <v>0</v>
      </c>
      <c r="E135" s="416">
        <f>'4-非流动资产汇总'!E11</f>
        <v>0</v>
      </c>
      <c r="F135" s="416" t="str">
        <f>'4-非流动资产汇总'!F11</f>
        <v/>
      </c>
      <c r="G135" s="398" t="str">
        <f t="shared" si="10"/>
        <v>无增减值变化</v>
      </c>
      <c r="H135" s="398" t="s">
        <v>607</v>
      </c>
      <c r="I135" s="398" t="e">
        <f t="shared" si="11"/>
        <v>#VALUE!</v>
      </c>
      <c r="J135" s="398" t="str">
        <f t="shared" si="12"/>
        <v>评估值减值0.00元</v>
      </c>
    </row>
    <row r="136" spans="1:10" ht="17.649999999999999">
      <c r="A136" s="400" t="s">
        <v>572</v>
      </c>
      <c r="B136" s="435" t="s">
        <v>273</v>
      </c>
      <c r="C136" s="416">
        <f>'4-非流动资产汇总'!C12</f>
        <v>0</v>
      </c>
      <c r="D136" s="416">
        <f>'4-非流动资产汇总'!D12</f>
        <v>0</v>
      </c>
      <c r="E136" s="416">
        <f>'4-非流动资产汇总'!E12</f>
        <v>0</v>
      </c>
      <c r="F136" s="416" t="str">
        <f>'4-非流动资产汇总'!F12</f>
        <v/>
      </c>
      <c r="G136" s="398" t="str">
        <f t="shared" si="10"/>
        <v>无增减值变化</v>
      </c>
      <c r="H136" s="398" t="s">
        <v>607</v>
      </c>
      <c r="I136" s="398" t="e">
        <f t="shared" si="11"/>
        <v>#VALUE!</v>
      </c>
      <c r="J136" s="398" t="str">
        <f t="shared" si="12"/>
        <v>评估值减值0.00元</v>
      </c>
    </row>
    <row r="137" spans="1:10" ht="17.649999999999999">
      <c r="A137" s="400" t="s">
        <v>572</v>
      </c>
      <c r="B137" s="441" t="s">
        <v>274</v>
      </c>
      <c r="C137" s="416">
        <f>'4-非流动资产汇总'!C13</f>
        <v>0</v>
      </c>
      <c r="D137" s="416">
        <f>'4-非流动资产汇总'!D13</f>
        <v>0</v>
      </c>
      <c r="E137" s="416">
        <f>'4-非流动资产汇总'!E13</f>
        <v>0</v>
      </c>
      <c r="F137" s="416" t="str">
        <f>'4-非流动资产汇总'!F13</f>
        <v/>
      </c>
      <c r="G137" s="398" t="str">
        <f t="shared" si="10"/>
        <v>无增减值变化</v>
      </c>
      <c r="H137" s="398" t="s">
        <v>607</v>
      </c>
      <c r="I137" s="398" t="e">
        <f t="shared" si="11"/>
        <v>#VALUE!</v>
      </c>
      <c r="J137" s="398" t="str">
        <f t="shared" si="12"/>
        <v>评估值减值0.00元</v>
      </c>
    </row>
    <row r="138" spans="1:10" ht="17.649999999999999">
      <c r="A138" s="400" t="s">
        <v>572</v>
      </c>
      <c r="B138" s="435" t="s">
        <v>294</v>
      </c>
      <c r="C138" s="416">
        <f>'4-非流动资产汇总'!C26</f>
        <v>0</v>
      </c>
      <c r="D138" s="416">
        <f>'4-非流动资产汇总'!D26</f>
        <v>0</v>
      </c>
      <c r="E138" s="416">
        <f>'4-非流动资产汇总'!E26</f>
        <v>0</v>
      </c>
      <c r="F138" s="416" t="str">
        <f>'4-非流动资产汇总'!F26</f>
        <v/>
      </c>
      <c r="G138" s="398" t="str">
        <f t="shared" si="10"/>
        <v>无增减值变化</v>
      </c>
      <c r="H138" s="398" t="s">
        <v>607</v>
      </c>
      <c r="I138" s="398" t="e">
        <f t="shared" si="11"/>
        <v>#VALUE!</v>
      </c>
      <c r="J138" s="398" t="str">
        <f t="shared" si="12"/>
        <v>评估值减值0.00元</v>
      </c>
    </row>
    <row r="139" spans="1:10" ht="17.649999999999999">
      <c r="A139" s="400" t="s">
        <v>572</v>
      </c>
      <c r="B139" s="435" t="s">
        <v>295</v>
      </c>
      <c r="C139" s="416">
        <f>'4-非流动资产汇总'!C27</f>
        <v>0</v>
      </c>
      <c r="D139" s="416">
        <f>'4-非流动资产汇总'!D27</f>
        <v>0</v>
      </c>
      <c r="E139" s="416">
        <f>'4-非流动资产汇总'!E27</f>
        <v>0</v>
      </c>
      <c r="F139" s="416" t="str">
        <f>'4-非流动资产汇总'!F27</f>
        <v/>
      </c>
      <c r="G139" s="398" t="str">
        <f t="shared" si="10"/>
        <v>无增减值变化</v>
      </c>
      <c r="H139" s="398" t="s">
        <v>607</v>
      </c>
      <c r="I139" s="398" t="e">
        <f t="shared" si="11"/>
        <v>#VALUE!</v>
      </c>
      <c r="J139" s="398" t="str">
        <f t="shared" si="12"/>
        <v>评估值减值0.00元</v>
      </c>
    </row>
    <row r="140" spans="1:10" ht="17.649999999999999">
      <c r="A140" s="400" t="s">
        <v>572</v>
      </c>
      <c r="B140" s="435" t="s">
        <v>296</v>
      </c>
      <c r="C140" s="416">
        <f>'4-非流动资产汇总'!C28</f>
        <v>0</v>
      </c>
      <c r="D140" s="416">
        <f>'4-非流动资产汇总'!D28</f>
        <v>0</v>
      </c>
      <c r="E140" s="416">
        <f>'4-非流动资产汇总'!E28</f>
        <v>0</v>
      </c>
      <c r="F140" s="416" t="str">
        <f>'4-非流动资产汇总'!F28</f>
        <v/>
      </c>
      <c r="G140" s="398" t="str">
        <f t="shared" si="10"/>
        <v>无增减值变化</v>
      </c>
      <c r="H140" s="398" t="s">
        <v>607</v>
      </c>
      <c r="I140" s="398" t="e">
        <f t="shared" si="11"/>
        <v>#VALUE!</v>
      </c>
      <c r="J140" s="398" t="str">
        <f t="shared" si="12"/>
        <v>评估值减值0.00元</v>
      </c>
    </row>
    <row r="141" spans="1:10" ht="17.649999999999999">
      <c r="A141" s="400" t="s">
        <v>572</v>
      </c>
      <c r="B141" s="441" t="s">
        <v>660</v>
      </c>
      <c r="C141" s="416">
        <f>'4-13-3无形-其他'!J27</f>
        <v>0</v>
      </c>
      <c r="D141" s="416">
        <f>'4-13-3无形-其他'!L27</f>
        <v>0</v>
      </c>
      <c r="E141" s="416">
        <f>D141-C141</f>
        <v>0</v>
      </c>
      <c r="F141" s="416" t="str">
        <f>'4-13-3无形-其他'!N27</f>
        <v/>
      </c>
      <c r="G141" s="398" t="str">
        <f t="shared" si="10"/>
        <v>无增减值变化</v>
      </c>
      <c r="H141" s="398" t="s">
        <v>607</v>
      </c>
      <c r="I141" s="398" t="e">
        <f t="shared" si="11"/>
        <v>#VALUE!</v>
      </c>
      <c r="J141" s="398" t="str">
        <f t="shared" si="12"/>
        <v>评估值减值0.00元</v>
      </c>
    </row>
    <row r="142" spans="1:10" ht="17.649999999999999">
      <c r="A142" s="400" t="s">
        <v>572</v>
      </c>
      <c r="B142" s="435" t="s">
        <v>302</v>
      </c>
      <c r="C142" s="416">
        <f>'4-非流动资产汇总'!C31</f>
        <v>0</v>
      </c>
      <c r="D142" s="416">
        <f>'4-非流动资产汇总'!D31</f>
        <v>0</v>
      </c>
      <c r="E142" s="416">
        <f>'4-非流动资产汇总'!E31</f>
        <v>0</v>
      </c>
      <c r="F142" s="416" t="str">
        <f>'4-非流动资产汇总'!F31</f>
        <v/>
      </c>
      <c r="G142" s="398" t="str">
        <f t="shared" si="10"/>
        <v>无增减值变化</v>
      </c>
      <c r="H142" s="398" t="s">
        <v>607</v>
      </c>
      <c r="I142" s="398" t="e">
        <f t="shared" si="11"/>
        <v>#VALUE!</v>
      </c>
      <c r="J142" s="398" t="str">
        <f t="shared" si="12"/>
        <v>评估值减值0.00元</v>
      </c>
    </row>
    <row r="143" spans="1:10" ht="17.649999999999999">
      <c r="A143" s="400" t="s">
        <v>572</v>
      </c>
      <c r="B143" s="435" t="s">
        <v>303</v>
      </c>
      <c r="C143" s="416">
        <f>'4-非流动资产汇总'!C32</f>
        <v>0</v>
      </c>
      <c r="D143" s="416">
        <f>'4-非流动资产汇总'!D32</f>
        <v>0</v>
      </c>
      <c r="E143" s="416">
        <f>'4-非流动资产汇总'!E32</f>
        <v>0</v>
      </c>
      <c r="F143" s="416" t="str">
        <f>'4-非流动资产汇总'!F32</f>
        <v/>
      </c>
      <c r="G143" s="398" t="str">
        <f t="shared" si="10"/>
        <v>无增减值变化</v>
      </c>
      <c r="H143" s="398" t="s">
        <v>607</v>
      </c>
      <c r="I143" s="398" t="e">
        <f t="shared" si="11"/>
        <v>#VALUE!</v>
      </c>
      <c r="J143" s="398" t="str">
        <f t="shared" si="12"/>
        <v>评估值减值0.00元</v>
      </c>
    </row>
    <row r="144" spans="1:10" ht="17.649999999999999">
      <c r="A144" s="400" t="s">
        <v>572</v>
      </c>
      <c r="B144" s="435" t="s">
        <v>304</v>
      </c>
      <c r="C144" s="416">
        <f>'4-非流动资产汇总'!C33</f>
        <v>0</v>
      </c>
      <c r="D144" s="416">
        <f>'4-非流动资产汇总'!D33</f>
        <v>0</v>
      </c>
      <c r="E144" s="416">
        <f>'4-非流动资产汇总'!E33</f>
        <v>0</v>
      </c>
      <c r="F144" s="416" t="str">
        <f>'4-非流动资产汇总'!F33</f>
        <v/>
      </c>
      <c r="G144" s="398" t="str">
        <f t="shared" si="10"/>
        <v>无增减值变化</v>
      </c>
      <c r="H144" s="398" t="s">
        <v>607</v>
      </c>
      <c r="I144" s="398" t="e">
        <f t="shared" si="11"/>
        <v>#VALUE!</v>
      </c>
      <c r="J144" s="398" t="str">
        <f t="shared" si="12"/>
        <v>评估值减值0.00元</v>
      </c>
    </row>
    <row r="145" spans="1:10" ht="17.649999999999999">
      <c r="A145" s="400" t="s">
        <v>572</v>
      </c>
      <c r="B145" s="435" t="s">
        <v>305</v>
      </c>
      <c r="C145" s="416">
        <f>'4-非流动资产汇总'!C34</f>
        <v>0</v>
      </c>
      <c r="D145" s="416">
        <f>'4-非流动资产汇总'!D34</f>
        <v>0</v>
      </c>
      <c r="E145" s="416">
        <f>'4-非流动资产汇总'!E34</f>
        <v>0</v>
      </c>
      <c r="F145" s="416" t="str">
        <f>'4-非流动资产汇总'!F34</f>
        <v/>
      </c>
      <c r="G145" s="398" t="str">
        <f t="shared" si="10"/>
        <v>无增减值变化</v>
      </c>
      <c r="H145" s="398" t="s">
        <v>607</v>
      </c>
      <c r="I145" s="398" t="e">
        <f t="shared" si="11"/>
        <v>#VALUE!</v>
      </c>
      <c r="J145" s="398" t="str">
        <f t="shared" si="12"/>
        <v>评估值减值0.00元</v>
      </c>
    </row>
    <row r="146" spans="1:10" ht="17.649999999999999">
      <c r="A146" s="400" t="s">
        <v>572</v>
      </c>
      <c r="B146" s="435" t="s">
        <v>306</v>
      </c>
      <c r="C146" s="416">
        <f>'4-非流动资产汇总'!C35</f>
        <v>0</v>
      </c>
      <c r="D146" s="416">
        <f>'4-非流动资产汇总'!D35</f>
        <v>0</v>
      </c>
      <c r="E146" s="416">
        <f>'4-非流动资产汇总'!E35</f>
        <v>0</v>
      </c>
      <c r="F146" s="416" t="str">
        <f>'4-非流动资产汇总'!F35</f>
        <v/>
      </c>
      <c r="G146" s="398" t="str">
        <f t="shared" si="10"/>
        <v>无增减值变化</v>
      </c>
      <c r="H146" s="398" t="s">
        <v>607</v>
      </c>
      <c r="I146" s="398" t="e">
        <f t="shared" si="11"/>
        <v>#VALUE!</v>
      </c>
      <c r="J146" s="398" t="str">
        <f t="shared" si="12"/>
        <v>评估值减值0.00元</v>
      </c>
    </row>
    <row r="147" spans="1:10" ht="17.649999999999999">
      <c r="A147" s="400"/>
    </row>
    <row r="148" spans="1:10" ht="17.649999999999999">
      <c r="A148" s="400" t="s">
        <v>572</v>
      </c>
      <c r="B148" s="787" t="s">
        <v>661</v>
      </c>
      <c r="C148" s="787"/>
      <c r="D148" s="787"/>
    </row>
    <row r="149" spans="1:10" ht="17.649999999999999">
      <c r="A149" s="400" t="s">
        <v>572</v>
      </c>
      <c r="B149" s="413" t="s">
        <v>5</v>
      </c>
      <c r="C149" s="413" t="s">
        <v>6</v>
      </c>
      <c r="D149" s="413" t="s">
        <v>7</v>
      </c>
    </row>
    <row r="150" spans="1:10" ht="17.649999999999999">
      <c r="A150" s="400" t="s">
        <v>572</v>
      </c>
      <c r="B150" s="435" t="s">
        <v>662</v>
      </c>
      <c r="C150" s="416">
        <f>'4-4长期股权投资'!I25</f>
        <v>0</v>
      </c>
      <c r="D150" s="416">
        <f>'4-4长期股权投资'!K25</f>
        <v>0</v>
      </c>
    </row>
    <row r="151" spans="1:10" ht="17.649999999999999">
      <c r="A151" s="400" t="s">
        <v>572</v>
      </c>
      <c r="B151" s="435" t="s">
        <v>663</v>
      </c>
      <c r="C151" s="416">
        <f>'4-4长期股权投资'!I26</f>
        <v>0</v>
      </c>
      <c r="D151" s="416">
        <f>'4-4长期股权投资'!K26</f>
        <v>0</v>
      </c>
    </row>
    <row r="152" spans="1:10" ht="17.649999999999999">
      <c r="A152" s="400" t="s">
        <v>572</v>
      </c>
      <c r="B152" s="435" t="s">
        <v>664</v>
      </c>
      <c r="C152" s="416">
        <f>'4-4长期股权投资'!I27</f>
        <v>0</v>
      </c>
      <c r="D152" s="416">
        <f>'4-4长期股权投资'!K27</f>
        <v>0</v>
      </c>
    </row>
    <row r="153" spans="1:10" ht="17.649999999999999">
      <c r="A153" s="400"/>
    </row>
    <row r="154" spans="1:10" ht="17.649999999999999">
      <c r="A154" s="400" t="s">
        <v>572</v>
      </c>
      <c r="B154" s="787" t="s">
        <v>665</v>
      </c>
      <c r="C154" s="787"/>
      <c r="D154" s="787"/>
      <c r="E154" s="787"/>
    </row>
    <row r="155" spans="1:10" ht="17.649999999999999">
      <c r="A155" s="400" t="s">
        <v>572</v>
      </c>
      <c r="B155" s="413" t="s">
        <v>666</v>
      </c>
      <c r="C155" s="413" t="s">
        <v>667</v>
      </c>
      <c r="D155" s="413" t="s">
        <v>668</v>
      </c>
      <c r="E155" s="414" t="s">
        <v>669</v>
      </c>
    </row>
    <row r="156" spans="1:10" ht="15.75" customHeight="1">
      <c r="A156" s="400" t="s">
        <v>572</v>
      </c>
      <c r="B156" s="413" t="str">
        <f>IF('4-4长期股权投资'!B8=0,"",'4-4长期股权投资'!B8)</f>
        <v/>
      </c>
      <c r="C156" s="442" t="str">
        <f>IF('4-4长期股权投资'!C8=0,"",'4-4长期股权投资'!C8)</f>
        <v/>
      </c>
      <c r="D156" s="443" t="str">
        <f>IF('4-4长期股权投资'!D8=0,"",'4-4长期股权投资'!D8)</f>
        <v/>
      </c>
      <c r="E156" s="444" t="str">
        <f>IF('4-4长期股权投资'!E8=0,"",'4-4长期股权投资'!E8)</f>
        <v/>
      </c>
    </row>
    <row r="157" spans="1:10" ht="15.75" customHeight="1">
      <c r="A157" s="400" t="s">
        <v>572</v>
      </c>
      <c r="B157" s="413" t="str">
        <f>IF('4-4长期股权投资'!B9=0,"",'4-4长期股权投资'!B9)</f>
        <v/>
      </c>
      <c r="C157" s="442" t="str">
        <f>IF('4-4长期股权投资'!C9=0,"",'4-4长期股权投资'!C9)</f>
        <v/>
      </c>
      <c r="D157" s="443" t="str">
        <f>IF('4-4长期股权投资'!D9=0,"",'4-4长期股权投资'!D9)</f>
        <v/>
      </c>
      <c r="E157" s="444" t="str">
        <f>IF('4-4长期股权投资'!E9=0,"",'4-4长期股权投资'!E9)</f>
        <v/>
      </c>
    </row>
    <row r="158" spans="1:10" ht="17.649999999999999">
      <c r="A158" s="400" t="s">
        <v>572</v>
      </c>
      <c r="B158" s="413" t="str">
        <f>IF('4-4长期股权投资'!B10=0,"",'4-4长期股权投资'!B10)</f>
        <v/>
      </c>
      <c r="C158" s="442" t="str">
        <f>IF('4-4长期股权投资'!C10=0,"",'4-4长期股权投资'!C10)</f>
        <v/>
      </c>
      <c r="D158" s="443" t="str">
        <f>IF('4-4长期股权投资'!D10=0,"",'4-4长期股权投资'!D10)</f>
        <v/>
      </c>
      <c r="E158" s="444" t="str">
        <f>IF('4-4长期股权投资'!E10=0,"",'4-4长期股权投资'!E10)</f>
        <v/>
      </c>
    </row>
    <row r="159" spans="1:10" ht="17.649999999999999">
      <c r="A159" s="400" t="s">
        <v>572</v>
      </c>
      <c r="B159" s="413" t="str">
        <f>IF('4-4长期股权投资'!B11=0,"",'4-4长期股权投资'!B11)</f>
        <v/>
      </c>
      <c r="C159" s="442" t="str">
        <f>IF('4-4长期股权投资'!C11=0,"",'4-4长期股权投资'!C11)</f>
        <v/>
      </c>
      <c r="D159" s="443" t="str">
        <f>IF('4-4长期股权投资'!D11=0,"",'4-4长期股权投资'!D11)</f>
        <v/>
      </c>
      <c r="E159" s="444" t="str">
        <f>IF('4-4长期股权投资'!E11=0,"",'4-4长期股权投资'!E11)</f>
        <v/>
      </c>
    </row>
    <row r="160" spans="1:10" ht="17.649999999999999">
      <c r="A160" s="400" t="s">
        <v>572</v>
      </c>
      <c r="B160" s="413" t="str">
        <f>IF('4-4长期股权投资'!B12=0,"",'4-4长期股权投资'!B12)</f>
        <v/>
      </c>
      <c r="C160" s="442" t="str">
        <f>IF('4-4长期股权投资'!C12=0,"",'4-4长期股权投资'!C12)</f>
        <v/>
      </c>
      <c r="D160" s="443" t="str">
        <f>IF('4-4长期股权投资'!D12=0,"",'4-4长期股权投资'!D12)</f>
        <v/>
      </c>
      <c r="E160" s="444" t="str">
        <f>IF('4-4长期股权投资'!E12=0,"",'4-4长期股权投资'!E12)</f>
        <v/>
      </c>
    </row>
    <row r="161" spans="1:6" ht="17.649999999999999">
      <c r="A161" s="400" t="s">
        <v>572</v>
      </c>
      <c r="B161" s="413" t="str">
        <f>IF('4-4长期股权投资'!B13=0,"",'4-4长期股权投资'!B13)</f>
        <v/>
      </c>
      <c r="C161" s="442" t="str">
        <f>IF('4-4长期股权投资'!C13=0,"",'4-4长期股权投资'!C13)</f>
        <v/>
      </c>
      <c r="D161" s="443" t="str">
        <f>IF('4-4长期股权投资'!D13=0,"",'4-4长期股权投资'!D13)</f>
        <v/>
      </c>
      <c r="E161" s="444" t="str">
        <f>IF('4-4长期股权投资'!E13=0,"",'4-4长期股权投资'!E13)</f>
        <v/>
      </c>
    </row>
    <row r="162" spans="1:6" ht="17.649999999999999">
      <c r="A162" s="400" t="s">
        <v>572</v>
      </c>
      <c r="B162" s="413" t="str">
        <f>IF('4-4长期股权投资'!B14=0,"",'4-4长期股权投资'!B14)</f>
        <v/>
      </c>
      <c r="C162" s="442" t="str">
        <f>IF('4-4长期股权投资'!C14=0,"",'4-4长期股权投资'!C14)</f>
        <v/>
      </c>
      <c r="D162" s="443" t="str">
        <f>IF('4-4长期股权投资'!D14=0,"",'4-4长期股权投资'!D14)</f>
        <v/>
      </c>
      <c r="E162" s="444" t="str">
        <f>IF('4-4长期股权投资'!E14=0,"",'4-4长期股权投资'!E14)</f>
        <v/>
      </c>
    </row>
    <row r="163" spans="1:6" ht="17.649999999999999">
      <c r="A163" s="400" t="s">
        <v>572</v>
      </c>
      <c r="B163" s="413" t="str">
        <f>IF('4-4长期股权投资'!B15=0,"",'4-4长期股权投资'!B15)</f>
        <v/>
      </c>
      <c r="C163" s="442" t="str">
        <f>IF('4-4长期股权投资'!C15=0,"",'4-4长期股权投资'!C15)</f>
        <v/>
      </c>
      <c r="D163" s="443" t="str">
        <f>IF('4-4长期股权投资'!D15=0,"",'4-4长期股权投资'!D15)</f>
        <v/>
      </c>
      <c r="E163" s="444" t="str">
        <f>IF('4-4长期股权投资'!E15=0,"",'4-4长期股权投资'!E15)</f>
        <v/>
      </c>
    </row>
    <row r="164" spans="1:6" ht="17.649999999999999">
      <c r="A164" s="400" t="s">
        <v>572</v>
      </c>
      <c r="B164" s="413" t="str">
        <f>IF('4-4长期股权投资'!B16=0,"",'4-4长期股权投资'!B16)</f>
        <v/>
      </c>
      <c r="C164" s="442" t="str">
        <f>IF('4-4长期股权投资'!C16=0,"",'4-4长期股权投资'!C16)</f>
        <v/>
      </c>
      <c r="D164" s="443" t="str">
        <f>IF('4-4长期股权投资'!D16=0,"",'4-4长期股权投资'!D16)</f>
        <v/>
      </c>
      <c r="E164" s="444" t="str">
        <f>IF('4-4长期股权投资'!E16=0,"",'4-4长期股权投资'!E16)</f>
        <v/>
      </c>
    </row>
    <row r="165" spans="1:6" ht="17.649999999999999">
      <c r="A165" s="400" t="s">
        <v>572</v>
      </c>
      <c r="B165" s="413" t="str">
        <f>IF('4-4长期股权投资'!B17=0,"",'4-4长期股权投资'!B17)</f>
        <v/>
      </c>
      <c r="C165" s="442" t="str">
        <f>IF('4-4长期股权投资'!C17=0,"",'4-4长期股权投资'!C17)</f>
        <v/>
      </c>
      <c r="D165" s="443" t="str">
        <f>IF('4-4长期股权投资'!D17=0,"",'4-4长期股权投资'!D17)</f>
        <v/>
      </c>
      <c r="E165" s="444" t="str">
        <f>IF('4-4长期股权投资'!E17=0,"",'4-4长期股权投资'!E17)</f>
        <v/>
      </c>
    </row>
    <row r="166" spans="1:6" ht="17.649999999999999">
      <c r="A166" s="400" t="s">
        <v>572</v>
      </c>
      <c r="B166" s="413" t="str">
        <f>IF('4-4长期股权投资'!B18=0,"",'4-4长期股权投资'!B18)</f>
        <v/>
      </c>
      <c r="C166" s="442" t="str">
        <f>IF('4-4长期股权投资'!C18=0,"",'4-4长期股权投资'!C18)</f>
        <v/>
      </c>
      <c r="D166" s="443" t="str">
        <f>IF('4-4长期股权投资'!D18=0,"",'4-4长期股权投资'!D18)</f>
        <v/>
      </c>
      <c r="E166" s="444" t="str">
        <f>IF('4-4长期股权投资'!E18=0,"",'4-4长期股权投资'!E18)</f>
        <v/>
      </c>
    </row>
    <row r="167" spans="1:6" ht="17.649999999999999">
      <c r="A167" s="400" t="s">
        <v>572</v>
      </c>
      <c r="B167" s="413" t="str">
        <f>IF('4-4长期股权投资'!B19=0,"",'4-4长期股权投资'!B19)</f>
        <v/>
      </c>
      <c r="C167" s="442" t="str">
        <f>IF('4-4长期股权投资'!C19=0,"",'4-4长期股权投资'!C19)</f>
        <v/>
      </c>
      <c r="D167" s="443" t="str">
        <f>IF('4-4长期股权投资'!D19=0,"",'4-4长期股权投资'!D19)</f>
        <v/>
      </c>
      <c r="E167" s="444" t="str">
        <f>IF('4-4长期股权投资'!E19=0,"",'4-4长期股权投资'!E19)</f>
        <v/>
      </c>
    </row>
    <row r="168" spans="1:6" ht="17.649999999999999">
      <c r="A168" s="400" t="s">
        <v>572</v>
      </c>
      <c r="B168" s="413" t="str">
        <f>IF('4-4长期股权投资'!B20=0,"",'4-4长期股权投资'!B20)</f>
        <v/>
      </c>
      <c r="C168" s="442" t="str">
        <f>IF('4-4长期股权投资'!C20=0,"",'4-4长期股权投资'!C20)</f>
        <v/>
      </c>
      <c r="D168" s="443" t="str">
        <f>IF('4-4长期股权投资'!D20=0,"",'4-4长期股权投资'!D20)</f>
        <v/>
      </c>
      <c r="E168" s="444" t="str">
        <f>IF('4-4长期股权投资'!E20=0,"",'4-4长期股权投资'!E20)</f>
        <v/>
      </c>
    </row>
    <row r="169" spans="1:6" ht="17.649999999999999">
      <c r="A169" s="400"/>
    </row>
    <row r="170" spans="1:6" ht="17.649999999999999">
      <c r="A170" s="400" t="s">
        <v>572</v>
      </c>
      <c r="B170" s="787" t="s">
        <v>670</v>
      </c>
      <c r="C170" s="787"/>
      <c r="D170" s="787"/>
      <c r="E170" s="787"/>
      <c r="F170" s="787"/>
    </row>
    <row r="171" spans="1:6" ht="17.649999999999999">
      <c r="A171" s="400" t="s">
        <v>572</v>
      </c>
      <c r="B171" s="413" t="s">
        <v>666</v>
      </c>
      <c r="C171" s="414" t="s">
        <v>6</v>
      </c>
      <c r="D171" s="414" t="s">
        <v>7</v>
      </c>
      <c r="E171" s="414" t="s">
        <v>8</v>
      </c>
      <c r="F171" s="414" t="s">
        <v>616</v>
      </c>
    </row>
    <row r="172" spans="1:6" ht="17.649999999999999">
      <c r="A172" s="400" t="s">
        <v>572</v>
      </c>
      <c r="B172" s="445" t="str">
        <f>IF('4-4长期股权投资'!B8=0,"",'4-4长期股权投资'!B8)</f>
        <v/>
      </c>
      <c r="C172" s="446">
        <f>'4-4长期股权投资'!I8-'4-4长期股权投资'!J8</f>
        <v>0</v>
      </c>
      <c r="D172" s="446">
        <f>'4-4长期股权投资'!K8</f>
        <v>0</v>
      </c>
      <c r="E172" s="446">
        <f t="shared" ref="E172:E185" si="13">D172-C172</f>
        <v>0</v>
      </c>
      <c r="F172" s="447" t="str">
        <f>'4-4长期股权投资'!L8</f>
        <v/>
      </c>
    </row>
    <row r="173" spans="1:6" ht="17.649999999999999">
      <c r="A173" s="400" t="s">
        <v>572</v>
      </c>
      <c r="B173" s="445" t="str">
        <f>IF('4-4长期股权投资'!B9=0,"",'4-4长期股权投资'!B9)</f>
        <v/>
      </c>
      <c r="C173" s="446">
        <f>'4-4长期股权投资'!I9-'4-4长期股权投资'!J9</f>
        <v>0</v>
      </c>
      <c r="D173" s="446">
        <f>'4-4长期股权投资'!K9</f>
        <v>0</v>
      </c>
      <c r="E173" s="446">
        <f t="shared" si="13"/>
        <v>0</v>
      </c>
      <c r="F173" s="447" t="str">
        <f>'4-4长期股权投资'!L9</f>
        <v/>
      </c>
    </row>
    <row r="174" spans="1:6" ht="17.649999999999999">
      <c r="A174" s="400" t="s">
        <v>572</v>
      </c>
      <c r="B174" s="445" t="str">
        <f>IF('4-4长期股权投资'!B10=0,"",'4-4长期股权投资'!B10)</f>
        <v/>
      </c>
      <c r="C174" s="446">
        <f>'4-4长期股权投资'!I10-'4-4长期股权投资'!J10</f>
        <v>0</v>
      </c>
      <c r="D174" s="446">
        <f>'4-4长期股权投资'!K10</f>
        <v>0</v>
      </c>
      <c r="E174" s="446">
        <f t="shared" si="13"/>
        <v>0</v>
      </c>
      <c r="F174" s="447" t="str">
        <f>'4-4长期股权投资'!L10</f>
        <v/>
      </c>
    </row>
    <row r="175" spans="1:6" ht="17.649999999999999">
      <c r="A175" s="400" t="s">
        <v>572</v>
      </c>
      <c r="B175" s="445" t="str">
        <f>IF('4-4长期股权投资'!B11=0,"",'4-4长期股权投资'!B11)</f>
        <v/>
      </c>
      <c r="C175" s="446">
        <f>'4-4长期股权投资'!I11-'4-4长期股权投资'!J11</f>
        <v>0</v>
      </c>
      <c r="D175" s="446">
        <f>'4-4长期股权投资'!K11</f>
        <v>0</v>
      </c>
      <c r="E175" s="446">
        <f t="shared" si="13"/>
        <v>0</v>
      </c>
      <c r="F175" s="447" t="str">
        <f>'4-4长期股权投资'!L11</f>
        <v/>
      </c>
    </row>
    <row r="176" spans="1:6" ht="17.649999999999999">
      <c r="A176" s="400" t="s">
        <v>572</v>
      </c>
      <c r="B176" s="445" t="str">
        <f>IF('4-4长期股权投资'!B12=0,"",'4-4长期股权投资'!B12)</f>
        <v/>
      </c>
      <c r="C176" s="446">
        <f>'4-4长期股权投资'!I12-'4-4长期股权投资'!J12</f>
        <v>0</v>
      </c>
      <c r="D176" s="446">
        <f>'4-4长期股权投资'!K12</f>
        <v>0</v>
      </c>
      <c r="E176" s="446">
        <f t="shared" si="13"/>
        <v>0</v>
      </c>
      <c r="F176" s="447" t="str">
        <f>'4-4长期股权投资'!L12</f>
        <v/>
      </c>
    </row>
    <row r="177" spans="1:10" ht="17.649999999999999">
      <c r="A177" s="400" t="s">
        <v>572</v>
      </c>
      <c r="B177" s="445" t="str">
        <f>IF('4-4长期股权投资'!B13=0,"",'4-4长期股权投资'!B13)</f>
        <v/>
      </c>
      <c r="C177" s="446">
        <f>'4-4长期股权投资'!I13-'4-4长期股权投资'!J13</f>
        <v>0</v>
      </c>
      <c r="D177" s="446">
        <f>'4-4长期股权投资'!K13</f>
        <v>0</v>
      </c>
      <c r="E177" s="446">
        <f t="shared" si="13"/>
        <v>0</v>
      </c>
      <c r="F177" s="447" t="str">
        <f>'4-4长期股权投资'!L13</f>
        <v/>
      </c>
    </row>
    <row r="178" spans="1:10" ht="17.649999999999999">
      <c r="A178" s="400" t="s">
        <v>572</v>
      </c>
      <c r="B178" s="445" t="str">
        <f>IF('4-4长期股权投资'!B14=0,"",'4-4长期股权投资'!B14)</f>
        <v/>
      </c>
      <c r="C178" s="446">
        <f>'4-4长期股权投资'!I14-'4-4长期股权投资'!J14</f>
        <v>0</v>
      </c>
      <c r="D178" s="446">
        <f>'4-4长期股权投资'!K14</f>
        <v>0</v>
      </c>
      <c r="E178" s="446">
        <f t="shared" si="13"/>
        <v>0</v>
      </c>
      <c r="F178" s="447" t="str">
        <f>'4-4长期股权投资'!L14</f>
        <v/>
      </c>
    </row>
    <row r="179" spans="1:10" ht="17.649999999999999">
      <c r="A179" s="400" t="s">
        <v>572</v>
      </c>
      <c r="B179" s="445" t="str">
        <f>IF('4-4长期股权投资'!B15=0,"",'4-4长期股权投资'!B15)</f>
        <v/>
      </c>
      <c r="C179" s="446">
        <f>'4-4长期股权投资'!I15-'4-4长期股权投资'!J15</f>
        <v>0</v>
      </c>
      <c r="D179" s="446">
        <f>'4-4长期股权投资'!K15</f>
        <v>0</v>
      </c>
      <c r="E179" s="446">
        <f t="shared" si="13"/>
        <v>0</v>
      </c>
      <c r="F179" s="447" t="str">
        <f>'4-4长期股权投资'!L15</f>
        <v/>
      </c>
    </row>
    <row r="180" spans="1:10" ht="17.649999999999999">
      <c r="A180" s="400" t="s">
        <v>572</v>
      </c>
      <c r="B180" s="445" t="str">
        <f>IF('4-4长期股权投资'!B16=0,"",'4-4长期股权投资'!B16)</f>
        <v/>
      </c>
      <c r="C180" s="446">
        <f>'4-4长期股权投资'!I16-'4-4长期股权投资'!J16</f>
        <v>0</v>
      </c>
      <c r="D180" s="446">
        <f>'4-4长期股权投资'!K16</f>
        <v>0</v>
      </c>
      <c r="E180" s="446">
        <f t="shared" si="13"/>
        <v>0</v>
      </c>
      <c r="F180" s="447" t="str">
        <f>'4-4长期股权投资'!L16</f>
        <v/>
      </c>
    </row>
    <row r="181" spans="1:10" ht="17.649999999999999">
      <c r="A181" s="400" t="s">
        <v>572</v>
      </c>
      <c r="B181" s="445" t="str">
        <f>IF('4-4长期股权投资'!B17=0,"",'4-4长期股权投资'!B17)</f>
        <v/>
      </c>
      <c r="C181" s="446">
        <f>'4-4长期股权投资'!I17-'4-4长期股权投资'!J17</f>
        <v>0</v>
      </c>
      <c r="D181" s="446">
        <f>'4-4长期股权投资'!K17</f>
        <v>0</v>
      </c>
      <c r="E181" s="446">
        <f t="shared" si="13"/>
        <v>0</v>
      </c>
      <c r="F181" s="447" t="str">
        <f>'4-4长期股权投资'!L17</f>
        <v/>
      </c>
    </row>
    <row r="182" spans="1:10" ht="17.649999999999999">
      <c r="A182" s="400" t="s">
        <v>572</v>
      </c>
      <c r="B182" s="445" t="str">
        <f>IF('4-4长期股权投资'!B18=0,"",'4-4长期股权投资'!B18)</f>
        <v/>
      </c>
      <c r="C182" s="446">
        <f>'4-4长期股权投资'!I18-'4-4长期股权投资'!J18</f>
        <v>0</v>
      </c>
      <c r="D182" s="446">
        <f>'4-4长期股权投资'!K18</f>
        <v>0</v>
      </c>
      <c r="E182" s="446">
        <f t="shared" si="13"/>
        <v>0</v>
      </c>
      <c r="F182" s="447" t="str">
        <f>'4-4长期股权投资'!L18</f>
        <v/>
      </c>
    </row>
    <row r="183" spans="1:10" ht="17.649999999999999">
      <c r="A183" s="400" t="s">
        <v>572</v>
      </c>
      <c r="B183" s="445" t="str">
        <f>IF('4-4长期股权投资'!B19=0,"",'4-4长期股权投资'!B19)</f>
        <v/>
      </c>
      <c r="C183" s="446">
        <f>'4-4长期股权投资'!I19-'4-4长期股权投资'!J19</f>
        <v>0</v>
      </c>
      <c r="D183" s="446">
        <f>'4-4长期股权投资'!K19</f>
        <v>0</v>
      </c>
      <c r="E183" s="446">
        <f t="shared" si="13"/>
        <v>0</v>
      </c>
      <c r="F183" s="447" t="str">
        <f>'4-4长期股权投资'!L19</f>
        <v/>
      </c>
    </row>
    <row r="184" spans="1:10" ht="17.649999999999999">
      <c r="A184" s="400" t="s">
        <v>572</v>
      </c>
      <c r="B184" s="445" t="str">
        <f>IF('4-4长期股权投资'!B20=0,"",'4-4长期股权投资'!B20)</f>
        <v/>
      </c>
      <c r="C184" s="446">
        <f>'4-4长期股权投资'!I20-'4-4长期股权投资'!J20</f>
        <v>0</v>
      </c>
      <c r="D184" s="446">
        <f>'4-4长期股权投资'!K20</f>
        <v>0</v>
      </c>
      <c r="E184" s="446">
        <f t="shared" si="13"/>
        <v>0</v>
      </c>
      <c r="F184" s="447" t="str">
        <f>'4-4长期股权投资'!L20</f>
        <v/>
      </c>
    </row>
    <row r="185" spans="1:10" ht="17.649999999999999">
      <c r="A185" s="400" t="s">
        <v>572</v>
      </c>
      <c r="B185" s="436" t="s">
        <v>334</v>
      </c>
      <c r="C185" s="448">
        <f>'4-4长期股权投资'!I27</f>
        <v>0</v>
      </c>
      <c r="D185" s="448">
        <f>'4-4长期股权投资'!K27</f>
        <v>0</v>
      </c>
      <c r="E185" s="448">
        <f t="shared" si="13"/>
        <v>0</v>
      </c>
      <c r="F185" s="449" t="str">
        <f>'4-4长期股权投资'!L27</f>
        <v/>
      </c>
      <c r="G185" s="398" t="str">
        <f>IF(E185&lt;&gt;0,IF(C185=0,J185,I185),H185)</f>
        <v>无增减值变化</v>
      </c>
      <c r="H185" s="398" t="s">
        <v>607</v>
      </c>
      <c r="I185" s="398" t="e">
        <f>IF(E185&gt;0,CONCATENATE("评估值增值",TEXT(E185,"#,##0.00"),"元，增值率",ROUND(F185,2),"%"),CONCATENATE("评估值减值",TEXT(-E185,"#,##0.00"),"元，减值率",ROUND(-F185,2),"%"))</f>
        <v>#VALUE!</v>
      </c>
      <c r="J185" s="398" t="str">
        <f>IF(E185&gt;0,CONCATENATE("评估值增值",TEXT(E185,"#,##0.00"),"元"),CONCATENATE("评估值减值",TEXT(-E185,"#,##0.00"),"元"))</f>
        <v>评估值减值0.00元</v>
      </c>
    </row>
    <row r="186" spans="1:10" ht="17.649999999999999">
      <c r="A186" s="400"/>
    </row>
    <row r="187" spans="1:10" ht="17.649999999999999">
      <c r="A187" s="400" t="s">
        <v>572</v>
      </c>
      <c r="B187" s="787" t="s">
        <v>671</v>
      </c>
      <c r="C187" s="787"/>
      <c r="D187" s="787"/>
    </row>
    <row r="188" spans="1:10" ht="17.649999999999999">
      <c r="A188" s="400" t="s">
        <v>572</v>
      </c>
      <c r="B188" s="413" t="s">
        <v>5</v>
      </c>
      <c r="C188" s="414" t="s">
        <v>169</v>
      </c>
      <c r="D188" s="414" t="s">
        <v>170</v>
      </c>
    </row>
    <row r="189" spans="1:10" ht="17.649999999999999">
      <c r="A189" s="400" t="s">
        <v>572</v>
      </c>
      <c r="B189" s="450" t="s">
        <v>280</v>
      </c>
      <c r="C189" s="416">
        <f>'4-8固定资产汇总'!C9</f>
        <v>0</v>
      </c>
      <c r="D189" s="416">
        <f>'4-8固定资产汇总'!D9</f>
        <v>0</v>
      </c>
    </row>
    <row r="190" spans="1:10" ht="17.649999999999999">
      <c r="A190" s="400" t="s">
        <v>572</v>
      </c>
      <c r="B190" s="450" t="s">
        <v>281</v>
      </c>
      <c r="C190" s="416">
        <f>'4-8固定资产汇总'!C10</f>
        <v>0</v>
      </c>
      <c r="D190" s="416">
        <f>'4-8固定资产汇总'!D10</f>
        <v>0</v>
      </c>
    </row>
    <row r="191" spans="1:10" ht="17.649999999999999">
      <c r="A191" s="400" t="s">
        <v>572</v>
      </c>
      <c r="B191" s="450" t="s">
        <v>282</v>
      </c>
      <c r="C191" s="416">
        <f>'4-8固定资产汇总'!C11</f>
        <v>0</v>
      </c>
      <c r="D191" s="416">
        <f>'4-8固定资产汇总'!D11</f>
        <v>0</v>
      </c>
    </row>
    <row r="192" spans="1:10" ht="17.649999999999999">
      <c r="A192" s="400" t="s">
        <v>572</v>
      </c>
      <c r="B192" s="441" t="s">
        <v>283</v>
      </c>
      <c r="C192" s="416">
        <f>'4-8固定资产汇总'!C12</f>
        <v>0</v>
      </c>
      <c r="D192" s="416">
        <f>'4-8固定资产汇总'!D12</f>
        <v>0</v>
      </c>
    </row>
    <row r="193" spans="1:18" ht="17.649999999999999">
      <c r="A193" s="400" t="s">
        <v>572</v>
      </c>
      <c r="B193" s="441" t="s">
        <v>672</v>
      </c>
      <c r="C193" s="416">
        <f>'4-8固定资产汇总'!E8</f>
        <v>0</v>
      </c>
      <c r="D193" s="416"/>
    </row>
    <row r="194" spans="1:18" ht="17.649999999999999">
      <c r="A194" s="400" t="s">
        <v>572</v>
      </c>
      <c r="B194" s="451" t="s">
        <v>334</v>
      </c>
      <c r="C194" s="420">
        <f>'4-8固定资产汇总'!C8</f>
        <v>0</v>
      </c>
      <c r="D194" s="420">
        <f>'4-8固定资产汇总'!D8</f>
        <v>0</v>
      </c>
    </row>
    <row r="195" spans="1:18" ht="17.649999999999999">
      <c r="A195" s="400"/>
    </row>
    <row r="196" spans="1:18" ht="17.649999999999999">
      <c r="A196" s="400" t="s">
        <v>572</v>
      </c>
      <c r="B196" s="787" t="s">
        <v>673</v>
      </c>
      <c r="C196" s="787"/>
      <c r="D196" s="787"/>
      <c r="E196" s="787"/>
      <c r="F196" s="787"/>
      <c r="G196" s="787"/>
      <c r="H196" s="787"/>
      <c r="I196" s="787"/>
      <c r="J196" s="787"/>
      <c r="K196" s="456"/>
      <c r="L196" s="456"/>
      <c r="M196" s="456"/>
      <c r="N196" s="456"/>
    </row>
    <row r="197" spans="1:18" ht="17.649999999999999">
      <c r="A197" s="400" t="s">
        <v>572</v>
      </c>
      <c r="B197" s="791" t="s">
        <v>5</v>
      </c>
      <c r="C197" s="793" t="s">
        <v>6</v>
      </c>
      <c r="D197" s="794"/>
      <c r="E197" s="793" t="s">
        <v>7</v>
      </c>
      <c r="F197" s="794"/>
      <c r="G197" s="793" t="s">
        <v>8</v>
      </c>
      <c r="H197" s="794"/>
      <c r="I197" s="793" t="s">
        <v>674</v>
      </c>
      <c r="J197" s="794"/>
      <c r="K197" s="457"/>
      <c r="L197" s="457"/>
      <c r="M197" s="457"/>
      <c r="N197" s="457"/>
    </row>
    <row r="198" spans="1:18" ht="17.649999999999999">
      <c r="A198" s="400" t="s">
        <v>572</v>
      </c>
      <c r="B198" s="792"/>
      <c r="C198" s="452" t="s">
        <v>10</v>
      </c>
      <c r="D198" s="413" t="s">
        <v>11</v>
      </c>
      <c r="E198" s="413" t="s">
        <v>10</v>
      </c>
      <c r="F198" s="413" t="s">
        <v>11</v>
      </c>
      <c r="G198" s="413" t="s">
        <v>10</v>
      </c>
      <c r="H198" s="413" t="s">
        <v>11</v>
      </c>
      <c r="I198" s="413" t="s">
        <v>675</v>
      </c>
      <c r="J198" s="413" t="s">
        <v>676</v>
      </c>
      <c r="K198" s="458" t="s">
        <v>10</v>
      </c>
      <c r="L198" s="457"/>
      <c r="M198" s="457"/>
      <c r="N198" s="457"/>
      <c r="O198" s="459" t="s">
        <v>11</v>
      </c>
    </row>
    <row r="199" spans="1:18" ht="17.649999999999999">
      <c r="A199" s="400" t="s">
        <v>572</v>
      </c>
      <c r="B199" s="450" t="s">
        <v>280</v>
      </c>
      <c r="C199" s="453">
        <f>'4-8固定资产汇总'!C9</f>
        <v>0</v>
      </c>
      <c r="D199" s="453">
        <f>'4-8固定资产汇总'!D9</f>
        <v>0</v>
      </c>
      <c r="E199" s="453">
        <f>'4-8固定资产汇总'!F9</f>
        <v>0</v>
      </c>
      <c r="F199" s="453">
        <f>'4-8固定资产汇总'!G9</f>
        <v>0</v>
      </c>
      <c r="G199" s="453">
        <f>'4-8固定资产汇总'!H9</f>
        <v>0</v>
      </c>
      <c r="H199" s="453">
        <f>'4-8固定资产汇总'!I9</f>
        <v>0</v>
      </c>
      <c r="I199" s="460" t="str">
        <f>'4-8固定资产汇总'!J9</f>
        <v/>
      </c>
      <c r="J199" s="453" t="str">
        <f>'4-8固定资产汇总'!K9</f>
        <v/>
      </c>
      <c r="K199" s="398" t="str">
        <f>IF(G199&lt;&gt;0,IF(C199=0,N199,M199),L199)</f>
        <v>无增减值变化</v>
      </c>
      <c r="L199" s="398" t="s">
        <v>640</v>
      </c>
      <c r="M199" s="398" t="e">
        <f>IF(G199&gt;0,CONCATENATE("评估值增值",TEXT(G199,"#,##0.00"),"元，增值率",ROUND(I199,2),"%"),CONCATENATE("评估值减值",TEXT(-G199,"#,##0.00"),"元，减值率",ROUND(-I199,2),"%"))</f>
        <v>#VALUE!</v>
      </c>
      <c r="N199" s="398" t="str">
        <f>IF(G199&gt;0,CONCATENATE("评估值增值",TEXT(G199,"#,##0.00"),"元"),CONCATENATE("评估值减值",TEXT(-G199,"#,##0.00"),"元"))</f>
        <v>评估值减值0.00元</v>
      </c>
      <c r="O199" s="398" t="str">
        <f>IF(H199&lt;&gt;0,IF(D199=0,R199,Q199),P199)</f>
        <v>无增减值变化</v>
      </c>
      <c r="P199" s="398" t="s">
        <v>640</v>
      </c>
      <c r="Q199" s="398" t="e">
        <f>IF(H199&gt;0,CONCATENATE("评估值增值",TEXT(H199,"#,##0.00"),"元，增值率",ROUND(J199,2),"%"),CONCATENATE("评估值减值",TEXT(-H199,"#,##0.00"),"元，减值率",ROUND(-J199,2),"%"))</f>
        <v>#VALUE!</v>
      </c>
      <c r="R199" s="398" t="str">
        <f>IF(H199&gt;0,CONCATENATE("评估值增值",TEXT(H199,"#,##0.00"),"元"),CONCATENATE("评估值减值",TEXT(-H199,"#,##0.00"),"元"))</f>
        <v>评估值减值0.00元</v>
      </c>
    </row>
    <row r="200" spans="1:18" ht="17.649999999999999">
      <c r="A200" s="400" t="s">
        <v>572</v>
      </c>
      <c r="B200" s="450" t="s">
        <v>281</v>
      </c>
      <c r="C200" s="453">
        <f>'4-8固定资产汇总'!C10</f>
        <v>0</v>
      </c>
      <c r="D200" s="453">
        <f>'4-8固定资产汇总'!D10</f>
        <v>0</v>
      </c>
      <c r="E200" s="453">
        <f>'4-8固定资产汇总'!F10</f>
        <v>0</v>
      </c>
      <c r="F200" s="453">
        <f>'4-8固定资产汇总'!G10</f>
        <v>0</v>
      </c>
      <c r="G200" s="453">
        <f>'4-8固定资产汇总'!H10</f>
        <v>0</v>
      </c>
      <c r="H200" s="453">
        <f>'4-8固定资产汇总'!I10</f>
        <v>0</v>
      </c>
      <c r="I200" s="453" t="str">
        <f>'4-8固定资产汇总'!J10</f>
        <v/>
      </c>
      <c r="J200" s="453" t="str">
        <f>'4-8固定资产汇总'!K10</f>
        <v/>
      </c>
      <c r="K200" s="398" t="str">
        <f t="shared" ref="K200:K203" si="14">IF(G200&lt;&gt;0,IF(C200=0,N200,M200),L200)</f>
        <v>无增减值变化</v>
      </c>
      <c r="L200" s="398" t="s">
        <v>640</v>
      </c>
      <c r="M200" s="398" t="e">
        <f t="shared" ref="M200:M203" si="15">IF(G200&gt;0,CONCATENATE("评估值增值",TEXT(G200,"#,##0.00"),"元，增值率",ROUND(I200,2),"%"),CONCATENATE("评估值减值",TEXT(-G200,"#,##0.00"),"元，减值率",ROUND(-I200,2),"%"))</f>
        <v>#VALUE!</v>
      </c>
      <c r="N200" s="398" t="str">
        <f t="shared" ref="N200:N203" si="16">IF(G200&gt;0,CONCATENATE("评估值增值",TEXT(G200,"#,##0.00"),"元"),CONCATENATE("评估值减值",TEXT(-G200,"#,##0.00"),"元"))</f>
        <v>评估值减值0.00元</v>
      </c>
      <c r="O200" s="398" t="str">
        <f t="shared" ref="O200:O203" si="17">IF(H200&lt;&gt;0,IF(D200=0,R200,Q200),P200)</f>
        <v>无增减值变化</v>
      </c>
      <c r="P200" s="398" t="s">
        <v>640</v>
      </c>
      <c r="Q200" s="398" t="e">
        <f t="shared" ref="Q200:Q203" si="18">IF(H200&gt;0,CONCATENATE("评估值增值",TEXT(H200,"#,##0.00"),"元，增值率",ROUND(J200,2),"%"),CONCATENATE("评估值减值",TEXT(-H200,"#,##0.00"),"元，减值率",ROUND(-J200,2),"%"))</f>
        <v>#VALUE!</v>
      </c>
      <c r="R200" s="398" t="str">
        <f t="shared" ref="R200:R203" si="19">IF(H200&gt;0,CONCATENATE("评估值增值",TEXT(H200,"#,##0.00"),"元"),CONCATENATE("评估值减值",TEXT(-H200,"#,##0.00"),"元"))</f>
        <v>评估值减值0.00元</v>
      </c>
    </row>
    <row r="201" spans="1:18" ht="17.649999999999999">
      <c r="A201" s="400" t="s">
        <v>572</v>
      </c>
      <c r="B201" s="450" t="s">
        <v>282</v>
      </c>
      <c r="C201" s="453">
        <f>'4-8固定资产汇总'!C11</f>
        <v>0</v>
      </c>
      <c r="D201" s="453">
        <f>'4-8固定资产汇总'!D11</f>
        <v>0</v>
      </c>
      <c r="E201" s="453">
        <f>'4-8固定资产汇总'!F11</f>
        <v>0</v>
      </c>
      <c r="F201" s="453">
        <f>'4-8固定资产汇总'!G11</f>
        <v>0</v>
      </c>
      <c r="G201" s="453">
        <f>'4-8固定资产汇总'!H11</f>
        <v>0</v>
      </c>
      <c r="H201" s="453">
        <f>'4-8固定资产汇总'!I11</f>
        <v>0</v>
      </c>
      <c r="I201" s="453" t="str">
        <f>'4-8固定资产汇总'!J11</f>
        <v/>
      </c>
      <c r="J201" s="453" t="str">
        <f>'4-8固定资产汇总'!K11</f>
        <v/>
      </c>
      <c r="K201" s="398" t="str">
        <f t="shared" si="14"/>
        <v>无增减值变化</v>
      </c>
      <c r="L201" s="398" t="s">
        <v>640</v>
      </c>
      <c r="M201" s="398" t="e">
        <f t="shared" si="15"/>
        <v>#VALUE!</v>
      </c>
      <c r="N201" s="398" t="str">
        <f t="shared" si="16"/>
        <v>评估值减值0.00元</v>
      </c>
      <c r="O201" s="398" t="str">
        <f t="shared" si="17"/>
        <v>无增减值变化</v>
      </c>
      <c r="P201" s="398" t="s">
        <v>640</v>
      </c>
      <c r="Q201" s="398" t="e">
        <f t="shared" si="18"/>
        <v>#VALUE!</v>
      </c>
      <c r="R201" s="398" t="str">
        <f t="shared" si="19"/>
        <v>评估值减值0.00元</v>
      </c>
    </row>
    <row r="202" spans="1:18" ht="17.649999999999999">
      <c r="A202" s="400" t="s">
        <v>572</v>
      </c>
      <c r="B202" s="441" t="s">
        <v>283</v>
      </c>
      <c r="C202" s="453">
        <f>'4-8固定资产汇总'!C12</f>
        <v>0</v>
      </c>
      <c r="D202" s="453">
        <f>'4-8固定资产汇总'!D12</f>
        <v>0</v>
      </c>
      <c r="E202" s="453">
        <f>'4-8固定资产汇总'!F12</f>
        <v>0</v>
      </c>
      <c r="F202" s="453">
        <f>'4-8固定资产汇总'!G12</f>
        <v>0</v>
      </c>
      <c r="G202" s="453">
        <f>'4-8固定资产汇总'!H12</f>
        <v>0</v>
      </c>
      <c r="H202" s="453">
        <f>'4-8固定资产汇总'!I12</f>
        <v>0</v>
      </c>
      <c r="I202" s="453">
        <f>'4-8固定资产汇总'!J12</f>
        <v>0</v>
      </c>
      <c r="J202" s="453">
        <f>'4-8固定资产汇总'!K12</f>
        <v>0</v>
      </c>
      <c r="K202" s="398" t="str">
        <f t="shared" si="14"/>
        <v>无增减值变化</v>
      </c>
      <c r="L202" s="398" t="s">
        <v>640</v>
      </c>
      <c r="M202" s="398" t="str">
        <f t="shared" si="15"/>
        <v>评估值减值0.00元，减值率0%</v>
      </c>
      <c r="N202" s="398" t="str">
        <f t="shared" si="16"/>
        <v>评估值减值0.00元</v>
      </c>
      <c r="O202" s="398" t="str">
        <f t="shared" si="17"/>
        <v>无增减值变化</v>
      </c>
      <c r="P202" s="398" t="s">
        <v>640</v>
      </c>
      <c r="Q202" s="398" t="str">
        <f t="shared" si="18"/>
        <v>评估值减值0.00元，减值率0%</v>
      </c>
      <c r="R202" s="398" t="str">
        <f t="shared" si="19"/>
        <v>评估值减值0.00元</v>
      </c>
    </row>
    <row r="203" spans="1:18" ht="17.649999999999999">
      <c r="A203" s="400" t="s">
        <v>572</v>
      </c>
      <c r="B203" s="451" t="s">
        <v>334</v>
      </c>
      <c r="C203" s="454">
        <f>'4-8固定资产汇总'!C8</f>
        <v>0</v>
      </c>
      <c r="D203" s="454">
        <f>'4-8固定资产汇总'!D8</f>
        <v>0</v>
      </c>
      <c r="E203" s="454">
        <f>'4-8固定资产汇总'!F8</f>
        <v>0</v>
      </c>
      <c r="F203" s="454">
        <f>'4-8固定资产汇总'!G8</f>
        <v>0</v>
      </c>
      <c r="G203" s="454">
        <f>'4-8固定资产汇总'!H8</f>
        <v>0</v>
      </c>
      <c r="H203" s="454">
        <f>'4-8固定资产汇总'!I8</f>
        <v>0</v>
      </c>
      <c r="I203" s="454" t="str">
        <f>'4-8固定资产汇总'!J8</f>
        <v/>
      </c>
      <c r="J203" s="454" t="str">
        <f>'4-8固定资产汇总'!K8</f>
        <v/>
      </c>
      <c r="K203" s="398" t="str">
        <f t="shared" si="14"/>
        <v>无增减值变化</v>
      </c>
      <c r="L203" s="398" t="s">
        <v>640</v>
      </c>
      <c r="M203" s="398" t="e">
        <f t="shared" si="15"/>
        <v>#VALUE!</v>
      </c>
      <c r="N203" s="398" t="str">
        <f t="shared" si="16"/>
        <v>评估值减值0.00元</v>
      </c>
      <c r="O203" s="398" t="str">
        <f t="shared" si="17"/>
        <v>无增减值变化</v>
      </c>
      <c r="P203" s="398" t="s">
        <v>640</v>
      </c>
      <c r="Q203" s="398" t="e">
        <f t="shared" si="18"/>
        <v>#VALUE!</v>
      </c>
      <c r="R203" s="398" t="str">
        <f t="shared" si="19"/>
        <v>评估值减值0.00元</v>
      </c>
    </row>
    <row r="204" spans="1:18" ht="17.649999999999999">
      <c r="A204" s="400"/>
    </row>
    <row r="205" spans="1:18" ht="17.649999999999999">
      <c r="A205" s="400" t="s">
        <v>572</v>
      </c>
      <c r="B205" s="787" t="s">
        <v>677</v>
      </c>
      <c r="C205" s="787"/>
      <c r="D205" s="787"/>
    </row>
    <row r="206" spans="1:18" ht="17.649999999999999">
      <c r="A206" s="400" t="s">
        <v>572</v>
      </c>
      <c r="B206" s="413" t="s">
        <v>5</v>
      </c>
      <c r="C206" s="414" t="s">
        <v>169</v>
      </c>
      <c r="D206" s="414" t="s">
        <v>170</v>
      </c>
    </row>
    <row r="207" spans="1:18" ht="17.649999999999999">
      <c r="A207" s="400" t="s">
        <v>572</v>
      </c>
      <c r="B207" s="450" t="s">
        <v>284</v>
      </c>
      <c r="C207" s="416">
        <f>'4-8固定资产汇总'!C15</f>
        <v>0</v>
      </c>
      <c r="D207" s="416">
        <f>'4-8固定资产汇总'!D15</f>
        <v>0</v>
      </c>
    </row>
    <row r="208" spans="1:18" ht="17.649999999999999">
      <c r="A208" s="400" t="s">
        <v>572</v>
      </c>
      <c r="B208" s="450" t="s">
        <v>285</v>
      </c>
      <c r="C208" s="416">
        <f>'4-8固定资产汇总'!C16</f>
        <v>0</v>
      </c>
      <c r="D208" s="416">
        <f>'4-8固定资产汇总'!D16</f>
        <v>0</v>
      </c>
    </row>
    <row r="209" spans="1:18" ht="17.649999999999999">
      <c r="A209" s="400" t="s">
        <v>572</v>
      </c>
      <c r="B209" s="450" t="s">
        <v>286</v>
      </c>
      <c r="C209" s="416">
        <f>'4-8固定资产汇总'!C17</f>
        <v>0</v>
      </c>
      <c r="D209" s="416">
        <f>'4-8固定资产汇总'!D17</f>
        <v>0</v>
      </c>
    </row>
    <row r="210" spans="1:18" ht="17.649999999999999">
      <c r="A210" s="400" t="s">
        <v>572</v>
      </c>
      <c r="B210" s="441" t="s">
        <v>672</v>
      </c>
      <c r="C210" s="416">
        <f>'4-8固定资产汇总'!E14</f>
        <v>0</v>
      </c>
      <c r="D210" s="416"/>
    </row>
    <row r="211" spans="1:18" ht="17.649999999999999">
      <c r="A211" s="400" t="s">
        <v>572</v>
      </c>
      <c r="B211" s="451" t="s">
        <v>334</v>
      </c>
      <c r="C211" s="420">
        <f>'4-8固定资产汇总'!C14</f>
        <v>0</v>
      </c>
      <c r="D211" s="420">
        <f>'4-8固定资产汇总'!D14</f>
        <v>0</v>
      </c>
    </row>
    <row r="212" spans="1:18" ht="17.649999999999999">
      <c r="A212" s="400"/>
    </row>
    <row r="213" spans="1:18" ht="17.649999999999999">
      <c r="A213" s="400" t="s">
        <v>572</v>
      </c>
      <c r="B213" s="787" t="s">
        <v>678</v>
      </c>
      <c r="C213" s="787"/>
      <c r="D213" s="787"/>
      <c r="E213" s="787"/>
      <c r="F213" s="787"/>
      <c r="G213" s="787"/>
      <c r="H213" s="787"/>
      <c r="I213" s="787"/>
      <c r="J213" s="787"/>
      <c r="K213" s="456"/>
      <c r="L213" s="456"/>
      <c r="M213" s="456"/>
      <c r="N213" s="456"/>
    </row>
    <row r="214" spans="1:18" ht="17.649999999999999">
      <c r="A214" s="400" t="s">
        <v>572</v>
      </c>
      <c r="B214" s="791" t="s">
        <v>5</v>
      </c>
      <c r="C214" s="793" t="s">
        <v>6</v>
      </c>
      <c r="D214" s="794"/>
      <c r="E214" s="793" t="s">
        <v>7</v>
      </c>
      <c r="F214" s="794"/>
      <c r="G214" s="793" t="s">
        <v>8</v>
      </c>
      <c r="H214" s="794"/>
      <c r="I214" s="793" t="s">
        <v>674</v>
      </c>
      <c r="J214" s="794"/>
      <c r="K214" s="457"/>
      <c r="L214" s="457"/>
      <c r="M214" s="457"/>
      <c r="N214" s="457"/>
    </row>
    <row r="215" spans="1:18" ht="17.649999999999999">
      <c r="A215" s="400" t="s">
        <v>572</v>
      </c>
      <c r="B215" s="792"/>
      <c r="C215" s="452" t="s">
        <v>10</v>
      </c>
      <c r="D215" s="413" t="s">
        <v>11</v>
      </c>
      <c r="E215" s="413" t="s">
        <v>10</v>
      </c>
      <c r="F215" s="413" t="s">
        <v>11</v>
      </c>
      <c r="G215" s="413" t="s">
        <v>10</v>
      </c>
      <c r="H215" s="413" t="s">
        <v>11</v>
      </c>
      <c r="I215" s="413" t="s">
        <v>675</v>
      </c>
      <c r="J215" s="413" t="s">
        <v>676</v>
      </c>
      <c r="K215" s="458" t="s">
        <v>10</v>
      </c>
      <c r="L215" s="461"/>
      <c r="M215" s="461"/>
      <c r="N215" s="461"/>
      <c r="O215" s="462" t="s">
        <v>11</v>
      </c>
    </row>
    <row r="216" spans="1:18" ht="17.649999999999999">
      <c r="A216" s="400" t="s">
        <v>572</v>
      </c>
      <c r="B216" s="450" t="s">
        <v>284</v>
      </c>
      <c r="C216" s="453">
        <f>'4-8固定资产汇总'!C15</f>
        <v>0</v>
      </c>
      <c r="D216" s="453">
        <f>'4-8固定资产汇总'!D15</f>
        <v>0</v>
      </c>
      <c r="E216" s="453">
        <f>'4-8固定资产汇总'!F15</f>
        <v>0</v>
      </c>
      <c r="F216" s="453">
        <f>'4-8固定资产汇总'!G15</f>
        <v>0</v>
      </c>
      <c r="G216" s="453">
        <f>'4-8固定资产汇总'!H15</f>
        <v>0</v>
      </c>
      <c r="H216" s="453">
        <f>'4-8固定资产汇总'!I15</f>
        <v>0</v>
      </c>
      <c r="I216" s="453" t="str">
        <f>'4-8固定资产汇总'!J15</f>
        <v/>
      </c>
      <c r="J216" s="453" t="str">
        <f>'4-8固定资产汇总'!K15</f>
        <v/>
      </c>
      <c r="K216" s="398" t="str">
        <f>IF(G216&lt;&gt;0,IF(C216=0,N216,M216),L216)</f>
        <v>无增减值变化</v>
      </c>
      <c r="L216" s="398" t="s">
        <v>640</v>
      </c>
      <c r="M216" s="398" t="e">
        <f>IF(G216&gt;0,CONCATENATE("评估值增值",TEXT(G216,"#,##0.00"),"元，增值率",ROUND(I216,2),"%"),CONCATENATE("评估值减值",TEXT(-G216,"#,##0.00"),"元，减值率",ROUND(-I216,2),"%"))</f>
        <v>#VALUE!</v>
      </c>
      <c r="N216" s="398" t="str">
        <f>IF(G216&gt;0,CONCATENATE("评估值增值",TEXT(G216,"#,##0.00"),"元"),CONCATENATE("评估值减值",TEXT(-G216,"#,##0.00"),"元"))</f>
        <v>评估值减值0.00元</v>
      </c>
      <c r="O216" s="398" t="str">
        <f>IF(H216&lt;&gt;0,IF(D216=0,R216,Q216),P216)</f>
        <v>无增减值变化</v>
      </c>
      <c r="P216" s="398" t="s">
        <v>640</v>
      </c>
      <c r="Q216" s="398" t="e">
        <f>IF(H216&gt;0,CONCATENATE("评估值增值",TEXT(H216,"#,##0.00"),"元，增值率",ROUND(J216,2),"%"),CONCATENATE("评估值减值",TEXT(-H216,"#,##0.00"),"元，减值率",ROUND(-J216,2),"%"))</f>
        <v>#VALUE!</v>
      </c>
      <c r="R216" s="398" t="str">
        <f>IF(H216&gt;0,CONCATENATE("评估值增值",TEXT(H216,"#,##0.00"),"元"),CONCATENATE("评估值减值",TEXT(-H216,"#,##0.00"),"元"))</f>
        <v>评估值减值0.00元</v>
      </c>
    </row>
    <row r="217" spans="1:18" ht="17.649999999999999">
      <c r="A217" s="400" t="s">
        <v>572</v>
      </c>
      <c r="B217" s="450" t="s">
        <v>285</v>
      </c>
      <c r="C217" s="453">
        <f>'4-8固定资产汇总'!C16</f>
        <v>0</v>
      </c>
      <c r="D217" s="453">
        <f>'4-8固定资产汇总'!D16</f>
        <v>0</v>
      </c>
      <c r="E217" s="453">
        <f>'4-8固定资产汇总'!F16</f>
        <v>0</v>
      </c>
      <c r="F217" s="453">
        <f>'4-8固定资产汇总'!G16</f>
        <v>0</v>
      </c>
      <c r="G217" s="453">
        <f>'4-8固定资产汇总'!H16</f>
        <v>0</v>
      </c>
      <c r="H217" s="453">
        <f>'4-8固定资产汇总'!I16</f>
        <v>0</v>
      </c>
      <c r="I217" s="453" t="str">
        <f>'4-8固定资产汇总'!J16</f>
        <v/>
      </c>
      <c r="J217" s="453" t="str">
        <f>'4-8固定资产汇总'!K16</f>
        <v/>
      </c>
      <c r="K217" s="398" t="str">
        <f t="shared" ref="K217:K219" si="20">IF(G217&lt;&gt;0,IF(C217=0,N217,M217),L217)</f>
        <v>无增减值变化</v>
      </c>
      <c r="L217" s="398" t="s">
        <v>640</v>
      </c>
      <c r="M217" s="398" t="e">
        <f t="shared" ref="M217:M219" si="21">IF(G217&gt;0,CONCATENATE("评估值增值",TEXT(G217,"#,##0.00"),"元，增值率",ROUND(I217,2),"%"),CONCATENATE("评估值减值",TEXT(-G217,"#,##0.00"),"元，减值率",ROUND(-I217,2),"%"))</f>
        <v>#VALUE!</v>
      </c>
      <c r="N217" s="398" t="str">
        <f t="shared" ref="N217:N219" si="22">IF(G217&gt;0,CONCATENATE("评估值增值",TEXT(G217,"#,##0.00"),"元"),CONCATENATE("评估值减值",TEXT(-G217,"#,##0.00"),"元"))</f>
        <v>评估值减值0.00元</v>
      </c>
      <c r="O217" s="398" t="str">
        <f t="shared" ref="O217:O219" si="23">IF(H217&lt;&gt;0,IF(D217=0,R217,Q217),P217)</f>
        <v>无增减值变化</v>
      </c>
      <c r="P217" s="398" t="s">
        <v>640</v>
      </c>
      <c r="Q217" s="398" t="e">
        <f t="shared" ref="Q217:Q219" si="24">IF(H217&gt;0,CONCATENATE("评估值增值",TEXT(H217,"#,##0.00"),"元，增值率",ROUND(J217,2),"%"),CONCATENATE("评估值减值",TEXT(-H217,"#,##0.00"),"元，减值率",ROUND(-J217,2),"%"))</f>
        <v>#VALUE!</v>
      </c>
      <c r="R217" s="398" t="str">
        <f t="shared" ref="R217:R219" si="25">IF(H217&gt;0,CONCATENATE("评估值增值",TEXT(H217,"#,##0.00"),"元"),CONCATENATE("评估值减值",TEXT(-H217,"#,##0.00"),"元"))</f>
        <v>评估值减值0.00元</v>
      </c>
    </row>
    <row r="218" spans="1:18" ht="17.649999999999999">
      <c r="A218" s="400" t="s">
        <v>572</v>
      </c>
      <c r="B218" s="450" t="s">
        <v>286</v>
      </c>
      <c r="C218" s="453">
        <f>'4-8固定资产汇总'!C17</f>
        <v>0</v>
      </c>
      <c r="D218" s="453">
        <f>'4-8固定资产汇总'!D17</f>
        <v>0</v>
      </c>
      <c r="E218" s="453">
        <f>'4-8固定资产汇总'!F17</f>
        <v>0</v>
      </c>
      <c r="F218" s="453">
        <f>'4-8固定资产汇总'!G17</f>
        <v>0</v>
      </c>
      <c r="G218" s="453">
        <f>'4-8固定资产汇总'!H17</f>
        <v>0</v>
      </c>
      <c r="H218" s="453">
        <f>'4-8固定资产汇总'!I17</f>
        <v>0</v>
      </c>
      <c r="I218" s="453" t="str">
        <f>'4-8固定资产汇总'!J17</f>
        <v/>
      </c>
      <c r="J218" s="453" t="str">
        <f>'4-8固定资产汇总'!K17</f>
        <v/>
      </c>
      <c r="K218" s="398" t="str">
        <f t="shared" si="20"/>
        <v>无增减值变化</v>
      </c>
      <c r="L218" s="398" t="s">
        <v>640</v>
      </c>
      <c r="M218" s="398" t="e">
        <f t="shared" si="21"/>
        <v>#VALUE!</v>
      </c>
      <c r="N218" s="398" t="str">
        <f t="shared" si="22"/>
        <v>评估值减值0.00元</v>
      </c>
      <c r="O218" s="398" t="str">
        <f t="shared" si="23"/>
        <v>无增减值变化</v>
      </c>
      <c r="P218" s="398" t="s">
        <v>640</v>
      </c>
      <c r="Q218" s="398" t="e">
        <f t="shared" si="24"/>
        <v>#VALUE!</v>
      </c>
      <c r="R218" s="398" t="str">
        <f t="shared" si="25"/>
        <v>评估值减值0.00元</v>
      </c>
    </row>
    <row r="219" spans="1:18" ht="17.649999999999999">
      <c r="A219" s="400" t="s">
        <v>572</v>
      </c>
      <c r="B219" s="451" t="s">
        <v>334</v>
      </c>
      <c r="C219" s="454">
        <f>'4-8固定资产汇总'!C14</f>
        <v>0</v>
      </c>
      <c r="D219" s="454">
        <f>'4-8固定资产汇总'!D14</f>
        <v>0</v>
      </c>
      <c r="E219" s="454">
        <f>'4-8固定资产汇总'!F14</f>
        <v>0</v>
      </c>
      <c r="F219" s="454">
        <f>'4-8固定资产汇总'!G14</f>
        <v>0</v>
      </c>
      <c r="G219" s="454">
        <f>'4-8固定资产汇总'!H14</f>
        <v>0</v>
      </c>
      <c r="H219" s="454">
        <f>'4-8固定资产汇总'!I14</f>
        <v>0</v>
      </c>
      <c r="I219" s="454" t="str">
        <f>'4-8固定资产汇总'!J14</f>
        <v/>
      </c>
      <c r="J219" s="454" t="str">
        <f>'4-8固定资产汇总'!K14</f>
        <v/>
      </c>
      <c r="K219" s="398" t="str">
        <f t="shared" si="20"/>
        <v>无增减值变化</v>
      </c>
      <c r="L219" s="398" t="s">
        <v>640</v>
      </c>
      <c r="M219" s="398" t="e">
        <f t="shared" si="21"/>
        <v>#VALUE!</v>
      </c>
      <c r="N219" s="398" t="str">
        <f t="shared" si="22"/>
        <v>评估值减值0.00元</v>
      </c>
      <c r="O219" s="398" t="str">
        <f t="shared" si="23"/>
        <v>无增减值变化</v>
      </c>
      <c r="P219" s="398" t="s">
        <v>640</v>
      </c>
      <c r="Q219" s="398" t="e">
        <f t="shared" si="24"/>
        <v>#VALUE!</v>
      </c>
      <c r="R219" s="398" t="str">
        <f t="shared" si="25"/>
        <v>评估值减值0.00元</v>
      </c>
    </row>
    <row r="220" spans="1:18" ht="17.649999999999999">
      <c r="A220" s="400"/>
    </row>
    <row r="221" spans="1:18" ht="17.649999999999999">
      <c r="A221" s="400" t="s">
        <v>572</v>
      </c>
      <c r="B221" s="787" t="s">
        <v>679</v>
      </c>
      <c r="C221" s="787"/>
      <c r="D221" s="787"/>
      <c r="E221" s="787"/>
      <c r="F221" s="787"/>
    </row>
    <row r="222" spans="1:18" ht="17.649999999999999">
      <c r="A222" s="400" t="s">
        <v>572</v>
      </c>
      <c r="B222" s="413" t="s">
        <v>5</v>
      </c>
      <c r="C222" s="413" t="s">
        <v>6</v>
      </c>
      <c r="D222" s="413" t="s">
        <v>7</v>
      </c>
      <c r="E222" s="414" t="s">
        <v>8</v>
      </c>
      <c r="F222" s="413" t="s">
        <v>616</v>
      </c>
    </row>
    <row r="223" spans="1:18" ht="17.649999999999999">
      <c r="A223" s="400" t="s">
        <v>572</v>
      </c>
      <c r="B223" s="441" t="s">
        <v>680</v>
      </c>
      <c r="C223" s="416">
        <f>'4-9在建工程汇总'!C7</f>
        <v>0</v>
      </c>
      <c r="D223" s="416">
        <f>'4-9在建工程汇总'!D7</f>
        <v>0</v>
      </c>
      <c r="E223" s="416">
        <f>'4-9在建工程汇总'!E7</f>
        <v>0</v>
      </c>
      <c r="F223" s="416" t="str">
        <f>'4-9在建工程汇总'!F7</f>
        <v/>
      </c>
      <c r="G223" s="398" t="str">
        <f>IF(E223&lt;&gt;0,IF(C223=0,J223,I223),H223)</f>
        <v>无增减值变化</v>
      </c>
      <c r="H223" s="398" t="s">
        <v>607</v>
      </c>
      <c r="I223" s="398" t="e">
        <f>IF(E223&gt;0,CONCATENATE("评估值增值",TEXT(E223,"#,##0.00"),"元，增值率",ROUND(F223,2),"%"),CONCATENATE("评估值减值",TEXT(-E223,"#,##0.00"),"元，减值率",ROUND(-F223,2),"%"))</f>
        <v>#VALUE!</v>
      </c>
      <c r="J223" s="398" t="str">
        <f>IF(E223&gt;0,CONCATENATE("评估值增值",TEXT(E223,"#,##0.00"),"元"),CONCATENATE("评估值减值",TEXT(-E223,"#,##0.00"),"元"))</f>
        <v>评估值减值0.00元</v>
      </c>
    </row>
    <row r="224" spans="1:18" ht="17.649999999999999">
      <c r="A224" s="400" t="s">
        <v>572</v>
      </c>
      <c r="B224" s="441" t="s">
        <v>681</v>
      </c>
      <c r="C224" s="416">
        <f>'4-9在建工程汇总'!C8</f>
        <v>0</v>
      </c>
      <c r="D224" s="416">
        <f>'4-9在建工程汇总'!D8</f>
        <v>0</v>
      </c>
      <c r="E224" s="416">
        <f>'4-9在建工程汇总'!E8</f>
        <v>0</v>
      </c>
      <c r="F224" s="416" t="str">
        <f>'4-9在建工程汇总'!F8</f>
        <v/>
      </c>
      <c r="G224" s="398" t="str">
        <f t="shared" ref="G224:G228" si="26">IF(E224&lt;&gt;0,IF(C224=0,J224,I224),H224)</f>
        <v>无增减值变化</v>
      </c>
      <c r="H224" s="398" t="s">
        <v>607</v>
      </c>
      <c r="I224" s="398" t="e">
        <f t="shared" ref="I224:I228" si="27">IF(E224&gt;0,CONCATENATE("评估值增值",TEXT(E224,"#,##0.00"),"元，增值率",ROUND(F224,2),"%"),CONCATENATE("评估值减值",TEXT(-E224,"#,##0.00"),"元，减值率",ROUND(-F224,2),"%"))</f>
        <v>#VALUE!</v>
      </c>
      <c r="J224" s="398" t="str">
        <f t="shared" ref="J224:J228" si="28">IF(E224&gt;0,CONCATENATE("评估值增值",TEXT(E224,"#,##0.00"),"元"),CONCATENATE("评估值减值",TEXT(-E224,"#,##0.00"),"元"))</f>
        <v>评估值减值0.00元</v>
      </c>
    </row>
    <row r="225" spans="1:11" ht="17.649999999999999">
      <c r="A225" s="400" t="s">
        <v>572</v>
      </c>
      <c r="B225" s="450" t="s">
        <v>682</v>
      </c>
      <c r="C225" s="416">
        <f>'4-9在建工程汇总'!C9</f>
        <v>0</v>
      </c>
      <c r="D225" s="416">
        <f>'4-9在建工程汇总'!D9</f>
        <v>0</v>
      </c>
      <c r="E225" s="416">
        <f>'4-9在建工程汇总'!E9</f>
        <v>0</v>
      </c>
      <c r="F225" s="416" t="str">
        <f>'4-9在建工程汇总'!F9</f>
        <v/>
      </c>
      <c r="G225" s="398" t="str">
        <f t="shared" si="26"/>
        <v>无增减值变化</v>
      </c>
      <c r="H225" s="398" t="s">
        <v>607</v>
      </c>
      <c r="I225" s="398" t="e">
        <f t="shared" si="27"/>
        <v>#VALUE!</v>
      </c>
      <c r="J225" s="398" t="str">
        <f t="shared" si="28"/>
        <v>评估值减值0.00元</v>
      </c>
    </row>
    <row r="226" spans="1:11" ht="17.649999999999999">
      <c r="A226" s="400" t="s">
        <v>572</v>
      </c>
      <c r="B226" s="450" t="s">
        <v>293</v>
      </c>
      <c r="C226" s="416">
        <f>'4-9在建工程汇总'!C10</f>
        <v>0</v>
      </c>
      <c r="D226" s="416">
        <f>'4-9在建工程汇总'!D10</f>
        <v>0</v>
      </c>
      <c r="E226" s="416">
        <f>'4-9在建工程汇总'!E10</f>
        <v>0</v>
      </c>
      <c r="F226" s="416" t="str">
        <f>'4-9在建工程汇总'!F10</f>
        <v/>
      </c>
      <c r="G226" s="398" t="str">
        <f t="shared" si="26"/>
        <v>无增减值变化</v>
      </c>
      <c r="H226" s="398" t="s">
        <v>607</v>
      </c>
      <c r="I226" s="398" t="e">
        <f t="shared" si="27"/>
        <v>#VALUE!</v>
      </c>
      <c r="J226" s="398" t="str">
        <f t="shared" si="28"/>
        <v>评估值减值0.00元</v>
      </c>
    </row>
    <row r="227" spans="1:11" ht="17.649999999999999">
      <c r="A227" s="400" t="s">
        <v>572</v>
      </c>
      <c r="B227" s="441" t="s">
        <v>672</v>
      </c>
      <c r="C227" s="416">
        <f>'4-9在建工程汇总'!C26</f>
        <v>0</v>
      </c>
      <c r="D227" s="416"/>
      <c r="E227" s="416"/>
      <c r="F227" s="416"/>
      <c r="G227" s="398" t="str">
        <f t="shared" si="26"/>
        <v>无增减值变化</v>
      </c>
      <c r="H227" s="398" t="s">
        <v>607</v>
      </c>
      <c r="I227" s="398" t="str">
        <f t="shared" si="27"/>
        <v>评估值减值0.00元，减值率0%</v>
      </c>
      <c r="J227" s="398" t="str">
        <f t="shared" si="28"/>
        <v>评估值减值0.00元</v>
      </c>
    </row>
    <row r="228" spans="1:11" ht="17.649999999999999">
      <c r="A228" s="400" t="s">
        <v>572</v>
      </c>
      <c r="B228" s="451" t="s">
        <v>334</v>
      </c>
      <c r="C228" s="420">
        <f>'4-9在建工程汇总'!C27</f>
        <v>0</v>
      </c>
      <c r="D228" s="420">
        <f>'4-9在建工程汇总'!D27</f>
        <v>0</v>
      </c>
      <c r="E228" s="420">
        <f>'4-9在建工程汇总'!E27</f>
        <v>0</v>
      </c>
      <c r="F228" s="420" t="str">
        <f>'4-9在建工程汇总'!F27</f>
        <v/>
      </c>
      <c r="G228" s="398" t="str">
        <f t="shared" si="26"/>
        <v>无增减值变化</v>
      </c>
      <c r="H228" s="398" t="s">
        <v>607</v>
      </c>
      <c r="I228" s="398" t="e">
        <f t="shared" si="27"/>
        <v>#VALUE!</v>
      </c>
      <c r="J228" s="398" t="str">
        <f t="shared" si="28"/>
        <v>评估值减值0.00元</v>
      </c>
    </row>
    <row r="229" spans="1:11" ht="17.649999999999999">
      <c r="A229" s="400"/>
    </row>
    <row r="230" spans="1:11" ht="17.649999999999999">
      <c r="A230" s="400" t="s">
        <v>572</v>
      </c>
      <c r="B230" s="787" t="s">
        <v>683</v>
      </c>
      <c r="C230" s="787"/>
      <c r="D230" s="787"/>
      <c r="E230" s="787"/>
      <c r="F230" s="787"/>
      <c r="G230" s="787"/>
    </row>
    <row r="231" spans="1:11" ht="17.649999999999999">
      <c r="A231" s="400" t="s">
        <v>572</v>
      </c>
      <c r="B231" s="415" t="s">
        <v>5</v>
      </c>
      <c r="C231" s="433" t="s">
        <v>6</v>
      </c>
      <c r="D231" s="415" t="s">
        <v>7</v>
      </c>
      <c r="E231" s="434" t="s">
        <v>8</v>
      </c>
      <c r="F231" s="415" t="s">
        <v>616</v>
      </c>
      <c r="G231" s="433" t="s">
        <v>617</v>
      </c>
    </row>
    <row r="232" spans="1:11" ht="17.649999999999999">
      <c r="A232" s="400" t="s">
        <v>572</v>
      </c>
      <c r="B232" s="435" t="s">
        <v>216</v>
      </c>
      <c r="C232" s="426">
        <f>'5-流动负债汇总'!C7</f>
        <v>0</v>
      </c>
      <c r="D232" s="426">
        <f>'5-流动负债汇总'!D7</f>
        <v>0</v>
      </c>
      <c r="E232" s="426">
        <f>'5-流动负债汇总'!E7</f>
        <v>0</v>
      </c>
      <c r="F232" s="426" t="str">
        <f>'5-流动负债汇总'!F7</f>
        <v/>
      </c>
      <c r="G232" s="413" t="str">
        <f t="shared" ref="G232:G244" si="29">IF(C232=0,"",B232&amp;"、")</f>
        <v/>
      </c>
      <c r="H232" s="398" t="str">
        <f t="shared" ref="H232:H245" si="30">IF(E232&lt;&gt;0,IF(C232=0,K232,J232),I232)</f>
        <v>无增减值变化</v>
      </c>
      <c r="I232" s="398" t="s">
        <v>640</v>
      </c>
      <c r="J232" s="398" t="e">
        <f>IF(E232&gt;0,CONCATENATE("评估值增值",TEXT(E232,"#,##0.00"),"元，增值率",ROUND(F232,2),"%"),CONCATENATE("评估值减值",TEXT(-E232,"#,##0.00"),"元，减值率",ROUND(-F232,2),"%"))</f>
        <v>#VALUE!</v>
      </c>
      <c r="K232" s="398" t="str">
        <f t="shared" ref="K232:K245" si="31">IF(E232&gt;0,CONCATENATE("评估值增值",TEXT(E232,"#,##0.00"),"元"),CONCATENATE("评估值减值",TEXT(-E232,"#,##0.00"),"元"))</f>
        <v>评估值减值0.00元</v>
      </c>
    </row>
    <row r="233" spans="1:11" ht="17.649999999999999">
      <c r="A233" s="400" t="s">
        <v>572</v>
      </c>
      <c r="B233" s="435" t="s">
        <v>218</v>
      </c>
      <c r="C233" s="426">
        <f>'5-流动负债汇总'!C8</f>
        <v>0</v>
      </c>
      <c r="D233" s="426">
        <f>'5-流动负债汇总'!D8</f>
        <v>0</v>
      </c>
      <c r="E233" s="426">
        <f>'5-流动负债汇总'!E8</f>
        <v>0</v>
      </c>
      <c r="F233" s="426" t="str">
        <f>'5-流动负债汇总'!F8</f>
        <v/>
      </c>
      <c r="G233" s="413" t="str">
        <f t="shared" si="29"/>
        <v/>
      </c>
      <c r="H233" s="398" t="str">
        <f t="shared" si="30"/>
        <v>无增减值变化</v>
      </c>
      <c r="I233" s="398" t="s">
        <v>640</v>
      </c>
      <c r="J233" s="398" t="e">
        <f t="shared" ref="J233:J245" si="32">IF(E233&gt;0,CONCATENATE("评估值增值",TEXT(E233,"#,##0.00"),"元，增值率",ROUND(F233,2),"%"),CONCATENATE("评估值减值",TEXT(-E233,"#,##0.00"),"元，减值率",ROUND(-F233,2),"%"))</f>
        <v>#VALUE!</v>
      </c>
      <c r="K233" s="398" t="str">
        <f t="shared" si="31"/>
        <v>评估值减值0.00元</v>
      </c>
    </row>
    <row r="234" spans="1:11" ht="17.649999999999999">
      <c r="A234" s="400" t="s">
        <v>572</v>
      </c>
      <c r="B234" s="441" t="s">
        <v>220</v>
      </c>
      <c r="C234" s="426">
        <f>'5-流动负债汇总'!C9</f>
        <v>0</v>
      </c>
      <c r="D234" s="426">
        <f>'5-流动负债汇总'!D9</f>
        <v>0</v>
      </c>
      <c r="E234" s="426">
        <f>'5-流动负债汇总'!E9</f>
        <v>0</v>
      </c>
      <c r="F234" s="426" t="str">
        <f>'5-流动负债汇总'!F9</f>
        <v/>
      </c>
      <c r="G234" s="413" t="str">
        <f t="shared" si="29"/>
        <v/>
      </c>
      <c r="H234" s="398" t="str">
        <f t="shared" si="30"/>
        <v>无增减值变化</v>
      </c>
      <c r="I234" s="399" t="s">
        <v>607</v>
      </c>
      <c r="J234" s="398" t="e">
        <f t="shared" si="32"/>
        <v>#VALUE!</v>
      </c>
      <c r="K234" s="398" t="str">
        <f t="shared" si="31"/>
        <v>评估值减值0.00元</v>
      </c>
    </row>
    <row r="235" spans="1:11" ht="17.649999999999999">
      <c r="A235" s="400" t="s">
        <v>572</v>
      </c>
      <c r="B235" s="435" t="s">
        <v>223</v>
      </c>
      <c r="C235" s="426">
        <f>'5-流动负债汇总'!C10</f>
        <v>0</v>
      </c>
      <c r="D235" s="426">
        <f>'5-流动负债汇总'!D10</f>
        <v>0</v>
      </c>
      <c r="E235" s="426">
        <f>'5-流动负债汇总'!E10</f>
        <v>0</v>
      </c>
      <c r="F235" s="426" t="str">
        <f>'5-流动负债汇总'!F10</f>
        <v/>
      </c>
      <c r="G235" s="413" t="str">
        <f t="shared" si="29"/>
        <v/>
      </c>
      <c r="H235" s="398" t="str">
        <f t="shared" si="30"/>
        <v>无增减值变化</v>
      </c>
      <c r="I235" s="398" t="s">
        <v>640</v>
      </c>
      <c r="J235" s="398" t="e">
        <f t="shared" si="32"/>
        <v>#VALUE!</v>
      </c>
      <c r="K235" s="398" t="str">
        <f t="shared" si="31"/>
        <v>评估值减值0.00元</v>
      </c>
    </row>
    <row r="236" spans="1:11" ht="17.649999999999999">
      <c r="A236" s="400" t="s">
        <v>572</v>
      </c>
      <c r="B236" s="435" t="s">
        <v>225</v>
      </c>
      <c r="C236" s="426">
        <f>'5-流动负债汇总'!C11</f>
        <v>0</v>
      </c>
      <c r="D236" s="426">
        <f>'5-流动负债汇总'!D11</f>
        <v>0</v>
      </c>
      <c r="E236" s="426">
        <f>'5-流动负债汇总'!E11</f>
        <v>0</v>
      </c>
      <c r="F236" s="426" t="str">
        <f>'5-流动负债汇总'!F11</f>
        <v/>
      </c>
      <c r="G236" s="413" t="str">
        <f t="shared" si="29"/>
        <v/>
      </c>
      <c r="H236" s="398" t="str">
        <f t="shared" si="30"/>
        <v>无增减值变化</v>
      </c>
      <c r="I236" s="399" t="s">
        <v>607</v>
      </c>
      <c r="J236" s="398" t="e">
        <f t="shared" si="32"/>
        <v>#VALUE!</v>
      </c>
      <c r="K236" s="398" t="str">
        <f t="shared" si="31"/>
        <v>评估值减值0.00元</v>
      </c>
    </row>
    <row r="237" spans="1:11" ht="17.649999999999999">
      <c r="A237" s="400" t="s">
        <v>572</v>
      </c>
      <c r="B237" s="441" t="s">
        <v>227</v>
      </c>
      <c r="C237" s="426">
        <f>'5-流动负债汇总'!C12</f>
        <v>0</v>
      </c>
      <c r="D237" s="426">
        <f>'5-流动负债汇总'!D12</f>
        <v>0</v>
      </c>
      <c r="E237" s="426">
        <f>'5-流动负债汇总'!E12</f>
        <v>0</v>
      </c>
      <c r="F237" s="426" t="str">
        <f>'5-流动负债汇总'!F12</f>
        <v/>
      </c>
      <c r="G237" s="413" t="str">
        <f t="shared" si="29"/>
        <v/>
      </c>
      <c r="H237" s="398" t="str">
        <f t="shared" si="30"/>
        <v>无增减值变化</v>
      </c>
      <c r="I237" s="398" t="s">
        <v>640</v>
      </c>
      <c r="J237" s="398" t="e">
        <f t="shared" si="32"/>
        <v>#VALUE!</v>
      </c>
      <c r="K237" s="398" t="str">
        <f t="shared" si="31"/>
        <v>评估值减值0.00元</v>
      </c>
    </row>
    <row r="238" spans="1:11" ht="17.649999999999999">
      <c r="A238" s="400" t="s">
        <v>572</v>
      </c>
      <c r="B238" s="441" t="s">
        <v>229</v>
      </c>
      <c r="C238" s="426">
        <f>'5-流动负债汇总'!C13</f>
        <v>0</v>
      </c>
      <c r="D238" s="426">
        <f>'5-流动负债汇总'!D13</f>
        <v>0</v>
      </c>
      <c r="E238" s="426">
        <f>'5-流动负债汇总'!E13</f>
        <v>0</v>
      </c>
      <c r="F238" s="426" t="str">
        <f>'5-流动负债汇总'!F13</f>
        <v/>
      </c>
      <c r="G238" s="413" t="str">
        <f t="shared" si="29"/>
        <v/>
      </c>
      <c r="H238" s="398" t="str">
        <f t="shared" si="30"/>
        <v>无增减值变化</v>
      </c>
      <c r="I238" s="398" t="s">
        <v>640</v>
      </c>
      <c r="J238" s="398" t="e">
        <f t="shared" si="32"/>
        <v>#VALUE!</v>
      </c>
      <c r="K238" s="398" t="str">
        <f t="shared" si="31"/>
        <v>评估值减值0.00元</v>
      </c>
    </row>
    <row r="239" spans="1:11" ht="17.649999999999999">
      <c r="A239" s="400" t="s">
        <v>572</v>
      </c>
      <c r="B239" s="435" t="s">
        <v>231</v>
      </c>
      <c r="C239" s="426">
        <f>'5-流动负债汇总'!C14</f>
        <v>0</v>
      </c>
      <c r="D239" s="426">
        <f>'5-流动负债汇总'!D14</f>
        <v>0</v>
      </c>
      <c r="E239" s="426">
        <f>'5-流动负债汇总'!E14</f>
        <v>0</v>
      </c>
      <c r="F239" s="426" t="str">
        <f>'5-流动负债汇总'!F14</f>
        <v/>
      </c>
      <c r="G239" s="413" t="str">
        <f t="shared" si="29"/>
        <v/>
      </c>
      <c r="H239" s="398" t="str">
        <f t="shared" si="30"/>
        <v>无增减值变化</v>
      </c>
      <c r="I239" s="398" t="s">
        <v>640</v>
      </c>
      <c r="J239" s="398" t="e">
        <f t="shared" si="32"/>
        <v>#VALUE!</v>
      </c>
      <c r="K239" s="398" t="str">
        <f t="shared" si="31"/>
        <v>评估值减值0.00元</v>
      </c>
    </row>
    <row r="240" spans="1:11" ht="17.649999999999999">
      <c r="A240" s="400" t="s">
        <v>572</v>
      </c>
      <c r="B240" s="435" t="s">
        <v>233</v>
      </c>
      <c r="C240" s="426">
        <f>'5-流动负债汇总'!C15</f>
        <v>0</v>
      </c>
      <c r="D240" s="426">
        <f>'5-流动负债汇总'!D15</f>
        <v>0</v>
      </c>
      <c r="E240" s="426">
        <f>'5-流动负债汇总'!E15</f>
        <v>0</v>
      </c>
      <c r="F240" s="426" t="str">
        <f>'5-流动负债汇总'!F15</f>
        <v/>
      </c>
      <c r="G240" s="413" t="str">
        <f t="shared" si="29"/>
        <v/>
      </c>
      <c r="H240" s="398" t="str">
        <f t="shared" si="30"/>
        <v>无增减值变化</v>
      </c>
      <c r="I240" s="398" t="s">
        <v>640</v>
      </c>
      <c r="J240" s="398" t="e">
        <f t="shared" si="32"/>
        <v>#VALUE!</v>
      </c>
      <c r="K240" s="398" t="str">
        <f t="shared" si="31"/>
        <v>评估值减值0.00元</v>
      </c>
    </row>
    <row r="241" spans="1:11" ht="17.649999999999999">
      <c r="A241" s="400" t="s">
        <v>572</v>
      </c>
      <c r="B241" s="435" t="s">
        <v>235</v>
      </c>
      <c r="C241" s="426">
        <f>'5-流动负债汇总'!C16</f>
        <v>0</v>
      </c>
      <c r="D241" s="426">
        <f>'5-流动负债汇总'!D16</f>
        <v>0</v>
      </c>
      <c r="E241" s="426">
        <f>'5-流动负债汇总'!E16</f>
        <v>0</v>
      </c>
      <c r="F241" s="426" t="str">
        <f>'5-流动负债汇总'!F16</f>
        <v/>
      </c>
      <c r="G241" s="413" t="str">
        <f t="shared" si="29"/>
        <v/>
      </c>
      <c r="H241" s="398" t="str">
        <f t="shared" si="30"/>
        <v>无增减值变化</v>
      </c>
      <c r="I241" s="398" t="s">
        <v>640</v>
      </c>
      <c r="J241" s="398" t="e">
        <f t="shared" si="32"/>
        <v>#VALUE!</v>
      </c>
      <c r="K241" s="398" t="str">
        <f t="shared" si="31"/>
        <v>评估值减值0.00元</v>
      </c>
    </row>
    <row r="242" spans="1:11" ht="17.649999999999999">
      <c r="A242" s="400" t="s">
        <v>572</v>
      </c>
      <c r="B242" s="441" t="s">
        <v>237</v>
      </c>
      <c r="C242" s="426">
        <f>'5-流动负债汇总'!C17</f>
        <v>0</v>
      </c>
      <c r="D242" s="426">
        <f>'5-流动负债汇总'!D17</f>
        <v>0</v>
      </c>
      <c r="E242" s="426">
        <f>'5-流动负债汇总'!E17</f>
        <v>0</v>
      </c>
      <c r="F242" s="426" t="str">
        <f>'5-流动负债汇总'!F17</f>
        <v/>
      </c>
      <c r="G242" s="413" t="str">
        <f t="shared" si="29"/>
        <v/>
      </c>
      <c r="H242" s="398" t="str">
        <f t="shared" si="30"/>
        <v>无增减值变化</v>
      </c>
      <c r="I242" s="398" t="s">
        <v>640</v>
      </c>
      <c r="J242" s="398" t="e">
        <f t="shared" si="32"/>
        <v>#VALUE!</v>
      </c>
      <c r="K242" s="398" t="str">
        <f t="shared" si="31"/>
        <v>评估值减值0.00元</v>
      </c>
    </row>
    <row r="243" spans="1:11" ht="17.649999999999999">
      <c r="A243" s="400" t="s">
        <v>572</v>
      </c>
      <c r="B243" s="435" t="s">
        <v>239</v>
      </c>
      <c r="C243" s="426">
        <f>'5-流动负债汇总'!C18</f>
        <v>0</v>
      </c>
      <c r="D243" s="426">
        <f>'5-流动负债汇总'!D18</f>
        <v>0</v>
      </c>
      <c r="E243" s="426">
        <f>'5-流动负债汇总'!E18</f>
        <v>0</v>
      </c>
      <c r="F243" s="426" t="str">
        <f>'5-流动负债汇总'!F18</f>
        <v/>
      </c>
      <c r="G243" s="413" t="str">
        <f t="shared" si="29"/>
        <v/>
      </c>
      <c r="H243" s="398" t="str">
        <f t="shared" si="30"/>
        <v>无增减值变化</v>
      </c>
      <c r="I243" s="398" t="s">
        <v>640</v>
      </c>
      <c r="J243" s="398" t="e">
        <f t="shared" si="32"/>
        <v>#VALUE!</v>
      </c>
      <c r="K243" s="398" t="str">
        <f t="shared" si="31"/>
        <v>评估值减值0.00元</v>
      </c>
    </row>
    <row r="244" spans="1:11" ht="17.649999999999999">
      <c r="A244" s="400" t="s">
        <v>572</v>
      </c>
      <c r="B244" s="435" t="s">
        <v>241</v>
      </c>
      <c r="C244" s="426">
        <f>'5-流动负债汇总'!C19</f>
        <v>0</v>
      </c>
      <c r="D244" s="426">
        <f>'5-流动负债汇总'!D19</f>
        <v>0</v>
      </c>
      <c r="E244" s="426">
        <f>'5-流动负债汇总'!E19</f>
        <v>0</v>
      </c>
      <c r="F244" s="426" t="str">
        <f>'5-流动负债汇总'!F19</f>
        <v/>
      </c>
      <c r="G244" s="413" t="str">
        <f t="shared" si="29"/>
        <v/>
      </c>
      <c r="H244" s="398" t="str">
        <f t="shared" si="30"/>
        <v>无增减值变化</v>
      </c>
      <c r="I244" s="398" t="s">
        <v>640</v>
      </c>
      <c r="J244" s="398" t="e">
        <f t="shared" si="32"/>
        <v>#VALUE!</v>
      </c>
      <c r="K244" s="398" t="str">
        <f t="shared" si="31"/>
        <v>评估值减值0.00元</v>
      </c>
    </row>
    <row r="245" spans="1:11" ht="17.649999999999999">
      <c r="A245" s="400" t="s">
        <v>572</v>
      </c>
      <c r="B245" s="455" t="s">
        <v>545</v>
      </c>
      <c r="C245" s="437">
        <f>'5-流动负债汇总'!C29</f>
        <v>0</v>
      </c>
      <c r="D245" s="437">
        <f>'5-流动负债汇总'!D29</f>
        <v>0</v>
      </c>
      <c r="E245" s="437">
        <f>'5-流动负债汇总'!E29</f>
        <v>0</v>
      </c>
      <c r="F245" s="437" t="str">
        <f>'5-流动负债汇总'!F29</f>
        <v/>
      </c>
      <c r="G245" s="436"/>
      <c r="H245" s="398" t="str">
        <f t="shared" si="30"/>
        <v>无增减值变化</v>
      </c>
      <c r="I245" s="398" t="s">
        <v>640</v>
      </c>
      <c r="J245" s="398" t="e">
        <f t="shared" si="32"/>
        <v>#VALUE!</v>
      </c>
      <c r="K245" s="398" t="str">
        <f t="shared" si="31"/>
        <v>评估值减值0.00元</v>
      </c>
    </row>
    <row r="246" spans="1:11" ht="17.649999999999999">
      <c r="A246" s="400"/>
    </row>
    <row r="247" spans="1:11" ht="17.649999999999999">
      <c r="A247" s="400" t="s">
        <v>572</v>
      </c>
      <c r="B247" s="787" t="s">
        <v>684</v>
      </c>
      <c r="C247" s="787"/>
      <c r="D247" s="787"/>
      <c r="E247" s="787"/>
      <c r="F247" s="787"/>
      <c r="G247" s="787"/>
    </row>
    <row r="248" spans="1:11" ht="17.649999999999999">
      <c r="A248" s="400" t="s">
        <v>572</v>
      </c>
      <c r="B248" s="415" t="s">
        <v>5</v>
      </c>
      <c r="C248" s="433" t="s">
        <v>6</v>
      </c>
      <c r="D248" s="415" t="s">
        <v>7</v>
      </c>
      <c r="E248" s="434" t="s">
        <v>8</v>
      </c>
      <c r="F248" s="415" t="s">
        <v>616</v>
      </c>
      <c r="G248" s="433" t="s">
        <v>617</v>
      </c>
    </row>
    <row r="249" spans="1:11" ht="17.649999999999999">
      <c r="A249" s="400" t="s">
        <v>572</v>
      </c>
      <c r="B249" s="435" t="s">
        <v>247</v>
      </c>
      <c r="C249" s="426">
        <f>'6-非流动负债汇总'!C7</f>
        <v>0</v>
      </c>
      <c r="D249" s="426">
        <f>'6-非流动负债汇总'!D7</f>
        <v>0</v>
      </c>
      <c r="E249" s="426">
        <f>'6-非流动负债汇总'!E7</f>
        <v>0</v>
      </c>
      <c r="F249" s="426" t="str">
        <f>'6-非流动负债汇总'!F7</f>
        <v/>
      </c>
      <c r="G249" s="413" t="str">
        <f t="shared" ref="G249:G256" si="33">IF(C249=0,"",B249&amp;"、")</f>
        <v/>
      </c>
      <c r="H249" s="398" t="str">
        <f t="shared" ref="H249:H257" si="34">IF(E249&lt;&gt;0,IF(C249=0,K249,J249),I249)</f>
        <v>无增减值变化</v>
      </c>
      <c r="I249" s="398" t="s">
        <v>640</v>
      </c>
      <c r="J249" s="398" t="e">
        <f>IF(E249&gt;0,CONCATENATE("评估值增值",TEXT(E249,"#,##0.00"),"元，增值率",ROUND(F249,2),"%"),CONCATENATE("评估值减值",TEXT(-E249,"#,##0.00"),"元，减值率",ROUND(-F249,2),"%"))</f>
        <v>#VALUE!</v>
      </c>
      <c r="K249" s="398" t="str">
        <f t="shared" ref="K249:K257" si="35">IF(E249&gt;0,CONCATENATE("评估值增值",TEXT(E249,"#,##0.00"),"元"),CONCATENATE("评估值减值",TEXT(-E249,"#,##0.00"),"元"))</f>
        <v>评估值减值0.00元</v>
      </c>
    </row>
    <row r="250" spans="1:11" ht="17.649999999999999">
      <c r="A250" s="400" t="s">
        <v>572</v>
      </c>
      <c r="B250" s="435" t="s">
        <v>249</v>
      </c>
      <c r="C250" s="426">
        <f>'6-非流动负债汇总'!C8</f>
        <v>0</v>
      </c>
      <c r="D250" s="426">
        <f>'6-非流动负债汇总'!D8</f>
        <v>0</v>
      </c>
      <c r="E250" s="426">
        <f>'6-非流动负债汇总'!E8</f>
        <v>0</v>
      </c>
      <c r="F250" s="426" t="str">
        <f>'6-非流动负债汇总'!F8</f>
        <v/>
      </c>
      <c r="G250" s="413" t="str">
        <f t="shared" si="33"/>
        <v/>
      </c>
      <c r="H250" s="398" t="str">
        <f t="shared" si="34"/>
        <v>无增减值变化</v>
      </c>
      <c r="I250" s="398" t="s">
        <v>640</v>
      </c>
      <c r="J250" s="398" t="e">
        <f t="shared" ref="J250:J257" si="36">IF(E250&gt;0,CONCATENATE("评估值增值",TEXT(E250,"#,##0.00"),"元，增值率",ROUND(F250,2),"%"),CONCATENATE("评估值减值",TEXT(-E250,"#,##0.00"),"元，减值率",ROUND(-F250,2),"%"))</f>
        <v>#VALUE!</v>
      </c>
      <c r="K250" s="398" t="str">
        <f t="shared" si="35"/>
        <v>评估值减值0.00元</v>
      </c>
    </row>
    <row r="251" spans="1:11" ht="17.649999999999999">
      <c r="A251" s="400" t="s">
        <v>572</v>
      </c>
      <c r="B251" s="441" t="s">
        <v>251</v>
      </c>
      <c r="C251" s="426">
        <f>'6-非流动负债汇总'!C9</f>
        <v>0</v>
      </c>
      <c r="D251" s="426">
        <f>'6-非流动负债汇总'!D9</f>
        <v>0</v>
      </c>
      <c r="E251" s="426">
        <f>'6-非流动负债汇总'!E9</f>
        <v>0</v>
      </c>
      <c r="F251" s="426" t="str">
        <f>'6-非流动负债汇总'!F9</f>
        <v/>
      </c>
      <c r="G251" s="413" t="str">
        <f t="shared" si="33"/>
        <v/>
      </c>
      <c r="H251" s="398" t="str">
        <f t="shared" si="34"/>
        <v>无增减值变化</v>
      </c>
      <c r="I251" s="398" t="s">
        <v>640</v>
      </c>
      <c r="J251" s="398" t="e">
        <f t="shared" si="36"/>
        <v>#VALUE!</v>
      </c>
      <c r="K251" s="398" t="str">
        <f t="shared" si="35"/>
        <v>评估值减值0.00元</v>
      </c>
    </row>
    <row r="252" spans="1:11" ht="17.649999999999999">
      <c r="A252" s="400" t="s">
        <v>572</v>
      </c>
      <c r="B252" s="441" t="s">
        <v>253</v>
      </c>
      <c r="C252" s="426">
        <f>'6-非流动负债汇总'!C10</f>
        <v>0</v>
      </c>
      <c r="D252" s="426">
        <f>'6-非流动负债汇总'!D10</f>
        <v>0</v>
      </c>
      <c r="E252" s="426">
        <f>'6-非流动负债汇总'!E10</f>
        <v>0</v>
      </c>
      <c r="F252" s="426" t="str">
        <f>'6-非流动负债汇总'!F10</f>
        <v/>
      </c>
      <c r="G252" s="413" t="str">
        <f t="shared" si="33"/>
        <v/>
      </c>
      <c r="H252" s="398" t="str">
        <f t="shared" si="34"/>
        <v>无增减值变化</v>
      </c>
      <c r="I252" s="398" t="s">
        <v>640</v>
      </c>
      <c r="J252" s="398" t="e">
        <f t="shared" si="36"/>
        <v>#VALUE!</v>
      </c>
      <c r="K252" s="398" t="str">
        <f t="shared" si="35"/>
        <v>评估值减值0.00元</v>
      </c>
    </row>
    <row r="253" spans="1:11" ht="17.649999999999999">
      <c r="A253" s="400" t="s">
        <v>572</v>
      </c>
      <c r="B253" s="435" t="s">
        <v>256</v>
      </c>
      <c r="C253" s="426">
        <f>'6-非流动负债汇总'!C11</f>
        <v>0</v>
      </c>
      <c r="D253" s="426">
        <f>'6-非流动负债汇总'!D11</f>
        <v>0</v>
      </c>
      <c r="E253" s="426">
        <f>'6-非流动负债汇总'!E11</f>
        <v>0</v>
      </c>
      <c r="F253" s="426" t="str">
        <f>'6-非流动负债汇总'!F11</f>
        <v/>
      </c>
      <c r="G253" s="413" t="str">
        <f t="shared" si="33"/>
        <v/>
      </c>
      <c r="H253" s="398" t="str">
        <f t="shared" si="34"/>
        <v>无增减值变化</v>
      </c>
      <c r="I253" s="398" t="s">
        <v>640</v>
      </c>
      <c r="J253" s="398" t="e">
        <f t="shared" si="36"/>
        <v>#VALUE!</v>
      </c>
      <c r="K253" s="398" t="str">
        <f t="shared" si="35"/>
        <v>评估值减值0.00元</v>
      </c>
    </row>
    <row r="254" spans="1:11" ht="17.649999999999999">
      <c r="A254" s="400" t="s">
        <v>572</v>
      </c>
      <c r="B254" s="441" t="s">
        <v>259</v>
      </c>
      <c r="C254" s="426">
        <f>'6-非流动负债汇总'!C12</f>
        <v>0</v>
      </c>
      <c r="D254" s="426">
        <f>'6-非流动负债汇总'!D12</f>
        <v>0</v>
      </c>
      <c r="E254" s="426">
        <f>'6-非流动负债汇总'!E12</f>
        <v>0</v>
      </c>
      <c r="F254" s="426" t="str">
        <f>'6-非流动负债汇总'!F12</f>
        <v/>
      </c>
      <c r="G254" s="413" t="str">
        <f t="shared" si="33"/>
        <v/>
      </c>
      <c r="H254" s="398" t="str">
        <f t="shared" si="34"/>
        <v>无增减值变化</v>
      </c>
      <c r="I254" s="398" t="s">
        <v>640</v>
      </c>
      <c r="J254" s="398" t="e">
        <f t="shared" si="36"/>
        <v>#VALUE!</v>
      </c>
      <c r="K254" s="398" t="str">
        <f t="shared" si="35"/>
        <v>评估值减值0.00元</v>
      </c>
    </row>
    <row r="255" spans="1:11" ht="17.649999999999999">
      <c r="A255" s="400" t="s">
        <v>572</v>
      </c>
      <c r="B255" s="435" t="s">
        <v>262</v>
      </c>
      <c r="C255" s="426">
        <f>'6-非流动负债汇总'!C13</f>
        <v>0</v>
      </c>
      <c r="D255" s="426">
        <f>'6-非流动负债汇总'!D13</f>
        <v>0</v>
      </c>
      <c r="E255" s="426">
        <f>'6-非流动负债汇总'!E13</f>
        <v>0</v>
      </c>
      <c r="F255" s="426" t="str">
        <f>'6-非流动负债汇总'!F13</f>
        <v/>
      </c>
      <c r="G255" s="413" t="str">
        <f t="shared" si="33"/>
        <v/>
      </c>
      <c r="H255" s="398" t="str">
        <f t="shared" si="34"/>
        <v>无增减值变化</v>
      </c>
      <c r="I255" s="398" t="s">
        <v>640</v>
      </c>
      <c r="J255" s="398" t="e">
        <f t="shared" si="36"/>
        <v>#VALUE!</v>
      </c>
      <c r="K255" s="398" t="str">
        <f t="shared" si="35"/>
        <v>评估值减值0.00元</v>
      </c>
    </row>
    <row r="256" spans="1:11" ht="17.649999999999999">
      <c r="A256" s="400" t="s">
        <v>572</v>
      </c>
      <c r="B256" s="435" t="s">
        <v>265</v>
      </c>
      <c r="C256" s="426">
        <f>'6-非流动负债汇总'!C14</f>
        <v>0</v>
      </c>
      <c r="D256" s="426">
        <f>'6-非流动负债汇总'!D14</f>
        <v>0</v>
      </c>
      <c r="E256" s="426">
        <f>'6-非流动负债汇总'!E14</f>
        <v>0</v>
      </c>
      <c r="F256" s="426" t="str">
        <f>'6-非流动负债汇总'!F14</f>
        <v/>
      </c>
      <c r="G256" s="413" t="str">
        <f t="shared" si="33"/>
        <v/>
      </c>
      <c r="H256" s="398" t="str">
        <f t="shared" si="34"/>
        <v>无增减值变化</v>
      </c>
      <c r="I256" s="398" t="s">
        <v>640</v>
      </c>
      <c r="J256" s="398" t="e">
        <f t="shared" si="36"/>
        <v>#VALUE!</v>
      </c>
      <c r="K256" s="398" t="str">
        <f t="shared" si="35"/>
        <v>评估值减值0.00元</v>
      </c>
    </row>
    <row r="257" spans="1:11" ht="17.649999999999999">
      <c r="A257" s="400" t="s">
        <v>572</v>
      </c>
      <c r="B257" s="455" t="s">
        <v>554</v>
      </c>
      <c r="C257" s="437">
        <f>'6-非流动负债汇总'!C27</f>
        <v>0</v>
      </c>
      <c r="D257" s="437">
        <f>'6-非流动负债汇总'!D27</f>
        <v>0</v>
      </c>
      <c r="E257" s="437">
        <f>'6-非流动负债汇总'!E27</f>
        <v>0</v>
      </c>
      <c r="F257" s="437" t="str">
        <f>'6-非流动负债汇总'!F27</f>
        <v/>
      </c>
      <c r="G257" s="436"/>
      <c r="H257" s="398" t="str">
        <f t="shared" si="34"/>
        <v>无增减值变化</v>
      </c>
      <c r="I257" s="398" t="s">
        <v>640</v>
      </c>
      <c r="J257" s="398" t="e">
        <f t="shared" si="36"/>
        <v>#VALUE!</v>
      </c>
      <c r="K257" s="398" t="str">
        <f t="shared" si="35"/>
        <v>评估值减值0.00元</v>
      </c>
    </row>
    <row r="258" spans="1:11" ht="17.649999999999999">
      <c r="A258" s="400"/>
      <c r="B258" s="463"/>
      <c r="C258" s="464"/>
      <c r="D258" s="464"/>
      <c r="E258" s="464"/>
      <c r="F258" s="464"/>
      <c r="G258" s="465"/>
      <c r="H258" s="398"/>
    </row>
    <row r="259" spans="1:11" ht="17.649999999999999">
      <c r="A259" s="400" t="s">
        <v>572</v>
      </c>
      <c r="B259" s="788" t="s">
        <v>685</v>
      </c>
      <c r="C259" s="788"/>
      <c r="D259" s="788"/>
      <c r="E259" s="788"/>
      <c r="F259" s="788"/>
      <c r="G259" s="788"/>
    </row>
    <row r="260" spans="1:11" ht="17.649999999999999">
      <c r="A260" s="400" t="s">
        <v>572</v>
      </c>
      <c r="B260" s="466" t="e">
        <f>#REF!</f>
        <v>#REF!</v>
      </c>
      <c r="C260" s="467" t="e">
        <f>#REF!</f>
        <v>#REF!</v>
      </c>
      <c r="D260" s="468" t="e">
        <f>#REF!</f>
        <v>#REF!</v>
      </c>
      <c r="E260" s="468" t="e">
        <f>#REF!</f>
        <v>#REF!</v>
      </c>
      <c r="F260" s="468" t="e">
        <f>#REF!</f>
        <v>#REF!</v>
      </c>
    </row>
    <row r="261" spans="1:11" ht="17.649999999999999">
      <c r="A261" s="400" t="s">
        <v>572</v>
      </c>
      <c r="B261" s="469" t="e">
        <f>#REF!</f>
        <v>#REF!</v>
      </c>
      <c r="C261" s="470" t="e">
        <f>#REF!</f>
        <v>#REF!</v>
      </c>
      <c r="D261" s="470" t="e">
        <f>#REF!</f>
        <v>#REF!</v>
      </c>
      <c r="E261" s="471" t="e">
        <f>#REF!</f>
        <v>#REF!</v>
      </c>
      <c r="F261" s="472" t="e">
        <f>#REF!</f>
        <v>#REF!</v>
      </c>
    </row>
    <row r="262" spans="1:11" ht="17.649999999999999">
      <c r="A262" s="400" t="s">
        <v>572</v>
      </c>
      <c r="B262" s="473" t="e">
        <f>#REF!</f>
        <v>#REF!</v>
      </c>
      <c r="C262" s="474" t="e">
        <f>#REF!</f>
        <v>#REF!</v>
      </c>
      <c r="D262" s="474" t="e">
        <f>#REF!</f>
        <v>#REF!</v>
      </c>
      <c r="E262" s="475" t="e">
        <f>#REF!</f>
        <v>#REF!</v>
      </c>
      <c r="F262" s="476" t="e">
        <f>#REF!</f>
        <v>#REF!</v>
      </c>
    </row>
    <row r="263" spans="1:11" ht="17.649999999999999">
      <c r="A263" s="400" t="s">
        <v>572</v>
      </c>
      <c r="B263" s="473" t="e">
        <f>#REF!</f>
        <v>#REF!</v>
      </c>
      <c r="C263" s="474" t="e">
        <f>#REF!</f>
        <v>#REF!</v>
      </c>
      <c r="D263" s="474" t="e">
        <f>#REF!</f>
        <v>#REF!</v>
      </c>
      <c r="E263" s="475" t="e">
        <f>#REF!</f>
        <v>#REF!</v>
      </c>
      <c r="F263" s="476" t="e">
        <f>#REF!</f>
        <v>#REF!</v>
      </c>
    </row>
    <row r="264" spans="1:11" ht="17.649999999999999">
      <c r="A264" s="400" t="s">
        <v>572</v>
      </c>
      <c r="B264" s="473" t="e">
        <f>#REF!</f>
        <v>#REF!</v>
      </c>
      <c r="C264" s="474" t="e">
        <f>#REF!</f>
        <v>#REF!</v>
      </c>
      <c r="D264" s="474" t="e">
        <f>#REF!</f>
        <v>#REF!</v>
      </c>
      <c r="E264" s="475" t="e">
        <f>#REF!</f>
        <v>#REF!</v>
      </c>
      <c r="F264" s="476" t="e">
        <f>#REF!</f>
        <v>#REF!</v>
      </c>
    </row>
    <row r="265" spans="1:11" ht="17.649999999999999">
      <c r="A265" s="400" t="s">
        <v>572</v>
      </c>
      <c r="B265" s="473" t="e">
        <f>#REF!</f>
        <v>#REF!</v>
      </c>
      <c r="C265" s="474" t="e">
        <f>#REF!</f>
        <v>#REF!</v>
      </c>
      <c r="D265" s="474" t="e">
        <f>#REF!</f>
        <v>#REF!</v>
      </c>
      <c r="E265" s="475" t="e">
        <f>#REF!</f>
        <v>#REF!</v>
      </c>
      <c r="F265" s="476" t="e">
        <f>#REF!</f>
        <v>#REF!</v>
      </c>
    </row>
    <row r="266" spans="1:11" ht="17.649999999999999">
      <c r="A266" s="400" t="s">
        <v>572</v>
      </c>
      <c r="B266" s="473" t="e">
        <f>#REF!</f>
        <v>#REF!</v>
      </c>
      <c r="C266" s="474" t="e">
        <f>#REF!</f>
        <v>#REF!</v>
      </c>
      <c r="D266" s="474" t="e">
        <f>#REF!</f>
        <v>#REF!</v>
      </c>
      <c r="E266" s="475" t="e">
        <f>#REF!</f>
        <v>#REF!</v>
      </c>
      <c r="F266" s="476" t="e">
        <f>#REF!</f>
        <v>#REF!</v>
      </c>
    </row>
    <row r="267" spans="1:11" ht="17.649999999999999">
      <c r="A267" s="400" t="s">
        <v>572</v>
      </c>
      <c r="B267" s="473" t="e">
        <f>#REF!</f>
        <v>#REF!</v>
      </c>
      <c r="C267" s="474" t="e">
        <f>#REF!</f>
        <v>#REF!</v>
      </c>
      <c r="D267" s="474" t="e">
        <f>#REF!</f>
        <v>#REF!</v>
      </c>
      <c r="E267" s="475" t="e">
        <f>#REF!</f>
        <v>#REF!</v>
      </c>
      <c r="F267" s="476" t="e">
        <f>#REF!</f>
        <v>#REF!</v>
      </c>
    </row>
    <row r="268" spans="1:11" ht="17.649999999999999">
      <c r="A268" s="400" t="s">
        <v>572</v>
      </c>
      <c r="B268" s="473" t="e">
        <f>#REF!</f>
        <v>#REF!</v>
      </c>
      <c r="C268" s="474" t="e">
        <f>#REF!</f>
        <v>#REF!</v>
      </c>
      <c r="D268" s="474" t="e">
        <f>#REF!</f>
        <v>#REF!</v>
      </c>
      <c r="E268" s="475" t="e">
        <f>#REF!</f>
        <v>#REF!</v>
      </c>
      <c r="F268" s="476" t="e">
        <f>#REF!</f>
        <v>#REF!</v>
      </c>
    </row>
    <row r="269" spans="1:11" ht="17.649999999999999">
      <c r="A269" s="400" t="s">
        <v>572</v>
      </c>
      <c r="B269" s="473" t="e">
        <f>#REF!</f>
        <v>#REF!</v>
      </c>
      <c r="C269" s="474" t="e">
        <f>#REF!</f>
        <v>#REF!</v>
      </c>
      <c r="D269" s="474" t="e">
        <f>#REF!</f>
        <v>#REF!</v>
      </c>
      <c r="E269" s="475" t="e">
        <f>#REF!</f>
        <v>#REF!</v>
      </c>
      <c r="F269" s="476" t="e">
        <f>#REF!</f>
        <v>#REF!</v>
      </c>
    </row>
    <row r="270" spans="1:11" ht="17.649999999999999">
      <c r="A270" s="400" t="s">
        <v>572</v>
      </c>
      <c r="B270" s="473" t="e">
        <f>#REF!</f>
        <v>#REF!</v>
      </c>
      <c r="C270" s="474" t="e">
        <f>#REF!</f>
        <v>#REF!</v>
      </c>
      <c r="D270" s="474" t="e">
        <f>#REF!</f>
        <v>#REF!</v>
      </c>
      <c r="E270" s="475" t="e">
        <f>#REF!</f>
        <v>#REF!</v>
      </c>
      <c r="F270" s="476" t="e">
        <f>#REF!</f>
        <v>#REF!</v>
      </c>
    </row>
    <row r="271" spans="1:11" ht="17.649999999999999">
      <c r="A271" s="400" t="s">
        <v>572</v>
      </c>
      <c r="B271" s="473" t="e">
        <f>#REF!</f>
        <v>#REF!</v>
      </c>
      <c r="C271" s="474" t="e">
        <f>#REF!</f>
        <v>#REF!</v>
      </c>
      <c r="D271" s="474" t="e">
        <f>#REF!</f>
        <v>#REF!</v>
      </c>
      <c r="E271" s="475" t="e">
        <f>#REF!</f>
        <v>#REF!</v>
      </c>
      <c r="F271" s="476" t="e">
        <f>#REF!</f>
        <v>#REF!</v>
      </c>
    </row>
    <row r="272" spans="1:11" ht="17.649999999999999">
      <c r="A272" s="400" t="s">
        <v>572</v>
      </c>
      <c r="B272" s="473" t="e">
        <f>#REF!</f>
        <v>#REF!</v>
      </c>
      <c r="C272" s="474" t="e">
        <f>#REF!</f>
        <v>#REF!</v>
      </c>
      <c r="D272" s="474" t="e">
        <f>#REF!</f>
        <v>#REF!</v>
      </c>
      <c r="E272" s="475" t="e">
        <f>#REF!</f>
        <v>#REF!</v>
      </c>
      <c r="F272" s="476" t="e">
        <f>#REF!</f>
        <v>#REF!</v>
      </c>
    </row>
    <row r="273" spans="1:6" ht="17.649999999999999">
      <c r="A273" s="400" t="s">
        <v>572</v>
      </c>
      <c r="B273" s="473" t="e">
        <f>#REF!</f>
        <v>#REF!</v>
      </c>
      <c r="C273" s="474" t="e">
        <f>#REF!</f>
        <v>#REF!</v>
      </c>
      <c r="D273" s="474" t="e">
        <f>#REF!</f>
        <v>#REF!</v>
      </c>
      <c r="E273" s="475" t="e">
        <f>#REF!</f>
        <v>#REF!</v>
      </c>
      <c r="F273" s="476" t="e">
        <f>#REF!</f>
        <v>#REF!</v>
      </c>
    </row>
    <row r="274" spans="1:6" ht="17.649999999999999">
      <c r="A274" s="400" t="s">
        <v>572</v>
      </c>
      <c r="B274" s="473" t="e">
        <f>#REF!</f>
        <v>#REF!</v>
      </c>
      <c r="C274" s="474" t="e">
        <f>#REF!</f>
        <v>#REF!</v>
      </c>
      <c r="D274" s="474" t="e">
        <f>#REF!</f>
        <v>#REF!</v>
      </c>
      <c r="E274" s="475" t="e">
        <f>#REF!</f>
        <v>#REF!</v>
      </c>
      <c r="F274" s="476" t="e">
        <f>#REF!</f>
        <v>#REF!</v>
      </c>
    </row>
    <row r="275" spans="1:6" ht="17.649999999999999">
      <c r="A275" s="400" t="s">
        <v>572</v>
      </c>
      <c r="B275" s="477" t="e">
        <f>#REF!</f>
        <v>#REF!</v>
      </c>
      <c r="C275" s="470" t="e">
        <f>#REF!</f>
        <v>#REF!</v>
      </c>
      <c r="D275" s="470" t="e">
        <f>#REF!</f>
        <v>#REF!</v>
      </c>
      <c r="E275" s="471" t="e">
        <f>#REF!</f>
        <v>#REF!</v>
      </c>
      <c r="F275" s="472" t="e">
        <f>#REF!</f>
        <v>#REF!</v>
      </c>
    </row>
    <row r="276" spans="1:6" ht="17.649999999999999">
      <c r="A276" s="400" t="s">
        <v>572</v>
      </c>
      <c r="B276" s="473" t="e">
        <f>#REF!</f>
        <v>#REF!</v>
      </c>
      <c r="C276" s="474" t="e">
        <f>#REF!</f>
        <v>#REF!</v>
      </c>
      <c r="D276" s="474" t="e">
        <f>#REF!</f>
        <v>#REF!</v>
      </c>
      <c r="E276" s="475" t="e">
        <f>#REF!</f>
        <v>#REF!</v>
      </c>
      <c r="F276" s="476" t="e">
        <f>#REF!</f>
        <v>#REF!</v>
      </c>
    </row>
    <row r="277" spans="1:6" ht="17.649999999999999">
      <c r="A277" s="400" t="s">
        <v>572</v>
      </c>
      <c r="B277" s="473" t="e">
        <f>#REF!</f>
        <v>#REF!</v>
      </c>
      <c r="C277" s="474" t="e">
        <f>#REF!</f>
        <v>#REF!</v>
      </c>
      <c r="D277" s="474" t="e">
        <f>#REF!</f>
        <v>#REF!</v>
      </c>
      <c r="E277" s="475" t="e">
        <f>#REF!</f>
        <v>#REF!</v>
      </c>
      <c r="F277" s="476" t="e">
        <f>#REF!</f>
        <v>#REF!</v>
      </c>
    </row>
    <row r="278" spans="1:6" ht="17.649999999999999">
      <c r="A278" s="400" t="s">
        <v>572</v>
      </c>
      <c r="B278" s="473" t="e">
        <f>#REF!</f>
        <v>#REF!</v>
      </c>
      <c r="C278" s="474" t="e">
        <f>#REF!</f>
        <v>#REF!</v>
      </c>
      <c r="D278" s="474" t="e">
        <f>#REF!</f>
        <v>#REF!</v>
      </c>
      <c r="E278" s="475" t="e">
        <f>#REF!</f>
        <v>#REF!</v>
      </c>
      <c r="F278" s="476" t="e">
        <f>#REF!</f>
        <v>#REF!</v>
      </c>
    </row>
    <row r="279" spans="1:6" ht="17.649999999999999">
      <c r="A279" s="400" t="s">
        <v>572</v>
      </c>
      <c r="B279" s="473" t="e">
        <f>#REF!</f>
        <v>#REF!</v>
      </c>
      <c r="C279" s="474" t="e">
        <f>#REF!</f>
        <v>#REF!</v>
      </c>
      <c r="D279" s="474" t="e">
        <f>#REF!</f>
        <v>#REF!</v>
      </c>
      <c r="E279" s="475" t="e">
        <f>#REF!</f>
        <v>#REF!</v>
      </c>
      <c r="F279" s="476" t="e">
        <f>#REF!</f>
        <v>#REF!</v>
      </c>
    </row>
    <row r="280" spans="1:6" ht="17.649999999999999">
      <c r="A280" s="400" t="s">
        <v>572</v>
      </c>
      <c r="B280" s="473" t="e">
        <f>#REF!</f>
        <v>#REF!</v>
      </c>
      <c r="C280" s="474" t="e">
        <f>#REF!</f>
        <v>#REF!</v>
      </c>
      <c r="D280" s="474" t="e">
        <f>#REF!</f>
        <v>#REF!</v>
      </c>
      <c r="E280" s="475" t="e">
        <f>#REF!</f>
        <v>#REF!</v>
      </c>
      <c r="F280" s="476" t="e">
        <f>#REF!</f>
        <v>#REF!</v>
      </c>
    </row>
    <row r="281" spans="1:6" ht="17.649999999999999">
      <c r="A281" s="400" t="s">
        <v>572</v>
      </c>
      <c r="B281" s="473" t="e">
        <f>#REF!</f>
        <v>#REF!</v>
      </c>
      <c r="C281" s="474" t="e">
        <f>#REF!</f>
        <v>#REF!</v>
      </c>
      <c r="D281" s="474" t="e">
        <f>#REF!</f>
        <v>#REF!</v>
      </c>
      <c r="E281" s="475" t="e">
        <f>#REF!</f>
        <v>#REF!</v>
      </c>
      <c r="F281" s="476" t="e">
        <f>#REF!</f>
        <v>#REF!</v>
      </c>
    </row>
    <row r="282" spans="1:6" ht="17.649999999999999">
      <c r="A282" s="400" t="s">
        <v>572</v>
      </c>
      <c r="B282" s="473" t="e">
        <f>#REF!</f>
        <v>#REF!</v>
      </c>
      <c r="C282" s="474" t="e">
        <f>#REF!</f>
        <v>#REF!</v>
      </c>
      <c r="D282" s="474" t="e">
        <f>#REF!</f>
        <v>#REF!</v>
      </c>
      <c r="E282" s="475" t="e">
        <f>#REF!</f>
        <v>#REF!</v>
      </c>
      <c r="F282" s="476" t="e">
        <f>#REF!</f>
        <v>#REF!</v>
      </c>
    </row>
    <row r="283" spans="1:6" ht="17.649999999999999">
      <c r="A283" s="400" t="s">
        <v>572</v>
      </c>
      <c r="B283" s="478" t="e">
        <f>#REF!</f>
        <v>#REF!</v>
      </c>
      <c r="C283" s="474" t="e">
        <f>#REF!</f>
        <v>#REF!</v>
      </c>
      <c r="D283" s="474" t="e">
        <f>#REF!</f>
        <v>#REF!</v>
      </c>
      <c r="E283" s="475" t="e">
        <f>#REF!</f>
        <v>#REF!</v>
      </c>
      <c r="F283" s="476" t="e">
        <f>#REF!</f>
        <v>#REF!</v>
      </c>
    </row>
    <row r="284" spans="1:6" ht="17.649999999999999">
      <c r="A284" s="400" t="s">
        <v>572</v>
      </c>
      <c r="B284" s="479" t="e">
        <f>#REF!</f>
        <v>#REF!</v>
      </c>
      <c r="C284" s="474" t="e">
        <f>#REF!</f>
        <v>#REF!</v>
      </c>
      <c r="D284" s="474" t="e">
        <f>#REF!</f>
        <v>#REF!</v>
      </c>
      <c r="E284" s="475" t="e">
        <f>#REF!</f>
        <v>#REF!</v>
      </c>
      <c r="F284" s="476" t="e">
        <f>#REF!</f>
        <v>#REF!</v>
      </c>
    </row>
    <row r="285" spans="1:6" ht="17.649999999999999">
      <c r="A285" s="400" t="s">
        <v>572</v>
      </c>
      <c r="B285" s="480" t="e">
        <f>#REF!</f>
        <v>#REF!</v>
      </c>
      <c r="C285" s="474" t="e">
        <f>#REF!</f>
        <v>#REF!</v>
      </c>
      <c r="D285" s="474" t="e">
        <f>#REF!</f>
        <v>#REF!</v>
      </c>
      <c r="E285" s="475" t="e">
        <f>#REF!</f>
        <v>#REF!</v>
      </c>
      <c r="F285" s="476" t="e">
        <f>#REF!</f>
        <v>#REF!</v>
      </c>
    </row>
    <row r="286" spans="1:6" ht="17.649999999999999">
      <c r="A286" s="400" t="s">
        <v>572</v>
      </c>
      <c r="B286" s="480" t="e">
        <f>#REF!</f>
        <v>#REF!</v>
      </c>
      <c r="C286" s="474" t="e">
        <f>#REF!</f>
        <v>#REF!</v>
      </c>
      <c r="D286" s="474" t="e">
        <f>#REF!</f>
        <v>#REF!</v>
      </c>
      <c r="E286" s="475" t="e">
        <f>#REF!</f>
        <v>#REF!</v>
      </c>
      <c r="F286" s="476" t="e">
        <f>#REF!</f>
        <v>#REF!</v>
      </c>
    </row>
    <row r="287" spans="1:6" ht="17.649999999999999">
      <c r="A287" s="400" t="s">
        <v>572</v>
      </c>
      <c r="B287" s="481" t="e">
        <f>#REF!</f>
        <v>#REF!</v>
      </c>
      <c r="C287" s="474" t="e">
        <f>#REF!</f>
        <v>#REF!</v>
      </c>
      <c r="D287" s="474" t="e">
        <f>#REF!</f>
        <v>#REF!</v>
      </c>
      <c r="E287" s="475" t="e">
        <f>#REF!</f>
        <v>#REF!</v>
      </c>
      <c r="F287" s="476" t="e">
        <f>#REF!</f>
        <v>#REF!</v>
      </c>
    </row>
    <row r="288" spans="1:6" ht="17.649999999999999">
      <c r="A288" s="400" t="s">
        <v>572</v>
      </c>
      <c r="B288" s="479" t="e">
        <f>#REF!</f>
        <v>#REF!</v>
      </c>
      <c r="C288" s="474" t="e">
        <f>#REF!</f>
        <v>#REF!</v>
      </c>
      <c r="D288" s="474" t="e">
        <f>#REF!</f>
        <v>#REF!</v>
      </c>
      <c r="E288" s="475" t="e">
        <f>#REF!</f>
        <v>#REF!</v>
      </c>
      <c r="F288" s="476" t="e">
        <f>#REF!</f>
        <v>#REF!</v>
      </c>
    </row>
    <row r="289" spans="1:6" ht="17.649999999999999">
      <c r="A289" s="400" t="s">
        <v>572</v>
      </c>
      <c r="B289" s="479" t="e">
        <f>#REF!</f>
        <v>#REF!</v>
      </c>
      <c r="C289" s="474" t="e">
        <f>#REF!</f>
        <v>#REF!</v>
      </c>
      <c r="D289" s="474" t="e">
        <f>#REF!</f>
        <v>#REF!</v>
      </c>
      <c r="E289" s="475" t="e">
        <f>#REF!</f>
        <v>#REF!</v>
      </c>
      <c r="F289" s="476" t="e">
        <f>#REF!</f>
        <v>#REF!</v>
      </c>
    </row>
    <row r="290" spans="1:6" ht="17.649999999999999">
      <c r="A290" s="400" t="s">
        <v>572</v>
      </c>
      <c r="B290" s="480" t="e">
        <f>#REF!</f>
        <v>#REF!</v>
      </c>
      <c r="C290" s="474" t="e">
        <f>#REF!</f>
        <v>#REF!</v>
      </c>
      <c r="D290" s="474" t="e">
        <f>#REF!</f>
        <v>#REF!</v>
      </c>
      <c r="E290" s="475" t="e">
        <f>#REF!</f>
        <v>#REF!</v>
      </c>
      <c r="F290" s="476" t="e">
        <f>#REF!</f>
        <v>#REF!</v>
      </c>
    </row>
    <row r="291" spans="1:6" ht="17.649999999999999">
      <c r="A291" s="400" t="s">
        <v>572</v>
      </c>
      <c r="B291" s="480" t="e">
        <f>#REF!</f>
        <v>#REF!</v>
      </c>
      <c r="C291" s="474" t="e">
        <f>#REF!</f>
        <v>#REF!</v>
      </c>
      <c r="D291" s="474" t="e">
        <f>#REF!</f>
        <v>#REF!</v>
      </c>
      <c r="E291" s="475" t="e">
        <f>#REF!</f>
        <v>#REF!</v>
      </c>
      <c r="F291" s="476" t="e">
        <f>#REF!</f>
        <v>#REF!</v>
      </c>
    </row>
    <row r="292" spans="1:6" ht="17.649999999999999">
      <c r="A292" s="400" t="s">
        <v>572</v>
      </c>
      <c r="B292" s="481" t="e">
        <f>#REF!</f>
        <v>#REF!</v>
      </c>
      <c r="C292" s="474" t="e">
        <f>#REF!</f>
        <v>#REF!</v>
      </c>
      <c r="D292" s="474" t="e">
        <f>#REF!</f>
        <v>#REF!</v>
      </c>
      <c r="E292" s="475" t="e">
        <f>#REF!</f>
        <v>#REF!</v>
      </c>
      <c r="F292" s="476" t="e">
        <f>#REF!</f>
        <v>#REF!</v>
      </c>
    </row>
    <row r="293" spans="1:6" ht="17.649999999999999">
      <c r="A293" s="400" t="s">
        <v>572</v>
      </c>
      <c r="B293" s="473" t="e">
        <f>#REF!</f>
        <v>#REF!</v>
      </c>
      <c r="C293" s="474" t="e">
        <f>#REF!</f>
        <v>#REF!</v>
      </c>
      <c r="D293" s="474" t="e">
        <f>#REF!</f>
        <v>#REF!</v>
      </c>
      <c r="E293" s="475" t="e">
        <f>#REF!</f>
        <v>#REF!</v>
      </c>
      <c r="F293" s="476" t="e">
        <f>#REF!</f>
        <v>#REF!</v>
      </c>
    </row>
    <row r="294" spans="1:6" ht="17.649999999999999">
      <c r="A294" s="400" t="s">
        <v>572</v>
      </c>
      <c r="B294" s="473" t="e">
        <f>#REF!</f>
        <v>#REF!</v>
      </c>
      <c r="C294" s="474" t="e">
        <f>#REF!</f>
        <v>#REF!</v>
      </c>
      <c r="D294" s="474" t="e">
        <f>#REF!</f>
        <v>#REF!</v>
      </c>
      <c r="E294" s="475" t="e">
        <f>#REF!</f>
        <v>#REF!</v>
      </c>
      <c r="F294" s="476" t="e">
        <f>#REF!</f>
        <v>#REF!</v>
      </c>
    </row>
    <row r="295" spans="1:6" ht="17.649999999999999">
      <c r="A295" s="400" t="s">
        <v>572</v>
      </c>
      <c r="B295" s="473" t="e">
        <f>#REF!</f>
        <v>#REF!</v>
      </c>
      <c r="C295" s="474" t="e">
        <f>#REF!</f>
        <v>#REF!</v>
      </c>
      <c r="D295" s="474" t="e">
        <f>#REF!</f>
        <v>#REF!</v>
      </c>
      <c r="E295" s="475" t="e">
        <f>#REF!</f>
        <v>#REF!</v>
      </c>
      <c r="F295" s="476" t="e">
        <f>#REF!</f>
        <v>#REF!</v>
      </c>
    </row>
    <row r="296" spans="1:6" ht="17.649999999999999">
      <c r="A296" s="400" t="s">
        <v>572</v>
      </c>
      <c r="B296" s="473" t="e">
        <f>#REF!</f>
        <v>#REF!</v>
      </c>
      <c r="C296" s="474" t="e">
        <f>#REF!</f>
        <v>#REF!</v>
      </c>
      <c r="D296" s="474" t="e">
        <f>#REF!</f>
        <v>#REF!</v>
      </c>
      <c r="E296" s="475" t="e">
        <f>#REF!</f>
        <v>#REF!</v>
      </c>
      <c r="F296" s="476" t="e">
        <f>#REF!</f>
        <v>#REF!</v>
      </c>
    </row>
    <row r="297" spans="1:6" ht="17.649999999999999">
      <c r="A297" s="400" t="s">
        <v>572</v>
      </c>
      <c r="B297" s="473" t="e">
        <f>#REF!</f>
        <v>#REF!</v>
      </c>
      <c r="C297" s="474" t="e">
        <f>#REF!</f>
        <v>#REF!</v>
      </c>
      <c r="D297" s="474" t="e">
        <f>#REF!</f>
        <v>#REF!</v>
      </c>
      <c r="E297" s="475" t="e">
        <f>#REF!</f>
        <v>#REF!</v>
      </c>
      <c r="F297" s="476" t="e">
        <f>#REF!</f>
        <v>#REF!</v>
      </c>
    </row>
    <row r="298" spans="1:6" ht="17.649999999999999">
      <c r="A298" s="400" t="s">
        <v>572</v>
      </c>
      <c r="B298" s="473" t="e">
        <f>#REF!</f>
        <v>#REF!</v>
      </c>
      <c r="C298" s="474" t="e">
        <f>#REF!</f>
        <v>#REF!</v>
      </c>
      <c r="D298" s="474" t="e">
        <f>#REF!</f>
        <v>#REF!</v>
      </c>
      <c r="E298" s="475" t="e">
        <f>#REF!</f>
        <v>#REF!</v>
      </c>
      <c r="F298" s="476" t="e">
        <f>#REF!</f>
        <v>#REF!</v>
      </c>
    </row>
    <row r="299" spans="1:6" ht="17.649999999999999">
      <c r="A299" s="400" t="s">
        <v>572</v>
      </c>
      <c r="B299" s="473" t="e">
        <f>#REF!</f>
        <v>#REF!</v>
      </c>
      <c r="C299" s="474" t="e">
        <f>#REF!</f>
        <v>#REF!</v>
      </c>
      <c r="D299" s="474" t="e">
        <f>#REF!</f>
        <v>#REF!</v>
      </c>
      <c r="E299" s="475" t="e">
        <f>#REF!</f>
        <v>#REF!</v>
      </c>
      <c r="F299" s="476" t="e">
        <f>#REF!</f>
        <v>#REF!</v>
      </c>
    </row>
    <row r="300" spans="1:6" ht="17.649999999999999">
      <c r="A300" s="400" t="s">
        <v>572</v>
      </c>
      <c r="B300" s="473" t="e">
        <f>#REF!</f>
        <v>#REF!</v>
      </c>
      <c r="C300" s="474" t="e">
        <f>#REF!</f>
        <v>#REF!</v>
      </c>
      <c r="D300" s="474" t="e">
        <f>#REF!</f>
        <v>#REF!</v>
      </c>
      <c r="E300" s="475" t="e">
        <f>#REF!</f>
        <v>#REF!</v>
      </c>
      <c r="F300" s="476" t="e">
        <f>#REF!</f>
        <v>#REF!</v>
      </c>
    </row>
    <row r="301" spans="1:6" ht="17.649999999999999">
      <c r="A301" s="400" t="s">
        <v>572</v>
      </c>
      <c r="B301" s="473" t="e">
        <f>#REF!</f>
        <v>#REF!</v>
      </c>
      <c r="C301" s="474" t="e">
        <f>#REF!</f>
        <v>#REF!</v>
      </c>
      <c r="D301" s="474" t="e">
        <f>#REF!</f>
        <v>#REF!</v>
      </c>
      <c r="E301" s="475" t="e">
        <f>#REF!</f>
        <v>#REF!</v>
      </c>
      <c r="F301" s="476" t="e">
        <f>#REF!</f>
        <v>#REF!</v>
      </c>
    </row>
    <row r="302" spans="1:6" ht="17.649999999999999">
      <c r="A302" s="400" t="s">
        <v>572</v>
      </c>
      <c r="B302" s="473" t="e">
        <f>#REF!</f>
        <v>#REF!</v>
      </c>
      <c r="C302" s="474" t="e">
        <f>#REF!</f>
        <v>#REF!</v>
      </c>
      <c r="D302" s="474" t="e">
        <f>#REF!</f>
        <v>#REF!</v>
      </c>
      <c r="E302" s="475" t="e">
        <f>#REF!</f>
        <v>#REF!</v>
      </c>
      <c r="F302" s="476" t="e">
        <f>#REF!</f>
        <v>#REF!</v>
      </c>
    </row>
    <row r="303" spans="1:6" ht="17.649999999999999">
      <c r="A303" s="400" t="s">
        <v>572</v>
      </c>
      <c r="B303" s="473" t="e">
        <f>#REF!</f>
        <v>#REF!</v>
      </c>
      <c r="C303" s="474" t="e">
        <f>#REF!</f>
        <v>#REF!</v>
      </c>
      <c r="D303" s="474" t="e">
        <f>#REF!</f>
        <v>#REF!</v>
      </c>
      <c r="E303" s="475" t="e">
        <f>#REF!</f>
        <v>#REF!</v>
      </c>
      <c r="F303" s="476" t="e">
        <f>#REF!</f>
        <v>#REF!</v>
      </c>
    </row>
    <row r="304" spans="1:6" ht="17.649999999999999">
      <c r="A304" s="400" t="s">
        <v>572</v>
      </c>
      <c r="B304" s="473" t="e">
        <f>#REF!</f>
        <v>#REF!</v>
      </c>
      <c r="C304" s="474" t="e">
        <f>#REF!</f>
        <v>#REF!</v>
      </c>
      <c r="D304" s="474" t="e">
        <f>#REF!</f>
        <v>#REF!</v>
      </c>
      <c r="E304" s="475" t="e">
        <f>#REF!</f>
        <v>#REF!</v>
      </c>
      <c r="F304" s="476" t="e">
        <f>#REF!</f>
        <v>#REF!</v>
      </c>
    </row>
    <row r="305" spans="1:6" ht="17.649999999999999">
      <c r="A305" s="400" t="s">
        <v>572</v>
      </c>
      <c r="B305" s="477" t="e">
        <f>#REF!</f>
        <v>#REF!</v>
      </c>
      <c r="C305" s="470" t="e">
        <f>#REF!</f>
        <v>#REF!</v>
      </c>
      <c r="D305" s="470" t="e">
        <f>#REF!</f>
        <v>#REF!</v>
      </c>
      <c r="E305" s="471" t="e">
        <f>#REF!</f>
        <v>#REF!</v>
      </c>
      <c r="F305" s="472" t="e">
        <f>#REF!</f>
        <v>#REF!</v>
      </c>
    </row>
    <row r="306" spans="1:6" ht="17.649999999999999">
      <c r="A306" s="400" t="s">
        <v>572</v>
      </c>
      <c r="B306" s="477" t="e">
        <f>#REF!</f>
        <v>#REF!</v>
      </c>
      <c r="C306" s="470" t="e">
        <f>#REF!</f>
        <v>#REF!</v>
      </c>
      <c r="D306" s="470" t="e">
        <f>#REF!</f>
        <v>#REF!</v>
      </c>
      <c r="E306" s="471" t="e">
        <f>#REF!</f>
        <v>#REF!</v>
      </c>
      <c r="F306" s="472" t="e">
        <f>#REF!</f>
        <v>#REF!</v>
      </c>
    </row>
    <row r="307" spans="1:6" ht="17.649999999999999">
      <c r="A307" s="400" t="s">
        <v>572</v>
      </c>
      <c r="B307" s="473" t="e">
        <f>#REF!</f>
        <v>#REF!</v>
      </c>
      <c r="C307" s="474" t="e">
        <f>#REF!</f>
        <v>#REF!</v>
      </c>
      <c r="D307" s="474" t="e">
        <f>#REF!</f>
        <v>#REF!</v>
      </c>
      <c r="E307" s="475" t="e">
        <f>#REF!</f>
        <v>#REF!</v>
      </c>
      <c r="F307" s="476" t="e">
        <f>#REF!</f>
        <v>#REF!</v>
      </c>
    </row>
    <row r="308" spans="1:6" ht="17.649999999999999">
      <c r="A308" s="400" t="s">
        <v>572</v>
      </c>
      <c r="B308" s="473" t="e">
        <f>#REF!</f>
        <v>#REF!</v>
      </c>
      <c r="C308" s="474" t="e">
        <f>#REF!</f>
        <v>#REF!</v>
      </c>
      <c r="D308" s="474" t="e">
        <f>#REF!</f>
        <v>#REF!</v>
      </c>
      <c r="E308" s="475" t="e">
        <f>#REF!</f>
        <v>#REF!</v>
      </c>
      <c r="F308" s="476" t="e">
        <f>#REF!</f>
        <v>#REF!</v>
      </c>
    </row>
    <row r="309" spans="1:6" ht="17.649999999999999">
      <c r="A309" s="400" t="s">
        <v>572</v>
      </c>
      <c r="B309" s="473" t="e">
        <f>#REF!</f>
        <v>#REF!</v>
      </c>
      <c r="C309" s="474" t="e">
        <f>#REF!</f>
        <v>#REF!</v>
      </c>
      <c r="D309" s="474" t="e">
        <f>#REF!</f>
        <v>#REF!</v>
      </c>
      <c r="E309" s="475" t="e">
        <f>#REF!</f>
        <v>#REF!</v>
      </c>
      <c r="F309" s="476" t="e">
        <f>#REF!</f>
        <v>#REF!</v>
      </c>
    </row>
    <row r="310" spans="1:6" ht="17.649999999999999">
      <c r="A310" s="400" t="s">
        <v>572</v>
      </c>
      <c r="B310" s="473" t="e">
        <f>#REF!</f>
        <v>#REF!</v>
      </c>
      <c r="C310" s="474" t="e">
        <f>#REF!</f>
        <v>#REF!</v>
      </c>
      <c r="D310" s="474" t="e">
        <f>#REF!</f>
        <v>#REF!</v>
      </c>
      <c r="E310" s="475" t="e">
        <f>#REF!</f>
        <v>#REF!</v>
      </c>
      <c r="F310" s="476" t="e">
        <f>#REF!</f>
        <v>#REF!</v>
      </c>
    </row>
    <row r="311" spans="1:6" ht="17.649999999999999">
      <c r="A311" s="400" t="s">
        <v>572</v>
      </c>
      <c r="B311" s="473" t="e">
        <f>#REF!</f>
        <v>#REF!</v>
      </c>
      <c r="C311" s="474" t="e">
        <f>#REF!</f>
        <v>#REF!</v>
      </c>
      <c r="D311" s="474" t="e">
        <f>#REF!</f>
        <v>#REF!</v>
      </c>
      <c r="E311" s="475" t="e">
        <f>#REF!</f>
        <v>#REF!</v>
      </c>
      <c r="F311" s="476" t="e">
        <f>#REF!</f>
        <v>#REF!</v>
      </c>
    </row>
    <row r="312" spans="1:6" ht="17.649999999999999">
      <c r="A312" s="400" t="s">
        <v>572</v>
      </c>
      <c r="B312" s="473" t="e">
        <f>#REF!</f>
        <v>#REF!</v>
      </c>
      <c r="C312" s="474" t="e">
        <f>#REF!</f>
        <v>#REF!</v>
      </c>
      <c r="D312" s="474" t="e">
        <f>#REF!</f>
        <v>#REF!</v>
      </c>
      <c r="E312" s="475" t="e">
        <f>#REF!</f>
        <v>#REF!</v>
      </c>
      <c r="F312" s="476" t="e">
        <f>#REF!</f>
        <v>#REF!</v>
      </c>
    </row>
    <row r="313" spans="1:6" ht="17.649999999999999">
      <c r="A313" s="400" t="s">
        <v>572</v>
      </c>
      <c r="B313" s="473" t="e">
        <f>#REF!</f>
        <v>#REF!</v>
      </c>
      <c r="C313" s="474" t="e">
        <f>#REF!</f>
        <v>#REF!</v>
      </c>
      <c r="D313" s="474" t="e">
        <f>#REF!</f>
        <v>#REF!</v>
      </c>
      <c r="E313" s="475" t="e">
        <f>#REF!</f>
        <v>#REF!</v>
      </c>
      <c r="F313" s="476" t="e">
        <f>#REF!</f>
        <v>#REF!</v>
      </c>
    </row>
    <row r="314" spans="1:6" ht="17.649999999999999">
      <c r="A314" s="400" t="s">
        <v>572</v>
      </c>
      <c r="B314" s="473" t="e">
        <f>#REF!</f>
        <v>#REF!</v>
      </c>
      <c r="C314" s="474" t="e">
        <f>#REF!</f>
        <v>#REF!</v>
      </c>
      <c r="D314" s="474" t="e">
        <f>#REF!</f>
        <v>#REF!</v>
      </c>
      <c r="E314" s="475" t="e">
        <f>#REF!</f>
        <v>#REF!</v>
      </c>
      <c r="F314" s="476" t="e">
        <f>#REF!</f>
        <v>#REF!</v>
      </c>
    </row>
    <row r="315" spans="1:6" ht="17.649999999999999">
      <c r="A315" s="400" t="s">
        <v>572</v>
      </c>
      <c r="B315" s="473" t="e">
        <f>#REF!</f>
        <v>#REF!</v>
      </c>
      <c r="C315" s="474" t="e">
        <f>#REF!</f>
        <v>#REF!</v>
      </c>
      <c r="D315" s="474" t="e">
        <f>#REF!</f>
        <v>#REF!</v>
      </c>
      <c r="E315" s="475" t="e">
        <f>#REF!</f>
        <v>#REF!</v>
      </c>
      <c r="F315" s="476" t="e">
        <f>#REF!</f>
        <v>#REF!</v>
      </c>
    </row>
    <row r="316" spans="1:6" ht="17.649999999999999">
      <c r="A316" s="400" t="s">
        <v>572</v>
      </c>
      <c r="B316" s="473" t="e">
        <f>#REF!</f>
        <v>#REF!</v>
      </c>
      <c r="C316" s="474" t="e">
        <f>#REF!</f>
        <v>#REF!</v>
      </c>
      <c r="D316" s="474" t="e">
        <f>#REF!</f>
        <v>#REF!</v>
      </c>
      <c r="E316" s="475" t="e">
        <f>#REF!</f>
        <v>#REF!</v>
      </c>
      <c r="F316" s="476" t="e">
        <f>#REF!</f>
        <v>#REF!</v>
      </c>
    </row>
    <row r="317" spans="1:6" ht="17.649999999999999">
      <c r="A317" s="400" t="s">
        <v>572</v>
      </c>
      <c r="B317" s="473" t="e">
        <f>#REF!</f>
        <v>#REF!</v>
      </c>
      <c r="C317" s="474" t="e">
        <f>#REF!</f>
        <v>#REF!</v>
      </c>
      <c r="D317" s="474" t="e">
        <f>#REF!</f>
        <v>#REF!</v>
      </c>
      <c r="E317" s="475" t="e">
        <f>#REF!</f>
        <v>#REF!</v>
      </c>
      <c r="F317" s="476" t="e">
        <f>#REF!</f>
        <v>#REF!</v>
      </c>
    </row>
    <row r="318" spans="1:6" ht="17.649999999999999">
      <c r="A318" s="400" t="s">
        <v>572</v>
      </c>
      <c r="B318" s="473" t="e">
        <f>#REF!</f>
        <v>#REF!</v>
      </c>
      <c r="C318" s="474" t="e">
        <f>#REF!</f>
        <v>#REF!</v>
      </c>
      <c r="D318" s="474" t="e">
        <f>#REF!</f>
        <v>#REF!</v>
      </c>
      <c r="E318" s="475" t="e">
        <f>#REF!</f>
        <v>#REF!</v>
      </c>
      <c r="F318" s="476" t="e">
        <f>#REF!</f>
        <v>#REF!</v>
      </c>
    </row>
    <row r="319" spans="1:6" ht="17.649999999999999">
      <c r="A319" s="400" t="s">
        <v>572</v>
      </c>
      <c r="B319" s="473" t="e">
        <f>#REF!</f>
        <v>#REF!</v>
      </c>
      <c r="C319" s="474" t="e">
        <f>#REF!</f>
        <v>#REF!</v>
      </c>
      <c r="D319" s="474" t="e">
        <f>#REF!</f>
        <v>#REF!</v>
      </c>
      <c r="E319" s="475" t="e">
        <f>#REF!</f>
        <v>#REF!</v>
      </c>
      <c r="F319" s="476" t="e">
        <f>#REF!</f>
        <v>#REF!</v>
      </c>
    </row>
    <row r="320" spans="1:6" ht="17.649999999999999">
      <c r="A320" s="400" t="s">
        <v>572</v>
      </c>
      <c r="B320" s="477" t="e">
        <f>#REF!</f>
        <v>#REF!</v>
      </c>
      <c r="C320" s="470" t="e">
        <f>#REF!</f>
        <v>#REF!</v>
      </c>
      <c r="D320" s="470" t="e">
        <f>#REF!</f>
        <v>#REF!</v>
      </c>
      <c r="E320" s="471" t="e">
        <f>#REF!</f>
        <v>#REF!</v>
      </c>
      <c r="F320" s="472" t="e">
        <f>#REF!</f>
        <v>#REF!</v>
      </c>
    </row>
    <row r="321" spans="1:6" ht="17.649999999999999">
      <c r="A321" s="400" t="s">
        <v>572</v>
      </c>
      <c r="B321" s="473" t="e">
        <f>#REF!</f>
        <v>#REF!</v>
      </c>
      <c r="C321" s="474" t="e">
        <f>#REF!</f>
        <v>#REF!</v>
      </c>
      <c r="D321" s="474" t="e">
        <f>#REF!</f>
        <v>#REF!</v>
      </c>
      <c r="E321" s="475" t="e">
        <f>#REF!</f>
        <v>#REF!</v>
      </c>
      <c r="F321" s="476" t="e">
        <f>#REF!</f>
        <v>#REF!</v>
      </c>
    </row>
    <row r="322" spans="1:6" ht="17.649999999999999">
      <c r="A322" s="400" t="s">
        <v>572</v>
      </c>
      <c r="B322" s="473" t="e">
        <f>#REF!</f>
        <v>#REF!</v>
      </c>
      <c r="C322" s="474" t="e">
        <f>#REF!</f>
        <v>#REF!</v>
      </c>
      <c r="D322" s="474" t="e">
        <f>#REF!</f>
        <v>#REF!</v>
      </c>
      <c r="E322" s="475" t="e">
        <f>#REF!</f>
        <v>#REF!</v>
      </c>
      <c r="F322" s="476" t="e">
        <f>#REF!</f>
        <v>#REF!</v>
      </c>
    </row>
    <row r="323" spans="1:6" ht="17.649999999999999">
      <c r="A323" s="400" t="s">
        <v>572</v>
      </c>
      <c r="B323" s="473" t="e">
        <f>#REF!</f>
        <v>#REF!</v>
      </c>
      <c r="C323" s="474" t="e">
        <f>#REF!</f>
        <v>#REF!</v>
      </c>
      <c r="D323" s="474" t="e">
        <f>#REF!</f>
        <v>#REF!</v>
      </c>
      <c r="E323" s="475" t="e">
        <f>#REF!</f>
        <v>#REF!</v>
      </c>
      <c r="F323" s="476" t="e">
        <f>#REF!</f>
        <v>#REF!</v>
      </c>
    </row>
    <row r="324" spans="1:6" ht="17.649999999999999">
      <c r="A324" s="400" t="s">
        <v>572</v>
      </c>
      <c r="B324" s="473" t="e">
        <f>#REF!</f>
        <v>#REF!</v>
      </c>
      <c r="C324" s="474" t="e">
        <f>#REF!</f>
        <v>#REF!</v>
      </c>
      <c r="D324" s="474" t="e">
        <f>#REF!</f>
        <v>#REF!</v>
      </c>
      <c r="E324" s="475" t="e">
        <f>#REF!</f>
        <v>#REF!</v>
      </c>
      <c r="F324" s="476" t="e">
        <f>#REF!</f>
        <v>#REF!</v>
      </c>
    </row>
    <row r="325" spans="1:6" ht="17.649999999999999">
      <c r="A325" s="400" t="s">
        <v>572</v>
      </c>
      <c r="B325" s="473" t="e">
        <f>#REF!</f>
        <v>#REF!</v>
      </c>
      <c r="C325" s="474" t="e">
        <f>#REF!</f>
        <v>#REF!</v>
      </c>
      <c r="D325" s="474" t="e">
        <f>#REF!</f>
        <v>#REF!</v>
      </c>
      <c r="E325" s="475" t="e">
        <f>#REF!</f>
        <v>#REF!</v>
      </c>
      <c r="F325" s="476" t="e">
        <f>#REF!</f>
        <v>#REF!</v>
      </c>
    </row>
    <row r="326" spans="1:6" ht="17.649999999999999">
      <c r="A326" s="400" t="s">
        <v>572</v>
      </c>
      <c r="B326" s="473" t="e">
        <f>#REF!</f>
        <v>#REF!</v>
      </c>
      <c r="C326" s="474" t="e">
        <f>#REF!</f>
        <v>#REF!</v>
      </c>
      <c r="D326" s="474" t="e">
        <f>#REF!</f>
        <v>#REF!</v>
      </c>
      <c r="E326" s="475" t="e">
        <f>#REF!</f>
        <v>#REF!</v>
      </c>
      <c r="F326" s="476" t="e">
        <f>#REF!</f>
        <v>#REF!</v>
      </c>
    </row>
    <row r="327" spans="1:6" ht="17.649999999999999">
      <c r="A327" s="400" t="s">
        <v>572</v>
      </c>
      <c r="B327" s="473" t="e">
        <f>#REF!</f>
        <v>#REF!</v>
      </c>
      <c r="C327" s="474" t="e">
        <f>#REF!</f>
        <v>#REF!</v>
      </c>
      <c r="D327" s="474" t="e">
        <f>#REF!</f>
        <v>#REF!</v>
      </c>
      <c r="E327" s="475" t="e">
        <f>#REF!</f>
        <v>#REF!</v>
      </c>
      <c r="F327" s="476" t="e">
        <f>#REF!</f>
        <v>#REF!</v>
      </c>
    </row>
    <row r="328" spans="1:6" ht="17.649999999999999">
      <c r="A328" s="400" t="s">
        <v>572</v>
      </c>
      <c r="B328" s="473" t="e">
        <f>#REF!</f>
        <v>#REF!</v>
      </c>
      <c r="C328" s="474" t="e">
        <f>#REF!</f>
        <v>#REF!</v>
      </c>
      <c r="D328" s="474" t="e">
        <f>#REF!</f>
        <v>#REF!</v>
      </c>
      <c r="E328" s="475" t="e">
        <f>#REF!</f>
        <v>#REF!</v>
      </c>
      <c r="F328" s="476" t="e">
        <f>#REF!</f>
        <v>#REF!</v>
      </c>
    </row>
    <row r="329" spans="1:6" ht="17.649999999999999">
      <c r="A329" s="400" t="s">
        <v>572</v>
      </c>
      <c r="B329" s="477" t="e">
        <f>#REF!</f>
        <v>#REF!</v>
      </c>
      <c r="C329" s="470" t="e">
        <f>#REF!</f>
        <v>#REF!</v>
      </c>
      <c r="D329" s="470" t="e">
        <f>#REF!</f>
        <v>#REF!</v>
      </c>
      <c r="E329" s="471" t="e">
        <f>#REF!</f>
        <v>#REF!</v>
      </c>
      <c r="F329" s="472" t="e">
        <f>#REF!</f>
        <v>#REF!</v>
      </c>
    </row>
    <row r="330" spans="1:6" ht="17.649999999999999">
      <c r="A330" s="400" t="s">
        <v>572</v>
      </c>
      <c r="B330" s="477" t="e">
        <f>#REF!</f>
        <v>#REF!</v>
      </c>
      <c r="C330" s="470" t="e">
        <f>#REF!</f>
        <v>#REF!</v>
      </c>
      <c r="D330" s="470" t="e">
        <f>#REF!</f>
        <v>#REF!</v>
      </c>
      <c r="E330" s="471" t="e">
        <f>#REF!</f>
        <v>#REF!</v>
      </c>
      <c r="F330" s="472" t="e">
        <f>#REF!</f>
        <v>#REF!</v>
      </c>
    </row>
    <row r="338" spans="2:4">
      <c r="B338" s="781" t="s">
        <v>686</v>
      </c>
      <c r="C338" s="482" t="s">
        <v>580</v>
      </c>
    </row>
    <row r="339" spans="2:4">
      <c r="B339" s="782"/>
      <c r="C339" s="482" t="s">
        <v>687</v>
      </c>
    </row>
    <row r="340" spans="2:4">
      <c r="B340" s="782"/>
      <c r="C340" s="482" t="s">
        <v>688</v>
      </c>
    </row>
    <row r="342" spans="2:4" ht="15.75">
      <c r="B342" s="781" t="s">
        <v>581</v>
      </c>
      <c r="C342" s="484" t="s">
        <v>582</v>
      </c>
      <c r="D342" s="484" t="s">
        <v>689</v>
      </c>
    </row>
    <row r="343" spans="2:4" ht="15.75">
      <c r="B343" s="782"/>
      <c r="C343" s="484" t="s">
        <v>690</v>
      </c>
      <c r="D343" s="484" t="s">
        <v>691</v>
      </c>
    </row>
    <row r="344" spans="2:4" ht="15.75">
      <c r="B344" s="782"/>
      <c r="C344" s="484" t="s">
        <v>692</v>
      </c>
      <c r="D344" s="484" t="s">
        <v>693</v>
      </c>
    </row>
    <row r="345" spans="2:4" ht="15.75">
      <c r="B345" s="782"/>
      <c r="C345" s="484" t="s">
        <v>694</v>
      </c>
      <c r="D345" s="484" t="s">
        <v>695</v>
      </c>
    </row>
    <row r="346" spans="2:4" ht="15.75">
      <c r="B346" s="782"/>
      <c r="C346" s="484" t="s">
        <v>696</v>
      </c>
      <c r="D346" s="484" t="s">
        <v>697</v>
      </c>
    </row>
    <row r="347" spans="2:4" ht="15.75">
      <c r="B347" s="782"/>
      <c r="C347" s="484" t="s">
        <v>698</v>
      </c>
      <c r="D347" s="484" t="s">
        <v>699</v>
      </c>
    </row>
    <row r="349" spans="2:4" ht="15.75">
      <c r="B349" s="783" t="s">
        <v>584</v>
      </c>
      <c r="C349" s="484" t="s">
        <v>588</v>
      </c>
    </row>
    <row r="350" spans="2:4" ht="15.75">
      <c r="B350" s="784"/>
      <c r="C350" s="484" t="s">
        <v>700</v>
      </c>
    </row>
    <row r="351" spans="2:4" ht="15.75">
      <c r="B351" s="784"/>
      <c r="C351" s="484" t="s">
        <v>701</v>
      </c>
    </row>
    <row r="352" spans="2:4" ht="15.75">
      <c r="B352" s="784"/>
      <c r="C352" s="484" t="s">
        <v>585</v>
      </c>
    </row>
    <row r="353" spans="2:3" ht="15.75">
      <c r="B353" s="784"/>
      <c r="C353" s="484" t="s">
        <v>702</v>
      </c>
    </row>
    <row r="354" spans="2:3" ht="15.75">
      <c r="B354" s="784"/>
      <c r="C354" s="484" t="s">
        <v>703</v>
      </c>
    </row>
    <row r="355" spans="2:3" ht="15.75">
      <c r="B355" s="785"/>
      <c r="C355" s="484" t="s">
        <v>704</v>
      </c>
    </row>
    <row r="357" spans="2:3" ht="15.75">
      <c r="B357" s="422" t="s">
        <v>705</v>
      </c>
      <c r="C357" s="483" t="s">
        <v>572</v>
      </c>
    </row>
    <row r="358" spans="2:3" ht="15.75">
      <c r="B358" s="422" t="s">
        <v>706</v>
      </c>
      <c r="C358" s="483" t="s">
        <v>707</v>
      </c>
    </row>
  </sheetData>
  <mergeCells count="38">
    <mergeCell ref="B2:C2"/>
    <mergeCell ref="B20:C20"/>
    <mergeCell ref="B41:F41"/>
    <mergeCell ref="B60:E60"/>
    <mergeCell ref="B66:E66"/>
    <mergeCell ref="B73:G73"/>
    <mergeCell ref="B90:D90"/>
    <mergeCell ref="B96:D96"/>
    <mergeCell ref="B102:D102"/>
    <mergeCell ref="B108:H108"/>
    <mergeCell ref="B124:D124"/>
    <mergeCell ref="B130:F130"/>
    <mergeCell ref="B148:D148"/>
    <mergeCell ref="B154:E154"/>
    <mergeCell ref="B170:F170"/>
    <mergeCell ref="I214:J214"/>
    <mergeCell ref="B187:D187"/>
    <mergeCell ref="B196:J196"/>
    <mergeCell ref="C197:D197"/>
    <mergeCell ref="E197:F197"/>
    <mergeCell ref="G197:H197"/>
    <mergeCell ref="I197:J197"/>
    <mergeCell ref="B338:B340"/>
    <mergeCell ref="B342:B347"/>
    <mergeCell ref="B349:B355"/>
    <mergeCell ref="G42:G43"/>
    <mergeCell ref="B221:F221"/>
    <mergeCell ref="B230:G230"/>
    <mergeCell ref="B247:G247"/>
    <mergeCell ref="B259:G259"/>
    <mergeCell ref="B42:B43"/>
    <mergeCell ref="B197:B198"/>
    <mergeCell ref="B214:B215"/>
    <mergeCell ref="B205:D205"/>
    <mergeCell ref="B213:J213"/>
    <mergeCell ref="C214:D214"/>
    <mergeCell ref="E214:F214"/>
    <mergeCell ref="G214:H214"/>
  </mergeCells>
  <phoneticPr fontId="48" type="noConversion"/>
  <dataValidations count="8">
    <dataValidation type="list" allowBlank="1" showInputMessage="1" showErrorMessage="1" sqref="C7" xr:uid="{00000000-0002-0000-0700-000000000000}">
      <formula1>$C$338:$C$340</formula1>
    </dataValidation>
    <dataValidation type="list" errorStyle="warning" allowBlank="1" showInputMessage="1" showErrorMessage="1" sqref="C8" xr:uid="{00000000-0002-0000-0700-000001000000}">
      <formula1>$C$342:$C$347</formula1>
    </dataValidation>
    <dataValidation errorStyle="warning" allowBlank="1" showInputMessage="1" showErrorMessage="1" sqref="C9" xr:uid="{00000000-0002-0000-0700-000002000000}"/>
    <dataValidation type="list" errorStyle="warning" allowBlank="1" showInputMessage="1" showErrorMessage="1" sqref="C10" xr:uid="{00000000-0002-0000-0700-000003000000}">
      <formula1>$C$349:$C$355</formula1>
    </dataValidation>
    <dataValidation type="list" allowBlank="1" showInputMessage="1" showErrorMessage="1" sqref="A1:A330" xr:uid="{00000000-0002-0000-0700-000004000000}">
      <formula1>$C$357:$C$358</formula1>
    </dataValidation>
    <dataValidation type="list" allowBlank="1" showInputMessage="1" showErrorMessage="1" sqref="D12" xr:uid="{00000000-0002-0000-0700-000005000000}">
      <formula1>$C$349:$C$351</formula1>
    </dataValidation>
    <dataValidation type="list" errorStyle="warning" allowBlank="1" showInputMessage="1" showErrorMessage="1" sqref="C12" xr:uid="{00000000-0002-0000-0700-000006000000}">
      <formula1>$C$349:$C$351</formula1>
    </dataValidation>
    <dataValidation type="list" allowBlank="1" showInputMessage="1" showErrorMessage="1" sqref="A331:A1048576" xr:uid="{00000000-0002-0000-0700-000007000000}">
      <formula1>"Y、N"</formula1>
    </dataValidation>
  </dataValidations>
  <pageMargins left="0.7" right="0.7" top="0.75" bottom="0.75" header="0.3" footer="0.3"/>
  <pageSetup paperSize="9" orientation="portrai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4">
    <pageSetUpPr fitToPage="1"/>
  </sheetPr>
  <dimension ref="A1:G31"/>
  <sheetViews>
    <sheetView showGridLines="0" topLeftCell="A5" zoomScale="96" zoomScaleNormal="96" workbookViewId="0">
      <selection activeCell="V38" sqref="V38"/>
    </sheetView>
  </sheetViews>
  <sheetFormatPr defaultColWidth="9" defaultRowHeight="15.4"/>
  <cols>
    <col min="1" max="1" width="9" style="79" customWidth="1"/>
    <col min="2" max="2" width="21.625" style="79" customWidth="1"/>
    <col min="3" max="5" width="18.625" style="79" customWidth="1"/>
    <col min="6" max="6" width="16.625" style="79" customWidth="1"/>
    <col min="7" max="8" width="9" style="79" customWidth="1"/>
    <col min="9" max="16384" width="9" style="79"/>
  </cols>
  <sheetData>
    <row r="1" spans="1:6">
      <c r="A1" s="53" t="s">
        <v>0</v>
      </c>
    </row>
    <row r="2" spans="1:6" s="78" customFormat="1" ht="22.5" customHeight="1">
      <c r="A2" s="733" t="s">
        <v>4067</v>
      </c>
      <c r="B2" s="925"/>
      <c r="C2" s="925"/>
      <c r="D2" s="925"/>
      <c r="E2" s="925"/>
      <c r="F2" s="925"/>
    </row>
    <row r="3" spans="1:6" ht="15.75" customHeight="1">
      <c r="A3" s="735" t="e">
        <f>"评估基准日："&amp;TEXT(#REF!,"yyyy年mm月dd日")</f>
        <v>#REF!</v>
      </c>
      <c r="B3" s="926"/>
      <c r="C3" s="926"/>
      <c r="D3" s="926"/>
      <c r="E3" s="926"/>
      <c r="F3" s="926"/>
    </row>
    <row r="4" spans="1:6">
      <c r="A4" s="51"/>
      <c r="B4" s="51"/>
      <c r="C4" s="51"/>
      <c r="D4" s="51"/>
      <c r="E4" s="51"/>
      <c r="F4" s="54" t="s">
        <v>4068</v>
      </c>
    </row>
    <row r="5" spans="1:6">
      <c r="A5" s="806" t="e">
        <f>#REF!&amp;"："&amp;#REF!</f>
        <v>#REF!</v>
      </c>
      <c r="B5" s="764"/>
      <c r="C5" s="764"/>
      <c r="D5" s="52"/>
      <c r="E5" s="52"/>
      <c r="F5" s="54" t="s">
        <v>710</v>
      </c>
    </row>
    <row r="6" spans="1:6">
      <c r="A6" s="56" t="s">
        <v>711</v>
      </c>
      <c r="B6" s="56" t="s">
        <v>5</v>
      </c>
      <c r="C6" s="56" t="s">
        <v>6</v>
      </c>
      <c r="D6" s="56" t="s">
        <v>7</v>
      </c>
      <c r="E6" s="80" t="s">
        <v>8</v>
      </c>
      <c r="F6" s="56" t="s">
        <v>616</v>
      </c>
    </row>
    <row r="7" spans="1:6">
      <c r="A7" s="56" t="s">
        <v>4069</v>
      </c>
      <c r="B7" s="81" t="s">
        <v>216</v>
      </c>
      <c r="C7" s="82">
        <f>'5-1短期借款'!I27</f>
        <v>0</v>
      </c>
      <c r="D7" s="82">
        <f>'5-1短期借款'!J27</f>
        <v>0</v>
      </c>
      <c r="E7" s="58">
        <f t="shared" ref="E7:E19" si="0">D7-C7</f>
        <v>0</v>
      </c>
      <c r="F7" s="83" t="str">
        <f t="shared" ref="F7:F20" si="1">IF(C7=0,"",E7/C7*100)</f>
        <v/>
      </c>
    </row>
    <row r="8" spans="1:6">
      <c r="A8" s="56" t="s">
        <v>4070</v>
      </c>
      <c r="B8" s="81" t="s">
        <v>218</v>
      </c>
      <c r="C8" s="82">
        <f>'5-2交易性金融负债'!F27</f>
        <v>0</v>
      </c>
      <c r="D8" s="82">
        <f>'5-2交易性金融负债'!G27</f>
        <v>0</v>
      </c>
      <c r="E8" s="58">
        <f t="shared" si="0"/>
        <v>0</v>
      </c>
      <c r="F8" s="83" t="str">
        <f t="shared" si="1"/>
        <v/>
      </c>
    </row>
    <row r="9" spans="1:6">
      <c r="A9" s="56" t="s">
        <v>4071</v>
      </c>
      <c r="B9" s="84" t="s">
        <v>220</v>
      </c>
      <c r="C9" s="82">
        <f>'5-3衍生金融负债'!AC28</f>
        <v>0</v>
      </c>
      <c r="D9" s="82">
        <f>'5-3衍生金融负债'!AD28</f>
        <v>0</v>
      </c>
      <c r="E9" s="58">
        <f t="shared" si="0"/>
        <v>0</v>
      </c>
      <c r="F9" s="83" t="str">
        <f t="shared" si="1"/>
        <v/>
      </c>
    </row>
    <row r="10" spans="1:6">
      <c r="A10" s="56" t="s">
        <v>4072</v>
      </c>
      <c r="B10" s="81" t="s">
        <v>223</v>
      </c>
      <c r="C10" s="82">
        <f>'5-4应付票据'!F27</f>
        <v>0</v>
      </c>
      <c r="D10" s="82">
        <f>'5-4应付票据'!G27</f>
        <v>0</v>
      </c>
      <c r="E10" s="58">
        <f t="shared" si="0"/>
        <v>0</v>
      </c>
      <c r="F10" s="83" t="str">
        <f t="shared" si="1"/>
        <v/>
      </c>
    </row>
    <row r="11" spans="1:6">
      <c r="A11" s="56" t="s">
        <v>4073</v>
      </c>
      <c r="B11" s="81" t="s">
        <v>225</v>
      </c>
      <c r="C11" s="82">
        <f>'5-5应付账款'!G27</f>
        <v>0</v>
      </c>
      <c r="D11" s="82">
        <f>'5-5应付账款'!H27</f>
        <v>0</v>
      </c>
      <c r="E11" s="58">
        <f t="shared" si="0"/>
        <v>0</v>
      </c>
      <c r="F11" s="83" t="str">
        <f t="shared" si="1"/>
        <v/>
      </c>
    </row>
    <row r="12" spans="1:6">
      <c r="A12" s="56" t="s">
        <v>4074</v>
      </c>
      <c r="B12" s="84" t="s">
        <v>227</v>
      </c>
      <c r="C12" s="82">
        <f>'5-6预收款项'!G27</f>
        <v>0</v>
      </c>
      <c r="D12" s="82">
        <f>'5-6预收款项'!H27</f>
        <v>0</v>
      </c>
      <c r="E12" s="58">
        <f t="shared" si="0"/>
        <v>0</v>
      </c>
      <c r="F12" s="83" t="str">
        <f t="shared" si="1"/>
        <v/>
      </c>
    </row>
    <row r="13" spans="1:6">
      <c r="A13" s="56" t="s">
        <v>4075</v>
      </c>
      <c r="B13" s="84" t="s">
        <v>229</v>
      </c>
      <c r="C13" s="82">
        <f>'5-7合同负债'!H27</f>
        <v>0</v>
      </c>
      <c r="D13" s="82">
        <f>'5-7合同负债'!I27</f>
        <v>0</v>
      </c>
      <c r="E13" s="58">
        <f t="shared" si="0"/>
        <v>0</v>
      </c>
      <c r="F13" s="83" t="str">
        <f t="shared" si="1"/>
        <v/>
      </c>
    </row>
    <row r="14" spans="1:6">
      <c r="A14" s="56" t="s">
        <v>4076</v>
      </c>
      <c r="B14" s="81" t="s">
        <v>231</v>
      </c>
      <c r="C14" s="82">
        <f>'5-8应付职工薪酬'!D27</f>
        <v>0</v>
      </c>
      <c r="D14" s="82">
        <f>'5-8应付职工薪酬'!E27</f>
        <v>0</v>
      </c>
      <c r="E14" s="58">
        <f t="shared" si="0"/>
        <v>0</v>
      </c>
      <c r="F14" s="83" t="str">
        <f t="shared" si="1"/>
        <v/>
      </c>
    </row>
    <row r="15" spans="1:6">
      <c r="A15" s="56" t="s">
        <v>4077</v>
      </c>
      <c r="B15" s="81" t="s">
        <v>233</v>
      </c>
      <c r="C15" s="82">
        <f>'5-9应交税费'!E27</f>
        <v>0</v>
      </c>
      <c r="D15" s="82">
        <f>'5-9应交税费'!F27</f>
        <v>0</v>
      </c>
      <c r="E15" s="58">
        <f t="shared" si="0"/>
        <v>0</v>
      </c>
      <c r="F15" s="83" t="str">
        <f t="shared" si="1"/>
        <v/>
      </c>
    </row>
    <row r="16" spans="1:6">
      <c r="A16" s="56" t="s">
        <v>4078</v>
      </c>
      <c r="B16" s="81" t="s">
        <v>235</v>
      </c>
      <c r="C16" s="82">
        <f>'5-10其他应付款'!G27</f>
        <v>0</v>
      </c>
      <c r="D16" s="82">
        <f>'5-10其他应付款'!H27</f>
        <v>0</v>
      </c>
      <c r="E16" s="58">
        <f t="shared" si="0"/>
        <v>0</v>
      </c>
      <c r="F16" s="83" t="str">
        <f t="shared" si="1"/>
        <v/>
      </c>
    </row>
    <row r="17" spans="1:7">
      <c r="A17" s="56" t="s">
        <v>4079</v>
      </c>
      <c r="B17" s="84" t="s">
        <v>237</v>
      </c>
      <c r="C17" s="82">
        <f>'5-11持有待售负债'!E27</f>
        <v>0</v>
      </c>
      <c r="D17" s="82">
        <f>'5-11持有待售负债'!F27</f>
        <v>0</v>
      </c>
      <c r="E17" s="58">
        <f t="shared" si="0"/>
        <v>0</v>
      </c>
      <c r="F17" s="83" t="str">
        <f t="shared" si="1"/>
        <v/>
      </c>
    </row>
    <row r="18" spans="1:7">
      <c r="A18" s="56" t="s">
        <v>4080</v>
      </c>
      <c r="B18" s="81" t="s">
        <v>239</v>
      </c>
      <c r="C18" s="82">
        <f>'5-12一年内到期非流动负债'!F27</f>
        <v>0</v>
      </c>
      <c r="D18" s="82">
        <f>'5-12一年内到期非流动负债'!G27</f>
        <v>0</v>
      </c>
      <c r="E18" s="58">
        <f t="shared" si="0"/>
        <v>0</v>
      </c>
      <c r="F18" s="83" t="str">
        <f t="shared" si="1"/>
        <v/>
      </c>
    </row>
    <row r="19" spans="1:7">
      <c r="A19" s="56" t="s">
        <v>4081</v>
      </c>
      <c r="B19" s="81" t="s">
        <v>241</v>
      </c>
      <c r="C19" s="82">
        <f>'5-13其他流动负债'!E27</f>
        <v>0</v>
      </c>
      <c r="D19" s="82">
        <f>'5-13其他流动负债'!F27</f>
        <v>0</v>
      </c>
      <c r="E19" s="58">
        <f t="shared" si="0"/>
        <v>0</v>
      </c>
      <c r="F19" s="83" t="str">
        <f t="shared" si="1"/>
        <v/>
      </c>
    </row>
    <row r="20" spans="1:7">
      <c r="A20" s="56"/>
      <c r="B20" s="81"/>
      <c r="C20" s="82"/>
      <c r="D20" s="58"/>
      <c r="E20" s="58"/>
      <c r="F20" s="83" t="str">
        <f t="shared" si="1"/>
        <v/>
      </c>
    </row>
    <row r="21" spans="1:7">
      <c r="A21" s="56"/>
      <c r="B21" s="81"/>
      <c r="C21" s="82"/>
      <c r="D21" s="58"/>
      <c r="E21" s="58"/>
      <c r="F21" s="83"/>
    </row>
    <row r="22" spans="1:7">
      <c r="A22" s="56"/>
      <c r="B22" s="81"/>
      <c r="C22" s="82"/>
      <c r="D22" s="58"/>
      <c r="E22" s="58"/>
      <c r="F22" s="83"/>
    </row>
    <row r="23" spans="1:7">
      <c r="A23" s="56"/>
      <c r="B23" s="81"/>
      <c r="C23" s="82"/>
      <c r="D23" s="58"/>
      <c r="E23" s="58"/>
      <c r="F23" s="83"/>
    </row>
    <row r="24" spans="1:7">
      <c r="A24" s="56"/>
      <c r="B24" s="81"/>
      <c r="C24" s="82"/>
      <c r="D24" s="58"/>
      <c r="E24" s="58"/>
      <c r="F24" s="83"/>
    </row>
    <row r="25" spans="1:7">
      <c r="A25" s="56"/>
      <c r="B25" s="81"/>
      <c r="C25" s="82"/>
      <c r="D25" s="58"/>
      <c r="E25" s="58"/>
      <c r="F25" s="83"/>
    </row>
    <row r="26" spans="1:7">
      <c r="A26" s="56"/>
      <c r="B26" s="81"/>
      <c r="C26" s="82"/>
      <c r="D26" s="58"/>
      <c r="E26" s="58"/>
      <c r="F26" s="83"/>
    </row>
    <row r="27" spans="1:7">
      <c r="A27" s="56"/>
      <c r="B27" s="81"/>
      <c r="C27" s="82"/>
      <c r="D27" s="58"/>
      <c r="E27" s="58"/>
      <c r="F27" s="83"/>
    </row>
    <row r="28" spans="1:7">
      <c r="A28" s="56"/>
      <c r="B28" s="81"/>
      <c r="C28" s="82"/>
      <c r="D28" s="58"/>
      <c r="E28" s="58"/>
      <c r="F28" s="83"/>
    </row>
    <row r="29" spans="1:7">
      <c r="A29" s="741" t="s">
        <v>545</v>
      </c>
      <c r="B29" s="753"/>
      <c r="C29" s="82">
        <f>SUM(C7:C28)</f>
        <v>0</v>
      </c>
      <c r="D29" s="82">
        <f>SUM(D7:D28)</f>
        <v>0</v>
      </c>
      <c r="E29" s="58">
        <f>D29-C29</f>
        <v>0</v>
      </c>
      <c r="F29" s="83" t="str">
        <f>IF(C29=0,"",E29/C29*100)</f>
        <v/>
      </c>
    </row>
    <row r="30" spans="1:7" s="52" customFormat="1" ht="15.75" customHeight="1">
      <c r="D30" s="52" t="e">
        <f>"评估人员："&amp;#REF!</f>
        <v>#REF!</v>
      </c>
      <c r="G30" s="59" t="s">
        <v>717</v>
      </c>
    </row>
    <row r="31" spans="1:7" s="52" customFormat="1" ht="15.75" customHeight="1">
      <c r="G31" s="59"/>
    </row>
  </sheetData>
  <mergeCells count="4">
    <mergeCell ref="A2:F2"/>
    <mergeCell ref="A3:F3"/>
    <mergeCell ref="A5:C5"/>
    <mergeCell ref="A29:B29"/>
  </mergeCells>
  <phoneticPr fontId="48" type="noConversion"/>
  <hyperlinks>
    <hyperlink ref="A1" location="索引目录!A1" display="返回索引目录" xr:uid="{00000000-0004-0000-4F00-000000000000}"/>
  </hyperlinks>
  <printOptions horizontalCentered="1"/>
  <pageMargins left="0.98402777777777795" right="0.98402777777777795" top="0.98402777777777795" bottom="0.98402777777777795" header="0.47152777777777799" footer="0.35416666666666702"/>
  <pageSetup paperSize="9" scale="9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5">
    <pageSetUpPr fitToPage="1"/>
  </sheetPr>
  <dimension ref="A1:M29"/>
  <sheetViews>
    <sheetView showGridLines="0" topLeftCell="A2" zoomScale="96" zoomScaleNormal="96" workbookViewId="0">
      <selection activeCell="V38" sqref="V38"/>
    </sheetView>
  </sheetViews>
  <sheetFormatPr defaultColWidth="9" defaultRowHeight="15.75" customHeight="1"/>
  <cols>
    <col min="1" max="1" width="8.625" style="25" customWidth="1"/>
    <col min="2" max="2" width="19.625" style="25" customWidth="1"/>
    <col min="3" max="3" width="9.125" style="25" customWidth="1"/>
    <col min="4" max="4" width="7.5" style="25" customWidth="1"/>
    <col min="5" max="5" width="7.625" style="25" customWidth="1"/>
    <col min="6" max="7" width="7.125" style="25" customWidth="1"/>
    <col min="8" max="8" width="10.625" style="25" customWidth="1"/>
    <col min="9" max="10" width="15.625" style="25" customWidth="1"/>
    <col min="11" max="11" width="12.625" style="25" customWidth="1"/>
    <col min="12" max="12" width="10.625" style="25" customWidth="1"/>
    <col min="13" max="14" width="9" style="25" customWidth="1"/>
    <col min="15" max="16384" width="9" style="25"/>
  </cols>
  <sheetData>
    <row r="1" spans="1:13" ht="15.75" customHeight="1">
      <c r="A1" s="26" t="s">
        <v>0</v>
      </c>
    </row>
    <row r="2" spans="1:13" s="23" customFormat="1" ht="30" customHeight="1">
      <c r="A2" s="798" t="s">
        <v>4082</v>
      </c>
      <c r="B2" s="799"/>
      <c r="C2" s="799"/>
      <c r="D2" s="799"/>
      <c r="E2" s="799"/>
      <c r="F2" s="799"/>
      <c r="G2" s="799"/>
      <c r="H2" s="799"/>
      <c r="I2" s="799"/>
      <c r="J2" s="799"/>
      <c r="K2" s="799"/>
      <c r="L2" s="799"/>
    </row>
    <row r="3" spans="1:13" ht="15.75" customHeight="1">
      <c r="A3" s="800" t="e">
        <f>"评估基准日："&amp;TEXT(#REF!,"yyyy年mm月dd日")</f>
        <v>#REF!</v>
      </c>
      <c r="B3" s="801"/>
      <c r="C3" s="801"/>
      <c r="D3" s="801"/>
      <c r="E3" s="801"/>
      <c r="F3" s="801"/>
      <c r="G3" s="801"/>
      <c r="H3" s="801"/>
      <c r="I3" s="801"/>
      <c r="J3" s="801"/>
      <c r="K3" s="801"/>
      <c r="L3" s="801"/>
    </row>
    <row r="4" spans="1:13" ht="14.25" customHeight="1">
      <c r="A4" s="24"/>
      <c r="B4" s="24"/>
      <c r="C4" s="24"/>
      <c r="D4" s="24"/>
      <c r="E4" s="24"/>
      <c r="F4" s="24"/>
      <c r="G4" s="24"/>
      <c r="H4" s="24"/>
      <c r="I4" s="24"/>
      <c r="J4" s="24"/>
      <c r="K4" s="24"/>
      <c r="L4" s="28" t="s">
        <v>4083</v>
      </c>
    </row>
    <row r="5" spans="1:13" ht="15.75" customHeight="1">
      <c r="A5" s="25" t="e">
        <f>#REF!&amp;"："&amp;#REF!</f>
        <v>#REF!</v>
      </c>
      <c r="L5" s="28" t="s">
        <v>1614</v>
      </c>
    </row>
    <row r="6" spans="1:13" s="24" customFormat="1" ht="15.75" customHeight="1">
      <c r="A6" s="30" t="s">
        <v>4</v>
      </c>
      <c r="B6" s="30" t="s">
        <v>4084</v>
      </c>
      <c r="C6" s="30" t="s">
        <v>4085</v>
      </c>
      <c r="D6" s="30" t="s">
        <v>1021</v>
      </c>
      <c r="E6" s="30" t="s">
        <v>4086</v>
      </c>
      <c r="F6" s="30" t="s">
        <v>4087</v>
      </c>
      <c r="G6" s="30" t="s">
        <v>722</v>
      </c>
      <c r="H6" s="30" t="s">
        <v>4088</v>
      </c>
      <c r="I6" s="31" t="s">
        <v>6</v>
      </c>
      <c r="J6" s="30" t="s">
        <v>7</v>
      </c>
      <c r="K6" s="30" t="s">
        <v>4089</v>
      </c>
      <c r="L6" s="30" t="s">
        <v>176</v>
      </c>
      <c r="M6" s="24" t="s">
        <v>1631</v>
      </c>
    </row>
    <row r="7" spans="1:13" ht="12.75" customHeight="1">
      <c r="A7" s="32" t="str">
        <f t="shared" ref="A7" si="0">IF(B7="","",ROW()-6)</f>
        <v/>
      </c>
      <c r="B7" s="33"/>
      <c r="C7" s="33"/>
      <c r="D7" s="34"/>
      <c r="E7" s="34"/>
      <c r="F7" s="47"/>
      <c r="G7" s="33"/>
      <c r="H7" s="61"/>
      <c r="I7" s="61"/>
      <c r="J7" s="61"/>
      <c r="K7" s="61"/>
      <c r="L7" s="33"/>
      <c r="M7" s="24" t="s">
        <v>4090</v>
      </c>
    </row>
    <row r="8" spans="1:13" ht="12.75" customHeight="1">
      <c r="A8" s="32" t="str">
        <f t="shared" ref="A8:A26" si="1">IF(B8="","",ROW()-6)</f>
        <v/>
      </c>
      <c r="B8" s="33"/>
      <c r="C8" s="33"/>
      <c r="D8" s="34"/>
      <c r="E8" s="34"/>
      <c r="F8" s="47"/>
      <c r="G8" s="33"/>
      <c r="H8" s="61"/>
      <c r="I8" s="61"/>
      <c r="J8" s="61"/>
      <c r="K8" s="61"/>
      <c r="L8" s="33"/>
      <c r="M8" s="24" t="s">
        <v>4091</v>
      </c>
    </row>
    <row r="9" spans="1:13" ht="12.75" customHeight="1">
      <c r="A9" s="32" t="str">
        <f t="shared" si="1"/>
        <v/>
      </c>
      <c r="B9" s="33"/>
      <c r="C9" s="33"/>
      <c r="D9" s="34"/>
      <c r="E9" s="34"/>
      <c r="F9" s="47"/>
      <c r="G9" s="33"/>
      <c r="H9" s="61"/>
      <c r="I9" s="61"/>
      <c r="J9" s="61"/>
      <c r="K9" s="61"/>
      <c r="L9" s="33"/>
      <c r="M9" s="24" t="s">
        <v>4092</v>
      </c>
    </row>
    <row r="10" spans="1:13" ht="12.75" customHeight="1">
      <c r="A10" s="32" t="str">
        <f t="shared" si="1"/>
        <v/>
      </c>
      <c r="B10" s="33"/>
      <c r="C10" s="33"/>
      <c r="D10" s="34"/>
      <c r="E10" s="34"/>
      <c r="F10" s="47"/>
      <c r="G10" s="33"/>
      <c r="H10" s="61"/>
      <c r="I10" s="61"/>
      <c r="J10" s="61"/>
      <c r="K10" s="61"/>
      <c r="L10" s="33"/>
      <c r="M10" s="24" t="s">
        <v>4093</v>
      </c>
    </row>
    <row r="11" spans="1:13" ht="12.75" customHeight="1">
      <c r="A11" s="32" t="str">
        <f t="shared" si="1"/>
        <v/>
      </c>
      <c r="B11" s="33"/>
      <c r="C11" s="33"/>
      <c r="D11" s="34"/>
      <c r="E11" s="34"/>
      <c r="F11" s="47"/>
      <c r="G11" s="33"/>
      <c r="H11" s="61"/>
      <c r="I11" s="61"/>
      <c r="J11" s="61"/>
      <c r="K11" s="61"/>
      <c r="L11" s="33"/>
      <c r="M11" s="24" t="s">
        <v>4094</v>
      </c>
    </row>
    <row r="12" spans="1:13" ht="12.75" customHeight="1">
      <c r="A12" s="32" t="str">
        <f t="shared" si="1"/>
        <v/>
      </c>
      <c r="B12" s="33"/>
      <c r="C12" s="33"/>
      <c r="D12" s="34"/>
      <c r="E12" s="34"/>
      <c r="F12" s="47"/>
      <c r="G12" s="33"/>
      <c r="H12" s="61"/>
      <c r="I12" s="61"/>
      <c r="J12" s="61"/>
      <c r="K12" s="61"/>
      <c r="L12" s="33"/>
      <c r="M12" s="24" t="s">
        <v>4095</v>
      </c>
    </row>
    <row r="13" spans="1:13" ht="12.75" customHeight="1">
      <c r="A13" s="32" t="str">
        <f t="shared" si="1"/>
        <v/>
      </c>
      <c r="B13" s="33"/>
      <c r="C13" s="33"/>
      <c r="D13" s="34"/>
      <c r="E13" s="34"/>
      <c r="F13" s="47"/>
      <c r="G13" s="33"/>
      <c r="H13" s="61"/>
      <c r="I13" s="61"/>
      <c r="J13" s="61"/>
      <c r="K13" s="61"/>
      <c r="L13" s="33"/>
      <c r="M13" s="24" t="s">
        <v>4096</v>
      </c>
    </row>
    <row r="14" spans="1:13" ht="12.75" customHeight="1">
      <c r="A14" s="32" t="str">
        <f t="shared" si="1"/>
        <v/>
      </c>
      <c r="B14" s="33"/>
      <c r="C14" s="33"/>
      <c r="D14" s="34"/>
      <c r="E14" s="34"/>
      <c r="F14" s="47"/>
      <c r="G14" s="33"/>
      <c r="H14" s="61"/>
      <c r="I14" s="61"/>
      <c r="J14" s="61"/>
      <c r="K14" s="61"/>
      <c r="L14" s="33"/>
      <c r="M14" s="24" t="s">
        <v>4097</v>
      </c>
    </row>
    <row r="15" spans="1:13" ht="12.75" customHeight="1">
      <c r="A15" s="32" t="str">
        <f t="shared" si="1"/>
        <v/>
      </c>
      <c r="B15" s="33"/>
      <c r="C15" s="33"/>
      <c r="D15" s="34"/>
      <c r="E15" s="34"/>
      <c r="F15" s="47"/>
      <c r="G15" s="33"/>
      <c r="H15" s="61"/>
      <c r="I15" s="61"/>
      <c r="J15" s="61"/>
      <c r="K15" s="61"/>
      <c r="L15" s="33"/>
      <c r="M15" s="24" t="s">
        <v>4098</v>
      </c>
    </row>
    <row r="16" spans="1:13" ht="12.75" customHeight="1">
      <c r="A16" s="32" t="str">
        <f t="shared" si="1"/>
        <v/>
      </c>
      <c r="B16" s="33"/>
      <c r="C16" s="33"/>
      <c r="D16" s="34"/>
      <c r="E16" s="34"/>
      <c r="F16" s="47"/>
      <c r="G16" s="33"/>
      <c r="H16" s="61"/>
      <c r="I16" s="61"/>
      <c r="J16" s="61"/>
      <c r="K16" s="61"/>
      <c r="L16" s="33"/>
      <c r="M16" s="24" t="s">
        <v>4099</v>
      </c>
    </row>
    <row r="17" spans="1:13" ht="12.75" customHeight="1">
      <c r="A17" s="32" t="str">
        <f t="shared" si="1"/>
        <v/>
      </c>
      <c r="B17" s="33"/>
      <c r="C17" s="33"/>
      <c r="D17" s="34"/>
      <c r="E17" s="34"/>
      <c r="F17" s="47"/>
      <c r="G17" s="33"/>
      <c r="H17" s="61"/>
      <c r="I17" s="61"/>
      <c r="J17" s="61"/>
      <c r="K17" s="61"/>
      <c r="L17" s="33"/>
      <c r="M17" s="24" t="s">
        <v>4100</v>
      </c>
    </row>
    <row r="18" spans="1:13" ht="12.75" customHeight="1">
      <c r="A18" s="32" t="str">
        <f t="shared" si="1"/>
        <v/>
      </c>
      <c r="B18" s="33"/>
      <c r="C18" s="33"/>
      <c r="D18" s="34"/>
      <c r="E18" s="34"/>
      <c r="F18" s="47"/>
      <c r="G18" s="33"/>
      <c r="H18" s="61"/>
      <c r="I18" s="61"/>
      <c r="J18" s="61"/>
      <c r="K18" s="61"/>
      <c r="L18" s="33"/>
      <c r="M18" s="24" t="s">
        <v>4101</v>
      </c>
    </row>
    <row r="19" spans="1:13" ht="12.75" customHeight="1">
      <c r="A19" s="32" t="str">
        <f t="shared" si="1"/>
        <v/>
      </c>
      <c r="B19" s="33"/>
      <c r="C19" s="33"/>
      <c r="D19" s="34"/>
      <c r="E19" s="34"/>
      <c r="F19" s="47"/>
      <c r="G19" s="33"/>
      <c r="H19" s="61"/>
      <c r="I19" s="61"/>
      <c r="J19" s="61"/>
      <c r="K19" s="61"/>
      <c r="L19" s="33"/>
      <c r="M19" s="24" t="s">
        <v>4102</v>
      </c>
    </row>
    <row r="20" spans="1:13" ht="12.75" customHeight="1">
      <c r="A20" s="32" t="str">
        <f t="shared" si="1"/>
        <v/>
      </c>
      <c r="B20" s="33"/>
      <c r="C20" s="33"/>
      <c r="D20" s="34"/>
      <c r="E20" s="34"/>
      <c r="F20" s="47"/>
      <c r="G20" s="33"/>
      <c r="H20" s="61"/>
      <c r="I20" s="61"/>
      <c r="J20" s="61"/>
      <c r="K20" s="61"/>
      <c r="L20" s="33"/>
      <c r="M20" s="24" t="s">
        <v>4103</v>
      </c>
    </row>
    <row r="21" spans="1:13" ht="12.75" customHeight="1">
      <c r="A21" s="32" t="str">
        <f t="shared" si="1"/>
        <v/>
      </c>
      <c r="B21" s="33"/>
      <c r="C21" s="33"/>
      <c r="D21" s="34"/>
      <c r="E21" s="34"/>
      <c r="F21" s="47"/>
      <c r="G21" s="33"/>
      <c r="H21" s="61"/>
      <c r="I21" s="61"/>
      <c r="J21" s="61"/>
      <c r="K21" s="61"/>
      <c r="L21" s="33"/>
      <c r="M21" s="24" t="s">
        <v>4104</v>
      </c>
    </row>
    <row r="22" spans="1:13" ht="12.75" customHeight="1">
      <c r="A22" s="32" t="str">
        <f t="shared" si="1"/>
        <v/>
      </c>
      <c r="B22" s="33"/>
      <c r="C22" s="33"/>
      <c r="D22" s="34"/>
      <c r="E22" s="34"/>
      <c r="F22" s="47"/>
      <c r="G22" s="33"/>
      <c r="H22" s="61"/>
      <c r="I22" s="61"/>
      <c r="J22" s="61"/>
      <c r="K22" s="61"/>
      <c r="L22" s="33"/>
      <c r="M22" s="24" t="s">
        <v>4105</v>
      </c>
    </row>
    <row r="23" spans="1:13" ht="12.75" customHeight="1">
      <c r="A23" s="32" t="str">
        <f t="shared" si="1"/>
        <v/>
      </c>
      <c r="B23" s="33"/>
      <c r="C23" s="33"/>
      <c r="D23" s="34"/>
      <c r="E23" s="34"/>
      <c r="F23" s="47"/>
      <c r="G23" s="33"/>
      <c r="H23" s="61"/>
      <c r="I23" s="61"/>
      <c r="J23" s="61"/>
      <c r="K23" s="61"/>
      <c r="L23" s="33"/>
      <c r="M23" s="24" t="s">
        <v>4106</v>
      </c>
    </row>
    <row r="24" spans="1:13" ht="12.75" customHeight="1">
      <c r="A24" s="32" t="str">
        <f t="shared" si="1"/>
        <v/>
      </c>
      <c r="B24" s="33"/>
      <c r="C24" s="33"/>
      <c r="D24" s="34"/>
      <c r="E24" s="34"/>
      <c r="F24" s="47"/>
      <c r="G24" s="33"/>
      <c r="H24" s="61"/>
      <c r="I24" s="61"/>
      <c r="J24" s="61"/>
      <c r="K24" s="61"/>
      <c r="L24" s="33"/>
      <c r="M24" s="24" t="s">
        <v>4107</v>
      </c>
    </row>
    <row r="25" spans="1:13" ht="12.75" customHeight="1">
      <c r="A25" s="32" t="str">
        <f t="shared" si="1"/>
        <v/>
      </c>
      <c r="B25" s="33"/>
      <c r="C25" s="33"/>
      <c r="D25" s="34"/>
      <c r="E25" s="34"/>
      <c r="F25" s="47"/>
      <c r="G25" s="33"/>
      <c r="H25" s="61"/>
      <c r="I25" s="61"/>
      <c r="J25" s="61"/>
      <c r="K25" s="61"/>
      <c r="L25" s="33"/>
      <c r="M25" s="24" t="s">
        <v>4108</v>
      </c>
    </row>
    <row r="26" spans="1:13" ht="12.75" customHeight="1">
      <c r="A26" s="32" t="str">
        <f t="shared" si="1"/>
        <v/>
      </c>
      <c r="B26" s="33"/>
      <c r="C26" s="33"/>
      <c r="D26" s="34"/>
      <c r="E26" s="34"/>
      <c r="F26" s="47"/>
      <c r="G26" s="33"/>
      <c r="H26" s="61"/>
      <c r="I26" s="61"/>
      <c r="J26" s="61"/>
      <c r="K26" s="61"/>
      <c r="L26" s="33"/>
      <c r="M26" s="24" t="s">
        <v>4109</v>
      </c>
    </row>
    <row r="27" spans="1:13" ht="15.75" customHeight="1">
      <c r="A27" s="803" t="s">
        <v>1694</v>
      </c>
      <c r="B27" s="804"/>
      <c r="C27" s="49"/>
      <c r="D27" s="36"/>
      <c r="E27" s="36"/>
      <c r="F27" s="48"/>
      <c r="G27" s="36"/>
      <c r="H27" s="77"/>
      <c r="I27" s="77">
        <f>SUM(I7:I26)</f>
        <v>0</v>
      </c>
      <c r="J27" s="77">
        <f>SUM(J7:J26)</f>
        <v>0</v>
      </c>
      <c r="K27" s="77"/>
      <c r="L27" s="38"/>
    </row>
    <row r="28" spans="1:13" ht="15.75" customHeight="1">
      <c r="A28" s="25" t="e">
        <f>#REF!&amp;"填表人："&amp;#REF!</f>
        <v>#REF!</v>
      </c>
      <c r="J28" s="25" t="e">
        <f>"评估人员："&amp;#REF!</f>
        <v>#REF!</v>
      </c>
      <c r="M28" s="25" t="s">
        <v>1653</v>
      </c>
    </row>
    <row r="29" spans="1:13" ht="15.75" customHeight="1">
      <c r="A29" s="25" t="e">
        <f>"填表日期："&amp;YEAR(#REF!)&amp;"年"&amp;MONTH(#REF!)&amp;"月"&amp;DAY(#REF!)&amp;"日"</f>
        <v>#REF!</v>
      </c>
    </row>
  </sheetData>
  <mergeCells count="3">
    <mergeCell ref="A2:L2"/>
    <mergeCell ref="A3:L3"/>
    <mergeCell ref="A27:B27"/>
  </mergeCells>
  <phoneticPr fontId="48" type="noConversion"/>
  <hyperlinks>
    <hyperlink ref="A1" location="索引目录!A1" display="返回索引目录" xr:uid="{00000000-0004-0000-5000-000000000000}"/>
  </hyperlinks>
  <printOptions horizontalCentered="1"/>
  <pageMargins left="0.98402777777777795" right="0.98402777777777795" top="0.98402777777777795" bottom="0.98402777777777795" header="0.47152777777777799" footer="0.35416666666666702"/>
  <pageSetup paperSize="9" scale="8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6">
    <pageSetUpPr fitToPage="1"/>
  </sheetPr>
  <dimension ref="A1:J29"/>
  <sheetViews>
    <sheetView showGridLines="0" topLeftCell="A2" zoomScale="96" zoomScaleNormal="96" workbookViewId="0">
      <selection activeCell="V38" sqref="V38"/>
    </sheetView>
  </sheetViews>
  <sheetFormatPr defaultColWidth="9" defaultRowHeight="15.75" customHeight="1"/>
  <cols>
    <col min="1" max="1" width="5.625" style="25" customWidth="1"/>
    <col min="2" max="2" width="26.125" style="25" customWidth="1"/>
    <col min="3" max="4" width="7.625" style="25" customWidth="1"/>
    <col min="5" max="5" width="18" style="25" customWidth="1"/>
    <col min="6" max="7" width="15.625" style="25" customWidth="1"/>
    <col min="8" max="8" width="17.5" style="25" customWidth="1"/>
    <col min="9" max="9" width="16.625" style="25" customWidth="1"/>
    <col min="10" max="11" width="9" style="25" customWidth="1"/>
    <col min="12" max="16384" width="9" style="25"/>
  </cols>
  <sheetData>
    <row r="1" spans="1:10" ht="15.75" customHeight="1">
      <c r="A1" s="26" t="s">
        <v>0</v>
      </c>
    </row>
    <row r="2" spans="1:10" s="23" customFormat="1" ht="30" customHeight="1">
      <c r="A2" s="798" t="s">
        <v>4110</v>
      </c>
      <c r="B2" s="799"/>
      <c r="C2" s="799"/>
      <c r="D2" s="799"/>
      <c r="E2" s="799"/>
      <c r="F2" s="799"/>
      <c r="G2" s="799"/>
      <c r="H2" s="799"/>
      <c r="I2" s="799"/>
    </row>
    <row r="3" spans="1:10" ht="15.75" customHeight="1">
      <c r="A3" s="800" t="e">
        <f>"评估基准日："&amp;TEXT(#REF!,"yyyy年mm月dd日")</f>
        <v>#REF!</v>
      </c>
      <c r="B3" s="801"/>
      <c r="C3" s="801"/>
      <c r="D3" s="801"/>
      <c r="E3" s="801"/>
      <c r="F3" s="801"/>
      <c r="G3" s="801"/>
      <c r="H3" s="801"/>
      <c r="I3" s="801"/>
    </row>
    <row r="4" spans="1:10" ht="14.25" customHeight="1">
      <c r="A4" s="24"/>
      <c r="B4" s="24"/>
      <c r="C4" s="24"/>
      <c r="D4" s="24"/>
      <c r="E4" s="24"/>
      <c r="F4" s="24"/>
      <c r="G4" s="24"/>
      <c r="H4" s="24"/>
      <c r="I4" s="28" t="s">
        <v>4111</v>
      </c>
    </row>
    <row r="5" spans="1:10" ht="15.75" customHeight="1">
      <c r="A5" s="885" t="e">
        <f>#REF!&amp;"："&amp;#REF!</f>
        <v>#REF!</v>
      </c>
      <c r="B5" s="809"/>
      <c r="C5" s="809"/>
      <c r="D5" s="809"/>
      <c r="E5" s="29"/>
      <c r="I5" s="28" t="s">
        <v>1614</v>
      </c>
    </row>
    <row r="6" spans="1:10" s="24" customFormat="1" ht="15.75" customHeight="1">
      <c r="A6" s="30" t="s">
        <v>4</v>
      </c>
      <c r="B6" s="30" t="s">
        <v>4112</v>
      </c>
      <c r="C6" s="30" t="s">
        <v>4113</v>
      </c>
      <c r="D6" s="30" t="s">
        <v>1626</v>
      </c>
      <c r="E6" s="30" t="s">
        <v>4114</v>
      </c>
      <c r="F6" s="31" t="s">
        <v>6</v>
      </c>
      <c r="G6" s="30" t="s">
        <v>7</v>
      </c>
      <c r="H6" s="30" t="s">
        <v>4089</v>
      </c>
      <c r="I6" s="30" t="s">
        <v>176</v>
      </c>
      <c r="J6" s="24" t="s">
        <v>1631</v>
      </c>
    </row>
    <row r="7" spans="1:10" ht="12.75" customHeight="1">
      <c r="A7" s="32" t="str">
        <f t="shared" ref="A7" si="0">IF(B7="","",ROW()-6)</f>
        <v/>
      </c>
      <c r="B7" s="33"/>
      <c r="C7" s="64"/>
      <c r="D7" s="35"/>
      <c r="E7" s="35"/>
      <c r="F7" s="35"/>
      <c r="G7" s="61"/>
      <c r="H7" s="35"/>
      <c r="I7" s="33"/>
      <c r="J7" s="24" t="s">
        <v>4115</v>
      </c>
    </row>
    <row r="8" spans="1:10" ht="12.75" customHeight="1">
      <c r="A8" s="32" t="str">
        <f t="shared" ref="A8:A26" si="1">IF(B8="","",ROW()-6)</f>
        <v/>
      </c>
      <c r="B8" s="33"/>
      <c r="C8" s="64"/>
      <c r="D8" s="35"/>
      <c r="E8" s="35"/>
      <c r="F8" s="35"/>
      <c r="G8" s="61"/>
      <c r="H8" s="35"/>
      <c r="I8" s="33"/>
      <c r="J8" s="24" t="s">
        <v>4116</v>
      </c>
    </row>
    <row r="9" spans="1:10" ht="12.75" customHeight="1">
      <c r="A9" s="32" t="str">
        <f t="shared" si="1"/>
        <v/>
      </c>
      <c r="B9" s="33"/>
      <c r="C9" s="64"/>
      <c r="D9" s="35"/>
      <c r="E9" s="35"/>
      <c r="F9" s="35"/>
      <c r="G9" s="61"/>
      <c r="H9" s="35"/>
      <c r="I9" s="33"/>
      <c r="J9" s="24" t="s">
        <v>4117</v>
      </c>
    </row>
    <row r="10" spans="1:10" ht="12.75" customHeight="1">
      <c r="A10" s="32" t="str">
        <f t="shared" si="1"/>
        <v/>
      </c>
      <c r="B10" s="33"/>
      <c r="C10" s="64"/>
      <c r="D10" s="35"/>
      <c r="E10" s="35"/>
      <c r="F10" s="35"/>
      <c r="G10" s="61"/>
      <c r="H10" s="35"/>
      <c r="I10" s="33"/>
      <c r="J10" s="24" t="s">
        <v>4118</v>
      </c>
    </row>
    <row r="11" spans="1:10" ht="12.75" customHeight="1">
      <c r="A11" s="32" t="str">
        <f t="shared" si="1"/>
        <v/>
      </c>
      <c r="B11" s="33"/>
      <c r="C11" s="64"/>
      <c r="D11" s="35"/>
      <c r="E11" s="35"/>
      <c r="F11" s="35"/>
      <c r="G11" s="61"/>
      <c r="H11" s="35"/>
      <c r="I11" s="33"/>
      <c r="J11" s="24" t="s">
        <v>4119</v>
      </c>
    </row>
    <row r="12" spans="1:10" ht="12.75" customHeight="1">
      <c r="A12" s="32" t="str">
        <f t="shared" si="1"/>
        <v/>
      </c>
      <c r="B12" s="33"/>
      <c r="C12" s="64"/>
      <c r="D12" s="35"/>
      <c r="E12" s="35"/>
      <c r="F12" s="35"/>
      <c r="G12" s="61"/>
      <c r="H12" s="35"/>
      <c r="I12" s="33"/>
      <c r="J12" s="24" t="s">
        <v>4120</v>
      </c>
    </row>
    <row r="13" spans="1:10" ht="12.75" customHeight="1">
      <c r="A13" s="32" t="str">
        <f t="shared" si="1"/>
        <v/>
      </c>
      <c r="B13" s="33"/>
      <c r="C13" s="64"/>
      <c r="D13" s="35"/>
      <c r="E13" s="35"/>
      <c r="F13" s="35"/>
      <c r="G13" s="61"/>
      <c r="H13" s="35"/>
      <c r="I13" s="33"/>
      <c r="J13" s="24" t="s">
        <v>4121</v>
      </c>
    </row>
    <row r="14" spans="1:10" ht="12.75" customHeight="1">
      <c r="A14" s="32" t="str">
        <f t="shared" si="1"/>
        <v/>
      </c>
      <c r="B14" s="33"/>
      <c r="C14" s="64"/>
      <c r="D14" s="35"/>
      <c r="E14" s="35"/>
      <c r="F14" s="35"/>
      <c r="G14" s="61"/>
      <c r="H14" s="35"/>
      <c r="I14" s="33"/>
      <c r="J14" s="24" t="s">
        <v>4122</v>
      </c>
    </row>
    <row r="15" spans="1:10" ht="12.75" customHeight="1">
      <c r="A15" s="32" t="str">
        <f t="shared" si="1"/>
        <v/>
      </c>
      <c r="B15" s="33"/>
      <c r="C15" s="64"/>
      <c r="D15" s="35"/>
      <c r="E15" s="35"/>
      <c r="F15" s="35"/>
      <c r="G15" s="61"/>
      <c r="H15" s="35"/>
      <c r="I15" s="33"/>
      <c r="J15" s="24" t="s">
        <v>4123</v>
      </c>
    </row>
    <row r="16" spans="1:10" ht="12.75" customHeight="1">
      <c r="A16" s="32" t="str">
        <f t="shared" si="1"/>
        <v/>
      </c>
      <c r="B16" s="33"/>
      <c r="C16" s="64"/>
      <c r="D16" s="35"/>
      <c r="E16" s="35"/>
      <c r="F16" s="35"/>
      <c r="G16" s="61"/>
      <c r="H16" s="35"/>
      <c r="I16" s="33"/>
      <c r="J16" s="24" t="s">
        <v>4124</v>
      </c>
    </row>
    <row r="17" spans="1:10" ht="12.75" customHeight="1">
      <c r="A17" s="32" t="str">
        <f t="shared" si="1"/>
        <v/>
      </c>
      <c r="B17" s="33"/>
      <c r="C17" s="64"/>
      <c r="D17" s="35"/>
      <c r="E17" s="35"/>
      <c r="F17" s="35"/>
      <c r="G17" s="61"/>
      <c r="H17" s="35"/>
      <c r="I17" s="33"/>
      <c r="J17" s="24" t="s">
        <v>4125</v>
      </c>
    </row>
    <row r="18" spans="1:10" ht="12.75" customHeight="1">
      <c r="A18" s="32" t="str">
        <f t="shared" si="1"/>
        <v/>
      </c>
      <c r="B18" s="33"/>
      <c r="C18" s="64"/>
      <c r="D18" s="35"/>
      <c r="E18" s="35"/>
      <c r="F18" s="35"/>
      <c r="G18" s="61"/>
      <c r="H18" s="35"/>
      <c r="I18" s="33"/>
      <c r="J18" s="24" t="s">
        <v>4126</v>
      </c>
    </row>
    <row r="19" spans="1:10" ht="12.75" customHeight="1">
      <c r="A19" s="32" t="str">
        <f t="shared" si="1"/>
        <v/>
      </c>
      <c r="B19" s="33"/>
      <c r="C19" s="64"/>
      <c r="D19" s="35"/>
      <c r="E19" s="35"/>
      <c r="F19" s="35"/>
      <c r="G19" s="61"/>
      <c r="H19" s="35"/>
      <c r="I19" s="33"/>
      <c r="J19" s="24" t="s">
        <v>4127</v>
      </c>
    </row>
    <row r="20" spans="1:10" ht="12.75" customHeight="1">
      <c r="A20" s="32" t="str">
        <f t="shared" si="1"/>
        <v/>
      </c>
      <c r="B20" s="33"/>
      <c r="C20" s="64"/>
      <c r="D20" s="35"/>
      <c r="E20" s="35"/>
      <c r="F20" s="35"/>
      <c r="G20" s="61"/>
      <c r="H20" s="35"/>
      <c r="I20" s="33"/>
      <c r="J20" s="24" t="s">
        <v>4128</v>
      </c>
    </row>
    <row r="21" spans="1:10" ht="12.75" customHeight="1">
      <c r="A21" s="32" t="str">
        <f t="shared" si="1"/>
        <v/>
      </c>
      <c r="B21" s="33"/>
      <c r="C21" s="64"/>
      <c r="D21" s="35"/>
      <c r="E21" s="35"/>
      <c r="F21" s="35"/>
      <c r="G21" s="61"/>
      <c r="H21" s="35"/>
      <c r="I21" s="33"/>
      <c r="J21" s="24" t="s">
        <v>4129</v>
      </c>
    </row>
    <row r="22" spans="1:10" ht="12.75" customHeight="1">
      <c r="A22" s="32" t="str">
        <f t="shared" si="1"/>
        <v/>
      </c>
      <c r="B22" s="33"/>
      <c r="C22" s="64"/>
      <c r="D22" s="35"/>
      <c r="E22" s="35"/>
      <c r="F22" s="35"/>
      <c r="G22" s="61"/>
      <c r="H22" s="35"/>
      <c r="I22" s="33"/>
      <c r="J22" s="24" t="s">
        <v>4130</v>
      </c>
    </row>
    <row r="23" spans="1:10" ht="12.75" customHeight="1">
      <c r="A23" s="32" t="str">
        <f t="shared" si="1"/>
        <v/>
      </c>
      <c r="B23" s="33"/>
      <c r="C23" s="64"/>
      <c r="D23" s="35"/>
      <c r="E23" s="35"/>
      <c r="F23" s="35"/>
      <c r="G23" s="61"/>
      <c r="H23" s="35"/>
      <c r="I23" s="33"/>
      <c r="J23" s="24" t="s">
        <v>4131</v>
      </c>
    </row>
    <row r="24" spans="1:10" ht="12.75" customHeight="1">
      <c r="A24" s="32" t="str">
        <f t="shared" si="1"/>
        <v/>
      </c>
      <c r="B24" s="33"/>
      <c r="C24" s="64"/>
      <c r="D24" s="35"/>
      <c r="E24" s="35"/>
      <c r="F24" s="35"/>
      <c r="G24" s="61"/>
      <c r="H24" s="35"/>
      <c r="I24" s="33"/>
      <c r="J24" s="24" t="s">
        <v>4132</v>
      </c>
    </row>
    <row r="25" spans="1:10" ht="12.75" customHeight="1">
      <c r="A25" s="32" t="str">
        <f t="shared" si="1"/>
        <v/>
      </c>
      <c r="B25" s="33"/>
      <c r="C25" s="64"/>
      <c r="D25" s="35"/>
      <c r="E25" s="35"/>
      <c r="F25" s="35"/>
      <c r="G25" s="61"/>
      <c r="H25" s="35"/>
      <c r="I25" s="33"/>
      <c r="J25" s="24" t="s">
        <v>4133</v>
      </c>
    </row>
    <row r="26" spans="1:10" ht="12.75" customHeight="1">
      <c r="A26" s="32" t="str">
        <f t="shared" si="1"/>
        <v/>
      </c>
      <c r="B26" s="33"/>
      <c r="C26" s="64"/>
      <c r="D26" s="35"/>
      <c r="E26" s="35"/>
      <c r="F26" s="35"/>
      <c r="G26" s="61"/>
      <c r="H26" s="35"/>
      <c r="I26" s="33"/>
      <c r="J26" s="24" t="s">
        <v>4134</v>
      </c>
    </row>
    <row r="27" spans="1:10" ht="15.75" customHeight="1">
      <c r="A27" s="803" t="s">
        <v>1694</v>
      </c>
      <c r="B27" s="804"/>
      <c r="C27" s="36"/>
      <c r="D27" s="36"/>
      <c r="E27" s="36"/>
      <c r="F27" s="42">
        <f>SUM(F7:F26)</f>
        <v>0</v>
      </c>
      <c r="G27" s="42">
        <f>SUM(G7:G26)</f>
        <v>0</v>
      </c>
      <c r="H27" s="42"/>
      <c r="I27" s="38"/>
    </row>
    <row r="28" spans="1:10" ht="15.75" customHeight="1">
      <c r="A28" s="25" t="e">
        <f>#REF!&amp;"填表人："&amp;#REF!</f>
        <v>#REF!</v>
      </c>
      <c r="G28" s="25" t="e">
        <f>"评估人员："&amp;#REF!</f>
        <v>#REF!</v>
      </c>
      <c r="J28" s="25" t="s">
        <v>1653</v>
      </c>
    </row>
    <row r="29" spans="1:10" ht="15.75" customHeight="1">
      <c r="A29" s="25" t="e">
        <f>"填表日期："&amp;YEAR(#REF!)&amp;"年"&amp;MONTH(#REF!)&amp;"月"&amp;DAY(#REF!)&amp;"日"</f>
        <v>#REF!</v>
      </c>
    </row>
  </sheetData>
  <mergeCells count="4">
    <mergeCell ref="A2:I2"/>
    <mergeCell ref="A3:I3"/>
    <mergeCell ref="A5:D5"/>
    <mergeCell ref="A27:B27"/>
  </mergeCells>
  <phoneticPr fontId="48" type="noConversion"/>
  <hyperlinks>
    <hyperlink ref="A1" location="索引目录!A1" display="返回索引目录" xr:uid="{00000000-0004-0000-5100-000000000000}"/>
  </hyperlinks>
  <printOptions horizontalCentered="1"/>
  <pageMargins left="0.98402777777777795" right="0.98402777777777795" top="0.98402777777777795" bottom="0.98402777777777795" header="0.47152777777777799" footer="0.35416666666666702"/>
  <pageSetup paperSize="9" scale="8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7">
    <pageSetUpPr fitToPage="1"/>
  </sheetPr>
  <dimension ref="A1:AF30"/>
  <sheetViews>
    <sheetView showGridLines="0" topLeftCell="M1" zoomScale="98" zoomScaleNormal="98" workbookViewId="0">
      <selection activeCell="V38" sqref="V38"/>
    </sheetView>
  </sheetViews>
  <sheetFormatPr defaultColWidth="9" defaultRowHeight="15.75" customHeight="1"/>
  <cols>
    <col min="1" max="1" width="6.5" style="25" customWidth="1"/>
    <col min="2" max="2" width="22" style="25" customWidth="1"/>
    <col min="3" max="6" width="12.125" style="25" customWidth="1"/>
    <col min="7" max="7" width="11.625" style="25" customWidth="1"/>
    <col min="8" max="8" width="16.625" style="25" customWidth="1"/>
    <col min="9" max="9" width="10.625" style="25" customWidth="1"/>
    <col min="10" max="10" width="10.125" style="25" customWidth="1"/>
    <col min="11" max="11" width="18.125" style="25" customWidth="1"/>
    <col min="12" max="12" width="16.5" style="25" customWidth="1"/>
    <col min="13" max="13" width="14.625" style="25" customWidth="1"/>
    <col min="14" max="15" width="10.625" style="25" customWidth="1"/>
    <col min="16" max="16" width="9.625" style="25" customWidth="1"/>
    <col min="17" max="17" width="13.625" style="25" customWidth="1"/>
    <col min="18" max="18" width="12.125" style="25" customWidth="1"/>
    <col min="19" max="19" width="11.5" style="25" customWidth="1"/>
    <col min="20" max="20" width="21.125" style="25" customWidth="1"/>
    <col min="21" max="23" width="9.625" style="25" customWidth="1"/>
    <col min="24" max="24" width="13.5" style="25" customWidth="1"/>
    <col min="25" max="26" width="9.625" style="25" customWidth="1"/>
    <col min="27" max="27" width="4.625" style="25" customWidth="1"/>
    <col min="28" max="28" width="11" style="25" customWidth="1"/>
    <col min="29" max="30" width="15.625" style="25" customWidth="1"/>
    <col min="31" max="31" width="9.625" style="25" customWidth="1"/>
    <col min="32" max="33" width="9" style="25" customWidth="1"/>
    <col min="34" max="16384" width="9" style="25"/>
  </cols>
  <sheetData>
    <row r="1" spans="1:32" ht="15.75" customHeight="1">
      <c r="A1" s="26" t="s">
        <v>0</v>
      </c>
    </row>
    <row r="2" spans="1:32" s="23" customFormat="1" ht="30" customHeight="1">
      <c r="A2" s="798" t="s">
        <v>4135</v>
      </c>
      <c r="B2" s="799"/>
      <c r="C2" s="799"/>
      <c r="D2" s="799"/>
      <c r="E2" s="799"/>
      <c r="F2" s="799"/>
      <c r="G2" s="799"/>
      <c r="H2" s="799"/>
      <c r="I2" s="799"/>
      <c r="J2" s="799"/>
      <c r="K2" s="799"/>
      <c r="L2" s="799"/>
      <c r="M2" s="799"/>
      <c r="N2" s="799"/>
      <c r="O2" s="799"/>
      <c r="P2" s="799"/>
      <c r="Q2" s="799"/>
      <c r="R2" s="799"/>
      <c r="S2" s="799"/>
      <c r="T2" s="799"/>
      <c r="U2" s="799"/>
      <c r="V2" s="799"/>
      <c r="W2" s="799"/>
      <c r="X2" s="799"/>
      <c r="Y2" s="799"/>
      <c r="Z2" s="799"/>
      <c r="AA2" s="799"/>
      <c r="AB2" s="799"/>
      <c r="AC2" s="799"/>
      <c r="AD2" s="799"/>
      <c r="AE2" s="799"/>
    </row>
    <row r="3" spans="1:32" ht="15.75" customHeight="1">
      <c r="A3" s="800" t="e">
        <f>"评估基准日："&amp;TEXT(#REF!,"yyyy年mm月dd日")</f>
        <v>#REF!</v>
      </c>
      <c r="B3" s="801"/>
      <c r="C3" s="801"/>
      <c r="D3" s="801"/>
      <c r="E3" s="801"/>
      <c r="F3" s="801"/>
      <c r="G3" s="801"/>
      <c r="H3" s="801"/>
      <c r="I3" s="801"/>
      <c r="J3" s="801"/>
      <c r="K3" s="801"/>
      <c r="L3" s="801"/>
      <c r="M3" s="801"/>
      <c r="N3" s="801"/>
      <c r="O3" s="801"/>
      <c r="P3" s="801"/>
      <c r="Q3" s="801"/>
      <c r="R3" s="801"/>
      <c r="S3" s="801"/>
      <c r="T3" s="801"/>
      <c r="U3" s="801"/>
      <c r="V3" s="801"/>
      <c r="W3" s="801"/>
      <c r="X3" s="801"/>
      <c r="Y3" s="801"/>
      <c r="Z3" s="801"/>
      <c r="AA3" s="801"/>
      <c r="AB3" s="801"/>
      <c r="AC3" s="801"/>
      <c r="AD3" s="801"/>
      <c r="AE3" s="801"/>
    </row>
    <row r="4" spans="1:32" ht="14.25" customHeight="1">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8" t="s">
        <v>4136</v>
      </c>
    </row>
    <row r="5" spans="1:32" ht="15.75" customHeight="1">
      <c r="A5" s="882" t="e">
        <f>#REF!&amp;"："&amp;#REF!</f>
        <v>#REF!</v>
      </c>
      <c r="B5" s="927"/>
      <c r="C5" s="927"/>
      <c r="D5" s="927"/>
      <c r="E5" s="927"/>
      <c r="F5" s="927"/>
      <c r="G5" s="927"/>
      <c r="H5" s="927"/>
      <c r="I5" s="927"/>
      <c r="J5" s="927"/>
      <c r="K5" s="927"/>
      <c r="L5" s="927"/>
      <c r="M5" s="927"/>
      <c r="N5" s="927"/>
      <c r="O5" s="927"/>
      <c r="P5" s="927"/>
      <c r="Q5" s="927"/>
      <c r="R5" s="927"/>
      <c r="S5" s="927"/>
      <c r="T5" s="927"/>
      <c r="U5" s="927"/>
      <c r="V5" s="927"/>
      <c r="W5" s="927"/>
      <c r="X5" s="927"/>
      <c r="Y5" s="927"/>
      <c r="Z5" s="927"/>
      <c r="AA5" s="927"/>
      <c r="AB5" s="927"/>
      <c r="AE5" s="28" t="s">
        <v>1614</v>
      </c>
    </row>
    <row r="6" spans="1:32" s="24" customFormat="1" ht="15.75" customHeight="1">
      <c r="A6" s="810" t="s">
        <v>4</v>
      </c>
      <c r="B6" s="810" t="s">
        <v>913</v>
      </c>
      <c r="C6" s="810" t="s">
        <v>914</v>
      </c>
      <c r="D6" s="810" t="s">
        <v>667</v>
      </c>
      <c r="E6" s="810" t="s">
        <v>915</v>
      </c>
      <c r="F6" s="810" t="s">
        <v>916</v>
      </c>
      <c r="G6" s="895" t="s">
        <v>4137</v>
      </c>
      <c r="H6" s="895" t="s">
        <v>4138</v>
      </c>
      <c r="I6" s="929" t="s">
        <v>4139</v>
      </c>
      <c r="J6" s="930" t="s">
        <v>4140</v>
      </c>
      <c r="K6" s="895" t="s">
        <v>4141</v>
      </c>
      <c r="L6" s="929" t="s">
        <v>4114</v>
      </c>
      <c r="M6" s="929" t="s">
        <v>4142</v>
      </c>
      <c r="N6" s="928" t="s">
        <v>4143</v>
      </c>
      <c r="O6" s="928"/>
      <c r="P6" s="928"/>
      <c r="Q6" s="928"/>
      <c r="R6" s="928"/>
      <c r="S6" s="928"/>
      <c r="T6" s="928" t="s">
        <v>4144</v>
      </c>
      <c r="U6" s="928"/>
      <c r="V6" s="928"/>
      <c r="W6" s="928"/>
      <c r="X6" s="928" t="s">
        <v>4145</v>
      </c>
      <c r="Y6" s="928"/>
      <c r="Z6" s="928"/>
      <c r="AA6" s="810" t="s">
        <v>4146</v>
      </c>
      <c r="AB6" s="810" t="s">
        <v>1626</v>
      </c>
      <c r="AC6" s="810" t="s">
        <v>6</v>
      </c>
      <c r="AD6" s="810" t="s">
        <v>7</v>
      </c>
      <c r="AE6" s="810" t="s">
        <v>176</v>
      </c>
      <c r="AF6" s="24" t="s">
        <v>1631</v>
      </c>
    </row>
    <row r="7" spans="1:32" s="24" customFormat="1" ht="32.1" customHeight="1">
      <c r="A7" s="810"/>
      <c r="B7" s="810"/>
      <c r="C7" s="810"/>
      <c r="D7" s="810"/>
      <c r="E7" s="810"/>
      <c r="F7" s="810"/>
      <c r="G7" s="895"/>
      <c r="H7" s="895"/>
      <c r="I7" s="929"/>
      <c r="J7" s="930"/>
      <c r="K7" s="895"/>
      <c r="L7" s="929"/>
      <c r="M7" s="929"/>
      <c r="N7" s="72" t="s">
        <v>4147</v>
      </c>
      <c r="O7" s="72" t="s">
        <v>4148</v>
      </c>
      <c r="P7" s="72" t="s">
        <v>4149</v>
      </c>
      <c r="Q7" s="72" t="s">
        <v>4150</v>
      </c>
      <c r="R7" s="72" t="s">
        <v>4151</v>
      </c>
      <c r="S7" s="72" t="s">
        <v>4152</v>
      </c>
      <c r="T7" s="72" t="s">
        <v>4153</v>
      </c>
      <c r="U7" s="72" t="s">
        <v>4154</v>
      </c>
      <c r="V7" s="72" t="s">
        <v>4155</v>
      </c>
      <c r="W7" s="72" t="s">
        <v>4156</v>
      </c>
      <c r="X7" s="72" t="s">
        <v>4157</v>
      </c>
      <c r="Y7" s="72" t="s">
        <v>4158</v>
      </c>
      <c r="Z7" s="72" t="s">
        <v>4159</v>
      </c>
      <c r="AA7" s="810"/>
      <c r="AB7" s="810"/>
      <c r="AC7" s="810"/>
      <c r="AD7" s="810"/>
      <c r="AE7" s="810"/>
    </row>
    <row r="8" spans="1:32" ht="12.75" customHeight="1">
      <c r="A8" s="32" t="str">
        <f t="shared" ref="A8" si="0">IF(B8="","",ROW()-6)</f>
        <v/>
      </c>
      <c r="B8" s="33"/>
      <c r="C8" s="33"/>
      <c r="D8" s="45"/>
      <c r="E8" s="69"/>
      <c r="F8" s="69"/>
      <c r="G8" s="47"/>
      <c r="H8" s="35"/>
      <c r="I8" s="35"/>
      <c r="J8" s="35"/>
      <c r="K8" s="35"/>
      <c r="L8" s="35"/>
      <c r="M8" s="33"/>
      <c r="N8" s="33"/>
      <c r="O8" s="33"/>
      <c r="P8" s="35"/>
      <c r="Q8" s="35"/>
      <c r="R8" s="35"/>
      <c r="S8" s="35"/>
      <c r="T8" s="33"/>
      <c r="U8" s="69"/>
      <c r="V8" s="69"/>
      <c r="W8" s="69"/>
      <c r="X8" s="33"/>
      <c r="Y8" s="69"/>
      <c r="Z8" s="69"/>
      <c r="AA8" s="74"/>
      <c r="AB8" s="66"/>
      <c r="AC8" s="35"/>
      <c r="AD8" s="61">
        <f>AC8</f>
        <v>0</v>
      </c>
      <c r="AE8" s="33"/>
      <c r="AF8" s="24" t="s">
        <v>4160</v>
      </c>
    </row>
    <row r="9" spans="1:32" ht="12.75" customHeight="1">
      <c r="A9" s="32" t="str">
        <f t="shared" ref="A9:A27" si="1">IF(B9="","",ROW()-6)</f>
        <v/>
      </c>
      <c r="B9" s="33"/>
      <c r="C9" s="33"/>
      <c r="D9" s="45"/>
      <c r="E9" s="69"/>
      <c r="F9" s="69"/>
      <c r="G9" s="47"/>
      <c r="H9" s="35"/>
      <c r="I9" s="35"/>
      <c r="J9" s="35"/>
      <c r="K9" s="35"/>
      <c r="L9" s="35"/>
      <c r="M9" s="33"/>
      <c r="N9" s="33"/>
      <c r="O9" s="33"/>
      <c r="P9" s="35"/>
      <c r="Q9" s="35"/>
      <c r="R9" s="35"/>
      <c r="S9" s="35"/>
      <c r="T9" s="33"/>
      <c r="U9" s="69"/>
      <c r="V9" s="69"/>
      <c r="W9" s="69"/>
      <c r="X9" s="33"/>
      <c r="Y9" s="69"/>
      <c r="Z9" s="69"/>
      <c r="AA9" s="74"/>
      <c r="AB9" s="66"/>
      <c r="AC9" s="35"/>
      <c r="AD9" s="61">
        <f t="shared" ref="AD9:AD27" si="2">AC9</f>
        <v>0</v>
      </c>
      <c r="AE9" s="33"/>
      <c r="AF9" s="24" t="s">
        <v>4161</v>
      </c>
    </row>
    <row r="10" spans="1:32" ht="12.75" customHeight="1">
      <c r="A10" s="32" t="str">
        <f t="shared" si="1"/>
        <v/>
      </c>
      <c r="B10" s="33"/>
      <c r="C10" s="33"/>
      <c r="D10" s="45"/>
      <c r="E10" s="69"/>
      <c r="F10" s="69"/>
      <c r="G10" s="47"/>
      <c r="H10" s="35"/>
      <c r="I10" s="35"/>
      <c r="J10" s="35"/>
      <c r="K10" s="35"/>
      <c r="L10" s="35"/>
      <c r="M10" s="33"/>
      <c r="N10" s="33"/>
      <c r="O10" s="33"/>
      <c r="P10" s="35"/>
      <c r="Q10" s="35"/>
      <c r="R10" s="35"/>
      <c r="S10" s="35"/>
      <c r="T10" s="33"/>
      <c r="U10" s="69"/>
      <c r="V10" s="69"/>
      <c r="W10" s="69"/>
      <c r="X10" s="33"/>
      <c r="Y10" s="69"/>
      <c r="Z10" s="69"/>
      <c r="AA10" s="74"/>
      <c r="AB10" s="66"/>
      <c r="AC10" s="35"/>
      <c r="AD10" s="61">
        <f t="shared" si="2"/>
        <v>0</v>
      </c>
      <c r="AE10" s="33"/>
      <c r="AF10" s="24" t="s">
        <v>4162</v>
      </c>
    </row>
    <row r="11" spans="1:32" ht="12.75" customHeight="1">
      <c r="A11" s="32" t="str">
        <f t="shared" si="1"/>
        <v/>
      </c>
      <c r="B11" s="33"/>
      <c r="C11" s="33"/>
      <c r="D11" s="45"/>
      <c r="E11" s="69"/>
      <c r="F11" s="69"/>
      <c r="G11" s="47"/>
      <c r="H11" s="35"/>
      <c r="I11" s="35"/>
      <c r="J11" s="35"/>
      <c r="K11" s="35"/>
      <c r="L11" s="35"/>
      <c r="M11" s="33"/>
      <c r="N11" s="33"/>
      <c r="O11" s="33"/>
      <c r="P11" s="35"/>
      <c r="Q11" s="35"/>
      <c r="R11" s="35"/>
      <c r="S11" s="35"/>
      <c r="T11" s="33"/>
      <c r="U11" s="69"/>
      <c r="V11" s="69"/>
      <c r="W11" s="69"/>
      <c r="X11" s="33"/>
      <c r="Y11" s="69"/>
      <c r="Z11" s="69"/>
      <c r="AA11" s="74"/>
      <c r="AB11" s="66"/>
      <c r="AC11" s="35"/>
      <c r="AD11" s="61">
        <f t="shared" si="2"/>
        <v>0</v>
      </c>
      <c r="AE11" s="33"/>
      <c r="AF11" s="24" t="s">
        <v>4163</v>
      </c>
    </row>
    <row r="12" spans="1:32" ht="12.75" customHeight="1">
      <c r="A12" s="32" t="str">
        <f t="shared" si="1"/>
        <v/>
      </c>
      <c r="B12" s="33"/>
      <c r="C12" s="33"/>
      <c r="D12" s="45"/>
      <c r="E12" s="69"/>
      <c r="F12" s="69"/>
      <c r="G12" s="47"/>
      <c r="H12" s="35"/>
      <c r="I12" s="35"/>
      <c r="J12" s="35"/>
      <c r="K12" s="35"/>
      <c r="L12" s="35"/>
      <c r="M12" s="33"/>
      <c r="N12" s="33"/>
      <c r="O12" s="33"/>
      <c r="P12" s="35"/>
      <c r="Q12" s="35"/>
      <c r="R12" s="35"/>
      <c r="S12" s="35"/>
      <c r="T12" s="33"/>
      <c r="U12" s="69"/>
      <c r="V12" s="69"/>
      <c r="W12" s="69"/>
      <c r="X12" s="33"/>
      <c r="Y12" s="69"/>
      <c r="Z12" s="69"/>
      <c r="AA12" s="74"/>
      <c r="AB12" s="66"/>
      <c r="AC12" s="35"/>
      <c r="AD12" s="61">
        <f t="shared" si="2"/>
        <v>0</v>
      </c>
      <c r="AE12" s="33"/>
      <c r="AF12" s="24" t="s">
        <v>4164</v>
      </c>
    </row>
    <row r="13" spans="1:32" ht="12.75" customHeight="1">
      <c r="A13" s="32" t="str">
        <f t="shared" si="1"/>
        <v/>
      </c>
      <c r="B13" s="33"/>
      <c r="C13" s="33"/>
      <c r="D13" s="45"/>
      <c r="E13" s="69"/>
      <c r="F13" s="69"/>
      <c r="G13" s="47"/>
      <c r="H13" s="35"/>
      <c r="I13" s="35"/>
      <c r="J13" s="35"/>
      <c r="K13" s="35"/>
      <c r="L13" s="35"/>
      <c r="M13" s="33"/>
      <c r="N13" s="33"/>
      <c r="O13" s="33"/>
      <c r="P13" s="35"/>
      <c r="Q13" s="35"/>
      <c r="R13" s="35"/>
      <c r="S13" s="35"/>
      <c r="T13" s="33"/>
      <c r="U13" s="69"/>
      <c r="V13" s="69"/>
      <c r="W13" s="69"/>
      <c r="X13" s="33"/>
      <c r="Y13" s="69"/>
      <c r="Z13" s="69"/>
      <c r="AA13" s="74"/>
      <c r="AB13" s="66"/>
      <c r="AC13" s="35"/>
      <c r="AD13" s="61">
        <f t="shared" si="2"/>
        <v>0</v>
      </c>
      <c r="AE13" s="33"/>
      <c r="AF13" s="24" t="s">
        <v>4165</v>
      </c>
    </row>
    <row r="14" spans="1:32" ht="12.75" customHeight="1">
      <c r="A14" s="32" t="str">
        <f t="shared" si="1"/>
        <v/>
      </c>
      <c r="B14" s="33"/>
      <c r="C14" s="33"/>
      <c r="D14" s="45"/>
      <c r="E14" s="69"/>
      <c r="F14" s="69"/>
      <c r="G14" s="47"/>
      <c r="H14" s="35"/>
      <c r="I14" s="35"/>
      <c r="J14" s="35"/>
      <c r="K14" s="35"/>
      <c r="L14" s="35"/>
      <c r="M14" s="33"/>
      <c r="N14" s="33"/>
      <c r="O14" s="33"/>
      <c r="P14" s="35"/>
      <c r="Q14" s="35"/>
      <c r="R14" s="35"/>
      <c r="S14" s="35"/>
      <c r="T14" s="33"/>
      <c r="U14" s="69"/>
      <c r="V14" s="69"/>
      <c r="W14" s="69"/>
      <c r="X14" s="33"/>
      <c r="Y14" s="69"/>
      <c r="Z14" s="69"/>
      <c r="AA14" s="74"/>
      <c r="AB14" s="66"/>
      <c r="AC14" s="35"/>
      <c r="AD14" s="61">
        <f t="shared" si="2"/>
        <v>0</v>
      </c>
      <c r="AE14" s="33"/>
      <c r="AF14" s="24" t="s">
        <v>4166</v>
      </c>
    </row>
    <row r="15" spans="1:32" ht="12.75" customHeight="1">
      <c r="A15" s="32" t="str">
        <f t="shared" si="1"/>
        <v/>
      </c>
      <c r="B15" s="33"/>
      <c r="C15" s="33"/>
      <c r="D15" s="45"/>
      <c r="E15" s="69"/>
      <c r="F15" s="69"/>
      <c r="G15" s="47"/>
      <c r="H15" s="35"/>
      <c r="I15" s="35"/>
      <c r="J15" s="35"/>
      <c r="K15" s="35"/>
      <c r="L15" s="35"/>
      <c r="M15" s="33"/>
      <c r="N15" s="33"/>
      <c r="O15" s="33"/>
      <c r="P15" s="35"/>
      <c r="Q15" s="35"/>
      <c r="R15" s="35"/>
      <c r="S15" s="35"/>
      <c r="T15" s="33"/>
      <c r="U15" s="69"/>
      <c r="V15" s="69"/>
      <c r="W15" s="69"/>
      <c r="X15" s="33"/>
      <c r="Y15" s="69"/>
      <c r="Z15" s="69"/>
      <c r="AA15" s="74"/>
      <c r="AB15" s="66"/>
      <c r="AC15" s="35"/>
      <c r="AD15" s="61">
        <f t="shared" si="2"/>
        <v>0</v>
      </c>
      <c r="AE15" s="33"/>
      <c r="AF15" s="24" t="s">
        <v>4167</v>
      </c>
    </row>
    <row r="16" spans="1:32" ht="12.75" customHeight="1">
      <c r="A16" s="32" t="str">
        <f t="shared" si="1"/>
        <v/>
      </c>
      <c r="B16" s="33"/>
      <c r="C16" s="33"/>
      <c r="D16" s="45"/>
      <c r="E16" s="69"/>
      <c r="F16" s="69"/>
      <c r="G16" s="47"/>
      <c r="H16" s="35"/>
      <c r="I16" s="35"/>
      <c r="J16" s="35"/>
      <c r="K16" s="35"/>
      <c r="L16" s="35"/>
      <c r="M16" s="33"/>
      <c r="N16" s="33"/>
      <c r="O16" s="33"/>
      <c r="P16" s="35"/>
      <c r="Q16" s="35"/>
      <c r="R16" s="35"/>
      <c r="S16" s="35"/>
      <c r="T16" s="33"/>
      <c r="U16" s="69"/>
      <c r="V16" s="69"/>
      <c r="W16" s="69"/>
      <c r="X16" s="33"/>
      <c r="Y16" s="69"/>
      <c r="Z16" s="69"/>
      <c r="AA16" s="74"/>
      <c r="AB16" s="66"/>
      <c r="AC16" s="35"/>
      <c r="AD16" s="61">
        <f t="shared" si="2"/>
        <v>0</v>
      </c>
      <c r="AE16" s="33"/>
      <c r="AF16" s="24" t="s">
        <v>4168</v>
      </c>
    </row>
    <row r="17" spans="1:32" ht="12.75" customHeight="1">
      <c r="A17" s="32" t="str">
        <f t="shared" si="1"/>
        <v/>
      </c>
      <c r="B17" s="33"/>
      <c r="C17" s="33"/>
      <c r="D17" s="45"/>
      <c r="E17" s="69"/>
      <c r="F17" s="69"/>
      <c r="G17" s="47"/>
      <c r="H17" s="35"/>
      <c r="I17" s="35"/>
      <c r="J17" s="35"/>
      <c r="K17" s="35"/>
      <c r="L17" s="35"/>
      <c r="M17" s="33"/>
      <c r="N17" s="33"/>
      <c r="O17" s="33"/>
      <c r="P17" s="35"/>
      <c r="Q17" s="35"/>
      <c r="R17" s="35"/>
      <c r="S17" s="35"/>
      <c r="T17" s="33"/>
      <c r="U17" s="69"/>
      <c r="V17" s="69"/>
      <c r="W17" s="69"/>
      <c r="X17" s="33"/>
      <c r="Y17" s="69"/>
      <c r="Z17" s="69"/>
      <c r="AA17" s="74"/>
      <c r="AB17" s="66"/>
      <c r="AC17" s="35"/>
      <c r="AD17" s="61">
        <f t="shared" si="2"/>
        <v>0</v>
      </c>
      <c r="AE17" s="33"/>
      <c r="AF17" s="24" t="s">
        <v>4169</v>
      </c>
    </row>
    <row r="18" spans="1:32" ht="12.75" customHeight="1">
      <c r="A18" s="32" t="str">
        <f t="shared" si="1"/>
        <v/>
      </c>
      <c r="B18" s="33"/>
      <c r="C18" s="33"/>
      <c r="D18" s="45"/>
      <c r="E18" s="69"/>
      <c r="F18" s="69"/>
      <c r="G18" s="47"/>
      <c r="H18" s="35"/>
      <c r="I18" s="35"/>
      <c r="J18" s="35"/>
      <c r="K18" s="35"/>
      <c r="L18" s="35"/>
      <c r="M18" s="33"/>
      <c r="N18" s="33"/>
      <c r="O18" s="33"/>
      <c r="P18" s="35"/>
      <c r="Q18" s="35"/>
      <c r="R18" s="35"/>
      <c r="S18" s="35"/>
      <c r="T18" s="33"/>
      <c r="U18" s="69"/>
      <c r="V18" s="69"/>
      <c r="W18" s="69"/>
      <c r="X18" s="33"/>
      <c r="Y18" s="69"/>
      <c r="Z18" s="69"/>
      <c r="AA18" s="74"/>
      <c r="AB18" s="66"/>
      <c r="AC18" s="35"/>
      <c r="AD18" s="61">
        <f t="shared" si="2"/>
        <v>0</v>
      </c>
      <c r="AE18" s="33"/>
      <c r="AF18" s="24" t="s">
        <v>4170</v>
      </c>
    </row>
    <row r="19" spans="1:32" ht="12.75" customHeight="1">
      <c r="A19" s="32" t="str">
        <f t="shared" si="1"/>
        <v/>
      </c>
      <c r="B19" s="33"/>
      <c r="C19" s="33"/>
      <c r="D19" s="45"/>
      <c r="E19" s="69"/>
      <c r="F19" s="69"/>
      <c r="G19" s="47"/>
      <c r="H19" s="35"/>
      <c r="I19" s="35"/>
      <c r="J19" s="35"/>
      <c r="K19" s="35"/>
      <c r="L19" s="35"/>
      <c r="M19" s="33"/>
      <c r="N19" s="33"/>
      <c r="O19" s="33"/>
      <c r="P19" s="35"/>
      <c r="Q19" s="35"/>
      <c r="R19" s="35"/>
      <c r="S19" s="35"/>
      <c r="T19" s="33"/>
      <c r="U19" s="69"/>
      <c r="V19" s="69"/>
      <c r="W19" s="69"/>
      <c r="X19" s="33"/>
      <c r="Y19" s="69"/>
      <c r="Z19" s="69"/>
      <c r="AA19" s="74"/>
      <c r="AB19" s="66"/>
      <c r="AC19" s="35"/>
      <c r="AD19" s="61">
        <f t="shared" si="2"/>
        <v>0</v>
      </c>
      <c r="AE19" s="33"/>
      <c r="AF19" s="24" t="s">
        <v>4171</v>
      </c>
    </row>
    <row r="20" spans="1:32" ht="12.75" customHeight="1">
      <c r="A20" s="32" t="str">
        <f t="shared" si="1"/>
        <v/>
      </c>
      <c r="B20" s="33"/>
      <c r="C20" s="33"/>
      <c r="D20" s="45"/>
      <c r="E20" s="69"/>
      <c r="F20" s="69"/>
      <c r="G20" s="47"/>
      <c r="H20" s="35"/>
      <c r="I20" s="35"/>
      <c r="J20" s="35"/>
      <c r="K20" s="35"/>
      <c r="L20" s="35"/>
      <c r="M20" s="33"/>
      <c r="N20" s="33"/>
      <c r="O20" s="33"/>
      <c r="P20" s="35"/>
      <c r="Q20" s="35"/>
      <c r="R20" s="35"/>
      <c r="S20" s="35"/>
      <c r="T20" s="33"/>
      <c r="U20" s="69"/>
      <c r="V20" s="69"/>
      <c r="W20" s="69"/>
      <c r="X20" s="33"/>
      <c r="Y20" s="69"/>
      <c r="Z20" s="69"/>
      <c r="AA20" s="74"/>
      <c r="AB20" s="66"/>
      <c r="AC20" s="35"/>
      <c r="AD20" s="61">
        <f t="shared" si="2"/>
        <v>0</v>
      </c>
      <c r="AE20" s="33"/>
      <c r="AF20" s="24" t="s">
        <v>4172</v>
      </c>
    </row>
    <row r="21" spans="1:32" ht="12.75" customHeight="1">
      <c r="A21" s="32" t="str">
        <f t="shared" si="1"/>
        <v/>
      </c>
      <c r="B21" s="33"/>
      <c r="C21" s="33"/>
      <c r="D21" s="45"/>
      <c r="E21" s="69"/>
      <c r="F21" s="69"/>
      <c r="G21" s="47"/>
      <c r="H21" s="35"/>
      <c r="I21" s="35"/>
      <c r="J21" s="35"/>
      <c r="K21" s="35"/>
      <c r="L21" s="35"/>
      <c r="M21" s="33"/>
      <c r="N21" s="33"/>
      <c r="O21" s="33"/>
      <c r="P21" s="35"/>
      <c r="Q21" s="35"/>
      <c r="R21" s="35"/>
      <c r="S21" s="35"/>
      <c r="T21" s="33"/>
      <c r="U21" s="69"/>
      <c r="V21" s="69"/>
      <c r="W21" s="69"/>
      <c r="X21" s="33"/>
      <c r="Y21" s="69"/>
      <c r="Z21" s="69"/>
      <c r="AA21" s="74"/>
      <c r="AB21" s="66"/>
      <c r="AC21" s="35"/>
      <c r="AD21" s="61">
        <f t="shared" si="2"/>
        <v>0</v>
      </c>
      <c r="AE21" s="33"/>
      <c r="AF21" s="24" t="s">
        <v>4173</v>
      </c>
    </row>
    <row r="22" spans="1:32" ht="12.75" customHeight="1">
      <c r="A22" s="32" t="str">
        <f t="shared" si="1"/>
        <v/>
      </c>
      <c r="B22" s="33"/>
      <c r="C22" s="33"/>
      <c r="D22" s="45"/>
      <c r="E22" s="69"/>
      <c r="F22" s="69"/>
      <c r="G22" s="47"/>
      <c r="H22" s="35"/>
      <c r="I22" s="35"/>
      <c r="J22" s="35"/>
      <c r="K22" s="35"/>
      <c r="L22" s="35"/>
      <c r="M22" s="33"/>
      <c r="N22" s="33"/>
      <c r="O22" s="33"/>
      <c r="P22" s="35"/>
      <c r="Q22" s="35"/>
      <c r="R22" s="35"/>
      <c r="S22" s="35"/>
      <c r="T22" s="33"/>
      <c r="U22" s="69"/>
      <c r="V22" s="69"/>
      <c r="W22" s="69"/>
      <c r="X22" s="33"/>
      <c r="Y22" s="69"/>
      <c r="Z22" s="69"/>
      <c r="AA22" s="74"/>
      <c r="AB22" s="66"/>
      <c r="AC22" s="35"/>
      <c r="AD22" s="61">
        <f t="shared" si="2"/>
        <v>0</v>
      </c>
      <c r="AE22" s="33"/>
      <c r="AF22" s="24" t="s">
        <v>4174</v>
      </c>
    </row>
    <row r="23" spans="1:32" ht="12.75" customHeight="1">
      <c r="A23" s="32" t="str">
        <f t="shared" si="1"/>
        <v/>
      </c>
      <c r="B23" s="33"/>
      <c r="C23" s="33"/>
      <c r="D23" s="45"/>
      <c r="E23" s="69"/>
      <c r="F23" s="69"/>
      <c r="G23" s="47"/>
      <c r="H23" s="35"/>
      <c r="I23" s="35"/>
      <c r="J23" s="35"/>
      <c r="K23" s="35"/>
      <c r="L23" s="35"/>
      <c r="M23" s="33"/>
      <c r="N23" s="33"/>
      <c r="O23" s="33"/>
      <c r="P23" s="35"/>
      <c r="Q23" s="35"/>
      <c r="R23" s="35"/>
      <c r="S23" s="35"/>
      <c r="T23" s="33"/>
      <c r="U23" s="69"/>
      <c r="V23" s="69"/>
      <c r="W23" s="69"/>
      <c r="X23" s="33"/>
      <c r="Y23" s="69"/>
      <c r="Z23" s="69"/>
      <c r="AA23" s="74"/>
      <c r="AB23" s="66"/>
      <c r="AC23" s="35"/>
      <c r="AD23" s="61">
        <f t="shared" si="2"/>
        <v>0</v>
      </c>
      <c r="AE23" s="33"/>
      <c r="AF23" s="24" t="s">
        <v>4175</v>
      </c>
    </row>
    <row r="24" spans="1:32" ht="12.75" customHeight="1">
      <c r="A24" s="32" t="str">
        <f t="shared" si="1"/>
        <v/>
      </c>
      <c r="B24" s="33"/>
      <c r="C24" s="33"/>
      <c r="D24" s="45"/>
      <c r="E24" s="69"/>
      <c r="F24" s="69"/>
      <c r="G24" s="47"/>
      <c r="H24" s="35"/>
      <c r="I24" s="35"/>
      <c r="J24" s="35"/>
      <c r="K24" s="35"/>
      <c r="L24" s="35"/>
      <c r="M24" s="33"/>
      <c r="N24" s="33"/>
      <c r="O24" s="33"/>
      <c r="P24" s="35"/>
      <c r="Q24" s="35"/>
      <c r="R24" s="35"/>
      <c r="S24" s="35"/>
      <c r="T24" s="33"/>
      <c r="U24" s="69"/>
      <c r="V24" s="69"/>
      <c r="W24" s="69"/>
      <c r="X24" s="33"/>
      <c r="Y24" s="69"/>
      <c r="Z24" s="69"/>
      <c r="AA24" s="74"/>
      <c r="AB24" s="66"/>
      <c r="AC24" s="35"/>
      <c r="AD24" s="61">
        <f t="shared" si="2"/>
        <v>0</v>
      </c>
      <c r="AE24" s="33"/>
      <c r="AF24" s="24" t="s">
        <v>4176</v>
      </c>
    </row>
    <row r="25" spans="1:32" ht="12.75" customHeight="1">
      <c r="A25" s="32" t="str">
        <f t="shared" si="1"/>
        <v/>
      </c>
      <c r="B25" s="33"/>
      <c r="C25" s="33"/>
      <c r="D25" s="45"/>
      <c r="E25" s="69"/>
      <c r="F25" s="69"/>
      <c r="G25" s="47"/>
      <c r="H25" s="35"/>
      <c r="I25" s="35"/>
      <c r="J25" s="35"/>
      <c r="K25" s="35"/>
      <c r="L25" s="35"/>
      <c r="M25" s="33"/>
      <c r="N25" s="33"/>
      <c r="O25" s="33"/>
      <c r="P25" s="35"/>
      <c r="Q25" s="35"/>
      <c r="R25" s="35"/>
      <c r="S25" s="35"/>
      <c r="T25" s="33"/>
      <c r="U25" s="69"/>
      <c r="V25" s="69"/>
      <c r="W25" s="69"/>
      <c r="X25" s="33"/>
      <c r="Y25" s="69"/>
      <c r="Z25" s="69"/>
      <c r="AA25" s="74"/>
      <c r="AB25" s="66"/>
      <c r="AC25" s="35"/>
      <c r="AD25" s="61">
        <f t="shared" si="2"/>
        <v>0</v>
      </c>
      <c r="AE25" s="33"/>
      <c r="AF25" s="24" t="s">
        <v>4177</v>
      </c>
    </row>
    <row r="26" spans="1:32" ht="12.75" customHeight="1">
      <c r="A26" s="32" t="str">
        <f t="shared" si="1"/>
        <v/>
      </c>
      <c r="B26" s="33"/>
      <c r="C26" s="33"/>
      <c r="D26" s="45"/>
      <c r="E26" s="69"/>
      <c r="F26" s="69"/>
      <c r="G26" s="47"/>
      <c r="H26" s="35"/>
      <c r="I26" s="35"/>
      <c r="J26" s="35"/>
      <c r="K26" s="35"/>
      <c r="L26" s="35"/>
      <c r="M26" s="33"/>
      <c r="N26" s="33"/>
      <c r="O26" s="33"/>
      <c r="P26" s="35"/>
      <c r="Q26" s="35"/>
      <c r="R26" s="35"/>
      <c r="S26" s="35"/>
      <c r="T26" s="33"/>
      <c r="U26" s="69"/>
      <c r="V26" s="69"/>
      <c r="W26" s="69"/>
      <c r="X26" s="33"/>
      <c r="Y26" s="69"/>
      <c r="Z26" s="69"/>
      <c r="AA26" s="74"/>
      <c r="AB26" s="66"/>
      <c r="AC26" s="35"/>
      <c r="AD26" s="61">
        <f t="shared" si="2"/>
        <v>0</v>
      </c>
      <c r="AE26" s="33"/>
      <c r="AF26" s="24" t="s">
        <v>4178</v>
      </c>
    </row>
    <row r="27" spans="1:32" ht="12.75" customHeight="1">
      <c r="A27" s="32" t="str">
        <f t="shared" si="1"/>
        <v/>
      </c>
      <c r="B27" s="33"/>
      <c r="C27" s="33"/>
      <c r="D27" s="45"/>
      <c r="E27" s="69"/>
      <c r="F27" s="69"/>
      <c r="G27" s="47"/>
      <c r="H27" s="35"/>
      <c r="I27" s="35"/>
      <c r="J27" s="35"/>
      <c r="K27" s="35"/>
      <c r="L27" s="35"/>
      <c r="M27" s="33"/>
      <c r="N27" s="33"/>
      <c r="O27" s="33"/>
      <c r="P27" s="35"/>
      <c r="Q27" s="35"/>
      <c r="R27" s="35"/>
      <c r="S27" s="35"/>
      <c r="T27" s="33"/>
      <c r="U27" s="69"/>
      <c r="V27" s="69"/>
      <c r="W27" s="69"/>
      <c r="X27" s="33"/>
      <c r="Y27" s="69"/>
      <c r="Z27" s="69"/>
      <c r="AA27" s="74"/>
      <c r="AB27" s="66"/>
      <c r="AC27" s="35"/>
      <c r="AD27" s="61">
        <f t="shared" si="2"/>
        <v>0</v>
      </c>
      <c r="AE27" s="33"/>
      <c r="AF27" s="24" t="s">
        <v>4179</v>
      </c>
    </row>
    <row r="28" spans="1:32" ht="15.75" customHeight="1">
      <c r="A28" s="810" t="s">
        <v>1694</v>
      </c>
      <c r="B28" s="813"/>
      <c r="C28" s="70"/>
      <c r="D28" s="70"/>
      <c r="E28" s="71"/>
      <c r="F28" s="71"/>
      <c r="G28" s="47"/>
      <c r="H28" s="35"/>
      <c r="I28" s="35"/>
      <c r="J28" s="35"/>
      <c r="K28" s="35"/>
      <c r="L28" s="35"/>
      <c r="M28" s="61"/>
      <c r="N28" s="70"/>
      <c r="O28" s="61"/>
      <c r="P28" s="35"/>
      <c r="Q28" s="35"/>
      <c r="R28" s="35"/>
      <c r="S28" s="35"/>
      <c r="T28" s="70"/>
      <c r="U28" s="73"/>
      <c r="V28" s="73"/>
      <c r="W28" s="73"/>
      <c r="X28" s="70"/>
      <c r="Y28" s="71"/>
      <c r="Z28" s="73"/>
      <c r="AA28" s="75"/>
      <c r="AB28" s="73"/>
      <c r="AC28" s="76">
        <f>SUM(AC8:AC27)</f>
        <v>0</v>
      </c>
      <c r="AD28" s="76">
        <f>SUM(AD8:AD27)</f>
        <v>0</v>
      </c>
      <c r="AE28" s="73"/>
    </row>
    <row r="29" spans="1:32" ht="15.75" customHeight="1">
      <c r="A29" s="25" t="e">
        <f>#REF!&amp;"填表人："&amp;#REF!</f>
        <v>#REF!</v>
      </c>
      <c r="AD29" s="25" t="e">
        <f>"评估人员："&amp;#REF!</f>
        <v>#REF!</v>
      </c>
      <c r="AF29" s="25" t="s">
        <v>1653</v>
      </c>
    </row>
    <row r="30" spans="1:32" ht="15.75" customHeight="1">
      <c r="A30" s="25" t="e">
        <f>"填表日期："&amp;YEAR(#REF!)&amp;"年"&amp;MONTH(#REF!)&amp;"月"&amp;DAY(#REF!)&amp;"日"</f>
        <v>#REF!</v>
      </c>
    </row>
  </sheetData>
  <mergeCells count="25">
    <mergeCell ref="A2:AE2"/>
    <mergeCell ref="A3:AE3"/>
    <mergeCell ref="A5:AB5"/>
    <mergeCell ref="N6:S6"/>
    <mergeCell ref="T6:W6"/>
    <mergeCell ref="X6:Z6"/>
    <mergeCell ref="E6:E7"/>
    <mergeCell ref="F6:F7"/>
    <mergeCell ref="G6:G7"/>
    <mergeCell ref="H6:H7"/>
    <mergeCell ref="I6:I7"/>
    <mergeCell ref="J6:J7"/>
    <mergeCell ref="K6:K7"/>
    <mergeCell ref="L6:L7"/>
    <mergeCell ref="M6:M7"/>
    <mergeCell ref="AA6:AA7"/>
    <mergeCell ref="AB6:AB7"/>
    <mergeCell ref="AC6:AC7"/>
    <mergeCell ref="AD6:AD7"/>
    <mergeCell ref="AE6:AE7"/>
    <mergeCell ref="A28:B28"/>
    <mergeCell ref="A6:A7"/>
    <mergeCell ref="B6:B7"/>
    <mergeCell ref="C6:C7"/>
    <mergeCell ref="D6:D7"/>
  </mergeCells>
  <phoneticPr fontId="48" type="noConversion"/>
  <hyperlinks>
    <hyperlink ref="A1" location="索引目录!A1" display="返回索引目录" xr:uid="{00000000-0004-0000-5200-000000000000}"/>
  </hyperlinks>
  <printOptions horizontalCentered="1"/>
  <pageMargins left="0.98402777777777795" right="0.98402777777777795" top="0.98402777777777795" bottom="0.98402777777777795" header="0.47152777777777799" footer="0.35416666666666702"/>
  <pageSetup paperSize="9" scale="3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8">
    <pageSetUpPr fitToPage="1"/>
  </sheetPr>
  <dimension ref="A1:J29"/>
  <sheetViews>
    <sheetView showGridLines="0" zoomScale="106" zoomScaleNormal="106" workbookViewId="0">
      <selection activeCell="V38" sqref="V38"/>
    </sheetView>
  </sheetViews>
  <sheetFormatPr defaultColWidth="9" defaultRowHeight="15.75" customHeight="1"/>
  <cols>
    <col min="1" max="1" width="6.125" style="25" customWidth="1"/>
    <col min="2" max="2" width="23.125" style="25" customWidth="1"/>
    <col min="3" max="3" width="11" style="25" customWidth="1"/>
    <col min="4" max="4" width="11.625" style="25" customWidth="1"/>
    <col min="5" max="5" width="10" style="25" customWidth="1"/>
    <col min="6" max="7" width="15.625" style="25" customWidth="1"/>
    <col min="8" max="8" width="16.125" style="25" customWidth="1"/>
    <col min="9" max="10" width="9" style="25" customWidth="1"/>
    <col min="11" max="16384" width="9" style="25"/>
  </cols>
  <sheetData>
    <row r="1" spans="1:10" ht="15.75" customHeight="1">
      <c r="A1" s="26" t="s">
        <v>0</v>
      </c>
    </row>
    <row r="2" spans="1:10" s="23" customFormat="1" ht="30" customHeight="1">
      <c r="A2" s="798" t="s">
        <v>4180</v>
      </c>
      <c r="B2" s="799"/>
      <c r="C2" s="799"/>
      <c r="D2" s="799"/>
      <c r="E2" s="799"/>
      <c r="F2" s="799"/>
      <c r="G2" s="799"/>
      <c r="H2" s="799"/>
      <c r="I2" s="25"/>
      <c r="J2" s="25"/>
    </row>
    <row r="3" spans="1:10" ht="15.75" customHeight="1">
      <c r="A3" s="800" t="e">
        <f>"评估基准日："&amp;TEXT(#REF!,"yyyy年mm月dd日")</f>
        <v>#REF!</v>
      </c>
      <c r="B3" s="801"/>
      <c r="C3" s="801"/>
      <c r="D3" s="801"/>
      <c r="E3" s="801"/>
      <c r="F3" s="801"/>
      <c r="G3" s="801"/>
      <c r="H3" s="801"/>
    </row>
    <row r="4" spans="1:10" ht="12.6" customHeight="1">
      <c r="A4" s="24"/>
      <c r="B4" s="24"/>
      <c r="C4" s="24"/>
      <c r="D4" s="24"/>
      <c r="E4" s="24"/>
      <c r="F4" s="24"/>
      <c r="G4" s="24"/>
      <c r="H4" s="28" t="s">
        <v>4181</v>
      </c>
    </row>
    <row r="5" spans="1:10" ht="12.6" customHeight="1">
      <c r="A5" s="885" t="e">
        <f>#REF!&amp;"："&amp;#REF!</f>
        <v>#REF!</v>
      </c>
      <c r="B5" s="839"/>
      <c r="C5" s="839"/>
      <c r="H5" s="28" t="s">
        <v>1614</v>
      </c>
    </row>
    <row r="6" spans="1:10" s="24" customFormat="1" ht="12.6" customHeight="1">
      <c r="A6" s="30" t="s">
        <v>4</v>
      </c>
      <c r="B6" s="30" t="s">
        <v>939</v>
      </c>
      <c r="C6" s="30" t="s">
        <v>1021</v>
      </c>
      <c r="D6" s="30" t="s">
        <v>4086</v>
      </c>
      <c r="E6" s="30" t="s">
        <v>835</v>
      </c>
      <c r="F6" s="31" t="s">
        <v>4182</v>
      </c>
      <c r="G6" s="30" t="s">
        <v>7</v>
      </c>
      <c r="H6" s="30" t="s">
        <v>176</v>
      </c>
      <c r="I6" s="24" t="s">
        <v>1631</v>
      </c>
      <c r="J6" s="25"/>
    </row>
    <row r="7" spans="1:10" ht="12.6" customHeight="1">
      <c r="A7" s="32" t="str">
        <f t="shared" ref="A7" si="0">IF(B7="","",ROW()-6)</f>
        <v/>
      </c>
      <c r="B7" s="33"/>
      <c r="C7" s="34"/>
      <c r="D7" s="34"/>
      <c r="E7" s="47"/>
      <c r="F7" s="35"/>
      <c r="G7" s="61"/>
      <c r="H7" s="33"/>
      <c r="I7" s="24" t="s">
        <v>4183</v>
      </c>
    </row>
    <row r="8" spans="1:10" ht="12.6" customHeight="1">
      <c r="A8" s="32" t="str">
        <f t="shared" ref="A8:A26" si="1">IF(B8="","",ROW()-6)</f>
        <v/>
      </c>
      <c r="B8" s="33"/>
      <c r="C8" s="34"/>
      <c r="D8" s="34"/>
      <c r="E8" s="47"/>
      <c r="F8" s="35"/>
      <c r="G8" s="61"/>
      <c r="H8" s="33"/>
      <c r="I8" s="24" t="s">
        <v>4184</v>
      </c>
    </row>
    <row r="9" spans="1:10" ht="12.6" customHeight="1">
      <c r="A9" s="32" t="str">
        <f t="shared" si="1"/>
        <v/>
      </c>
      <c r="B9" s="33"/>
      <c r="C9" s="34"/>
      <c r="D9" s="34"/>
      <c r="E9" s="47"/>
      <c r="F9" s="35"/>
      <c r="G9" s="61"/>
      <c r="H9" s="33"/>
      <c r="I9" s="24" t="s">
        <v>4185</v>
      </c>
    </row>
    <row r="10" spans="1:10" ht="12.6" customHeight="1">
      <c r="A10" s="32" t="str">
        <f t="shared" si="1"/>
        <v/>
      </c>
      <c r="B10" s="33"/>
      <c r="C10" s="34"/>
      <c r="D10" s="34"/>
      <c r="E10" s="47"/>
      <c r="F10" s="35"/>
      <c r="G10" s="61"/>
      <c r="H10" s="33"/>
      <c r="I10" s="24" t="s">
        <v>4186</v>
      </c>
    </row>
    <row r="11" spans="1:10" ht="12.6" customHeight="1">
      <c r="A11" s="32" t="str">
        <f t="shared" si="1"/>
        <v/>
      </c>
      <c r="B11" s="33"/>
      <c r="C11" s="34"/>
      <c r="D11" s="34"/>
      <c r="E11" s="47"/>
      <c r="F11" s="35"/>
      <c r="G11" s="61"/>
      <c r="H11" s="33"/>
      <c r="I11" s="24" t="s">
        <v>4187</v>
      </c>
    </row>
    <row r="12" spans="1:10" ht="12.6" customHeight="1">
      <c r="A12" s="32" t="str">
        <f t="shared" si="1"/>
        <v/>
      </c>
      <c r="B12" s="33"/>
      <c r="C12" s="34"/>
      <c r="D12" s="34"/>
      <c r="E12" s="47"/>
      <c r="F12" s="35"/>
      <c r="G12" s="61"/>
      <c r="H12" s="33"/>
      <c r="I12" s="24" t="s">
        <v>4188</v>
      </c>
    </row>
    <row r="13" spans="1:10" ht="12.6" customHeight="1">
      <c r="A13" s="32" t="str">
        <f t="shared" si="1"/>
        <v/>
      </c>
      <c r="B13" s="33"/>
      <c r="C13" s="34"/>
      <c r="D13" s="34"/>
      <c r="E13" s="47"/>
      <c r="F13" s="35"/>
      <c r="G13" s="61"/>
      <c r="H13" s="33"/>
      <c r="I13" s="24" t="s">
        <v>4189</v>
      </c>
    </row>
    <row r="14" spans="1:10" ht="12.6" customHeight="1">
      <c r="A14" s="32" t="str">
        <f t="shared" si="1"/>
        <v/>
      </c>
      <c r="B14" s="33"/>
      <c r="C14" s="34"/>
      <c r="D14" s="34"/>
      <c r="E14" s="47"/>
      <c r="F14" s="35"/>
      <c r="G14" s="61"/>
      <c r="H14" s="33"/>
      <c r="I14" s="24" t="s">
        <v>4190</v>
      </c>
    </row>
    <row r="15" spans="1:10" ht="12.6" customHeight="1">
      <c r="A15" s="32" t="str">
        <f t="shared" si="1"/>
        <v/>
      </c>
      <c r="B15" s="33"/>
      <c r="C15" s="34"/>
      <c r="D15" s="34"/>
      <c r="E15" s="47"/>
      <c r="F15" s="35"/>
      <c r="G15" s="61"/>
      <c r="H15" s="33"/>
      <c r="I15" s="24" t="s">
        <v>4191</v>
      </c>
    </row>
    <row r="16" spans="1:10" ht="12.6" customHeight="1">
      <c r="A16" s="32" t="str">
        <f t="shared" si="1"/>
        <v/>
      </c>
      <c r="B16" s="33"/>
      <c r="C16" s="34"/>
      <c r="D16" s="34"/>
      <c r="E16" s="47"/>
      <c r="F16" s="35"/>
      <c r="G16" s="61"/>
      <c r="H16" s="33"/>
      <c r="I16" s="24" t="s">
        <v>4192</v>
      </c>
    </row>
    <row r="17" spans="1:9" ht="12.6" customHeight="1">
      <c r="A17" s="32" t="str">
        <f t="shared" si="1"/>
        <v/>
      </c>
      <c r="B17" s="33"/>
      <c r="C17" s="34"/>
      <c r="D17" s="34"/>
      <c r="E17" s="47"/>
      <c r="F17" s="35"/>
      <c r="G17" s="61"/>
      <c r="H17" s="33"/>
      <c r="I17" s="24" t="s">
        <v>4193</v>
      </c>
    </row>
    <row r="18" spans="1:9" ht="12.6" customHeight="1">
      <c r="A18" s="32" t="str">
        <f t="shared" si="1"/>
        <v/>
      </c>
      <c r="B18" s="33"/>
      <c r="C18" s="34"/>
      <c r="D18" s="34"/>
      <c r="E18" s="47"/>
      <c r="F18" s="35"/>
      <c r="G18" s="61"/>
      <c r="H18" s="33"/>
      <c r="I18" s="24" t="s">
        <v>4194</v>
      </c>
    </row>
    <row r="19" spans="1:9" ht="12.6" customHeight="1">
      <c r="A19" s="32" t="str">
        <f t="shared" si="1"/>
        <v/>
      </c>
      <c r="B19" s="33"/>
      <c r="C19" s="34"/>
      <c r="D19" s="34"/>
      <c r="E19" s="47"/>
      <c r="F19" s="35"/>
      <c r="G19" s="61"/>
      <c r="H19" s="33"/>
      <c r="I19" s="24" t="s">
        <v>4195</v>
      </c>
    </row>
    <row r="20" spans="1:9" ht="12.6" customHeight="1">
      <c r="A20" s="32" t="str">
        <f t="shared" si="1"/>
        <v/>
      </c>
      <c r="B20" s="33"/>
      <c r="C20" s="34"/>
      <c r="D20" s="34"/>
      <c r="E20" s="47"/>
      <c r="F20" s="35"/>
      <c r="G20" s="61"/>
      <c r="H20" s="33"/>
      <c r="I20" s="24" t="s">
        <v>4196</v>
      </c>
    </row>
    <row r="21" spans="1:9" ht="12.6" customHeight="1">
      <c r="A21" s="32" t="str">
        <f t="shared" si="1"/>
        <v/>
      </c>
      <c r="B21" s="33"/>
      <c r="C21" s="34"/>
      <c r="D21" s="34"/>
      <c r="E21" s="47"/>
      <c r="F21" s="35"/>
      <c r="G21" s="61"/>
      <c r="H21" s="33"/>
      <c r="I21" s="24" t="s">
        <v>4197</v>
      </c>
    </row>
    <row r="22" spans="1:9" ht="12.6" customHeight="1">
      <c r="A22" s="32" t="str">
        <f t="shared" si="1"/>
        <v/>
      </c>
      <c r="B22" s="33"/>
      <c r="C22" s="34"/>
      <c r="D22" s="34"/>
      <c r="E22" s="47"/>
      <c r="F22" s="35"/>
      <c r="G22" s="61"/>
      <c r="H22" s="33"/>
      <c r="I22" s="24" t="s">
        <v>4198</v>
      </c>
    </row>
    <row r="23" spans="1:9" ht="12.6" customHeight="1">
      <c r="A23" s="32" t="str">
        <f t="shared" si="1"/>
        <v/>
      </c>
      <c r="B23" s="33"/>
      <c r="C23" s="34"/>
      <c r="D23" s="34"/>
      <c r="E23" s="47"/>
      <c r="F23" s="35"/>
      <c r="G23" s="61"/>
      <c r="H23" s="33"/>
      <c r="I23" s="24" t="s">
        <v>4199</v>
      </c>
    </row>
    <row r="24" spans="1:9" ht="12.6" customHeight="1">
      <c r="A24" s="32" t="str">
        <f t="shared" si="1"/>
        <v/>
      </c>
      <c r="B24" s="33"/>
      <c r="C24" s="34"/>
      <c r="D24" s="34"/>
      <c r="E24" s="47"/>
      <c r="F24" s="35"/>
      <c r="G24" s="61"/>
      <c r="H24" s="33"/>
      <c r="I24" s="24" t="s">
        <v>4200</v>
      </c>
    </row>
    <row r="25" spans="1:9" ht="12.6" customHeight="1">
      <c r="A25" s="32" t="str">
        <f t="shared" si="1"/>
        <v/>
      </c>
      <c r="B25" s="33"/>
      <c r="C25" s="34"/>
      <c r="D25" s="34"/>
      <c r="E25" s="47"/>
      <c r="F25" s="35"/>
      <c r="G25" s="61"/>
      <c r="H25" s="33"/>
      <c r="I25" s="24" t="s">
        <v>4201</v>
      </c>
    </row>
    <row r="26" spans="1:9" ht="12.6" customHeight="1">
      <c r="A26" s="32" t="str">
        <f t="shared" si="1"/>
        <v/>
      </c>
      <c r="B26" s="33"/>
      <c r="C26" s="34"/>
      <c r="D26" s="34"/>
      <c r="E26" s="47"/>
      <c r="F26" s="35"/>
      <c r="G26" s="61"/>
      <c r="H26" s="33"/>
      <c r="I26" s="24" t="s">
        <v>4202</v>
      </c>
    </row>
    <row r="27" spans="1:9" ht="12.6" customHeight="1">
      <c r="A27" s="803" t="s">
        <v>1694</v>
      </c>
      <c r="B27" s="833"/>
      <c r="C27" s="36"/>
      <c r="D27" s="36"/>
      <c r="E27" s="48"/>
      <c r="F27" s="42">
        <f>SUM(F7:F26)</f>
        <v>0</v>
      </c>
      <c r="G27" s="42">
        <f>SUM(G7:G26)</f>
        <v>0</v>
      </c>
      <c r="H27" s="38"/>
    </row>
    <row r="28" spans="1:9" ht="12.6" customHeight="1">
      <c r="A28" s="25" t="e">
        <f>#REF!&amp;"填表人："&amp;#REF!</f>
        <v>#REF!</v>
      </c>
      <c r="G28" s="25" t="e">
        <f>"评估人员："&amp;#REF!</f>
        <v>#REF!</v>
      </c>
      <c r="I28" s="25" t="s">
        <v>1653</v>
      </c>
    </row>
    <row r="29" spans="1:9" ht="12.6" customHeight="1">
      <c r="A29" s="25" t="e">
        <f>"填表日期："&amp;YEAR(#REF!)&amp;"年"&amp;MONTH(#REF!)&amp;"月"&amp;DAY(#REF!)&amp;"日"</f>
        <v>#REF!</v>
      </c>
    </row>
  </sheetData>
  <mergeCells count="4">
    <mergeCell ref="A2:H2"/>
    <mergeCell ref="A3:H3"/>
    <mergeCell ref="A5:C5"/>
    <mergeCell ref="A27:B27"/>
  </mergeCells>
  <phoneticPr fontId="48" type="noConversion"/>
  <hyperlinks>
    <hyperlink ref="A1" location="索引目录!A1" display="返回索引目录" xr:uid="{00000000-0004-0000-5300-000000000000}"/>
  </hyperlinks>
  <printOptions horizontalCentered="1"/>
  <pageMargins left="0.98402777777777795" right="0.98402777777777795" top="0.98402777777777795" bottom="0.98402777777777795" header="0.47152777777777799" footer="0.35416666666666702"/>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9">
    <pageSetUpPr fitToPage="1"/>
  </sheetPr>
  <dimension ref="A1:J29"/>
  <sheetViews>
    <sheetView showGridLines="0" topLeftCell="A2" zoomScale="96" zoomScaleNormal="96" workbookViewId="0">
      <selection activeCell="V38" sqref="V38"/>
    </sheetView>
  </sheetViews>
  <sheetFormatPr defaultColWidth="9" defaultRowHeight="15.75" customHeight="1"/>
  <cols>
    <col min="1" max="1" width="4.125" style="25" customWidth="1"/>
    <col min="2" max="2" width="25.125" style="25" customWidth="1"/>
    <col min="3" max="3" width="11.625" style="25" customWidth="1"/>
    <col min="4" max="6" width="18.5" style="25" customWidth="1"/>
    <col min="7" max="8" width="15.625" style="25" customWidth="1"/>
    <col min="9" max="9" width="15.5" style="25" customWidth="1"/>
    <col min="10" max="11" width="9" style="25" customWidth="1"/>
    <col min="12" max="16384" width="9" style="25"/>
  </cols>
  <sheetData>
    <row r="1" spans="1:10" ht="15.75" customHeight="1">
      <c r="A1" s="26" t="s">
        <v>0</v>
      </c>
    </row>
    <row r="2" spans="1:10" s="23" customFormat="1" ht="30" customHeight="1">
      <c r="A2" s="798" t="s">
        <v>4203</v>
      </c>
      <c r="B2" s="799"/>
      <c r="C2" s="799"/>
      <c r="D2" s="799"/>
      <c r="E2" s="799"/>
      <c r="F2" s="799"/>
      <c r="G2" s="799"/>
      <c r="H2" s="799"/>
      <c r="I2" s="799"/>
    </row>
    <row r="3" spans="1:10" ht="15.75" customHeight="1">
      <c r="A3" s="800" t="e">
        <f>"评估基准日："&amp;TEXT(#REF!,"yyyy年mm月dd日")</f>
        <v>#REF!</v>
      </c>
      <c r="B3" s="801"/>
      <c r="C3" s="801"/>
      <c r="D3" s="801"/>
      <c r="E3" s="801"/>
      <c r="F3" s="801"/>
      <c r="G3" s="801"/>
      <c r="H3" s="801"/>
      <c r="I3" s="801"/>
    </row>
    <row r="4" spans="1:10" ht="14.25" customHeight="1">
      <c r="A4" s="24"/>
      <c r="B4" s="24"/>
      <c r="C4" s="24"/>
      <c r="D4" s="24"/>
      <c r="E4" s="24"/>
      <c r="F4" s="24"/>
      <c r="G4" s="24"/>
      <c r="H4" s="24"/>
      <c r="I4" s="28" t="s">
        <v>4204</v>
      </c>
    </row>
    <row r="5" spans="1:10" ht="15.75" customHeight="1">
      <c r="A5" s="885" t="e">
        <f>#REF!&amp;"："&amp;#REF!</f>
        <v>#REF!</v>
      </c>
      <c r="B5" s="809"/>
      <c r="C5" s="809"/>
      <c r="D5" s="809"/>
      <c r="E5" s="29"/>
      <c r="F5" s="29"/>
      <c r="I5" s="28" t="s">
        <v>1614</v>
      </c>
    </row>
    <row r="6" spans="1:10" s="24" customFormat="1" ht="15.75" customHeight="1">
      <c r="A6" s="30" t="s">
        <v>4</v>
      </c>
      <c r="B6" s="30" t="s">
        <v>939</v>
      </c>
      <c r="C6" s="30" t="s">
        <v>1021</v>
      </c>
      <c r="D6" s="30" t="s">
        <v>966</v>
      </c>
      <c r="E6" s="30" t="s">
        <v>722</v>
      </c>
      <c r="F6" s="30" t="s">
        <v>4088</v>
      </c>
      <c r="G6" s="31" t="s">
        <v>4182</v>
      </c>
      <c r="H6" s="30" t="s">
        <v>7</v>
      </c>
      <c r="I6" s="30" t="s">
        <v>176</v>
      </c>
      <c r="J6" s="24" t="s">
        <v>1631</v>
      </c>
    </row>
    <row r="7" spans="1:10" ht="12.75" customHeight="1">
      <c r="A7" s="32" t="str">
        <f t="shared" ref="A7" si="0">IF(B7="","",ROW()-6)</f>
        <v/>
      </c>
      <c r="B7" s="33"/>
      <c r="C7" s="34"/>
      <c r="D7" s="33"/>
      <c r="E7" s="33"/>
      <c r="F7" s="35"/>
      <c r="G7" s="35"/>
      <c r="H7" s="61"/>
      <c r="I7" s="33"/>
      <c r="J7" s="24" t="s">
        <v>4205</v>
      </c>
    </row>
    <row r="8" spans="1:10" ht="12.75" customHeight="1">
      <c r="A8" s="32" t="str">
        <f t="shared" ref="A8:A26" si="1">IF(B8="","",ROW()-6)</f>
        <v/>
      </c>
      <c r="B8" s="33"/>
      <c r="C8" s="34"/>
      <c r="D8" s="33"/>
      <c r="E8" s="33"/>
      <c r="F8" s="35"/>
      <c r="G8" s="35"/>
      <c r="H8" s="61"/>
      <c r="I8" s="33"/>
      <c r="J8" s="24" t="s">
        <v>4206</v>
      </c>
    </row>
    <row r="9" spans="1:10" ht="12.75" customHeight="1">
      <c r="A9" s="32" t="str">
        <f t="shared" si="1"/>
        <v/>
      </c>
      <c r="B9" s="33"/>
      <c r="C9" s="34"/>
      <c r="D9" s="33"/>
      <c r="E9" s="33"/>
      <c r="F9" s="35"/>
      <c r="G9" s="35"/>
      <c r="H9" s="61"/>
      <c r="I9" s="33"/>
      <c r="J9" s="24" t="s">
        <v>4207</v>
      </c>
    </row>
    <row r="10" spans="1:10" ht="12.75" customHeight="1">
      <c r="A10" s="32" t="str">
        <f t="shared" si="1"/>
        <v/>
      </c>
      <c r="B10" s="33"/>
      <c r="C10" s="34"/>
      <c r="D10" s="33"/>
      <c r="E10" s="33"/>
      <c r="F10" s="35"/>
      <c r="G10" s="35"/>
      <c r="H10" s="61"/>
      <c r="I10" s="33"/>
      <c r="J10" s="24" t="s">
        <v>4208</v>
      </c>
    </row>
    <row r="11" spans="1:10" ht="12.75" customHeight="1">
      <c r="A11" s="32" t="str">
        <f t="shared" si="1"/>
        <v/>
      </c>
      <c r="B11" s="33"/>
      <c r="C11" s="34"/>
      <c r="D11" s="33"/>
      <c r="E11" s="33"/>
      <c r="F11" s="35"/>
      <c r="G11" s="35"/>
      <c r="H11" s="61"/>
      <c r="I11" s="33"/>
      <c r="J11" s="24" t="s">
        <v>4209</v>
      </c>
    </row>
    <row r="12" spans="1:10" ht="12.75" customHeight="1">
      <c r="A12" s="32" t="str">
        <f t="shared" si="1"/>
        <v/>
      </c>
      <c r="B12" s="33"/>
      <c r="C12" s="34"/>
      <c r="D12" s="33"/>
      <c r="E12" s="33"/>
      <c r="F12" s="35"/>
      <c r="G12" s="35"/>
      <c r="H12" s="61"/>
      <c r="I12" s="33"/>
      <c r="J12" s="24" t="s">
        <v>4210</v>
      </c>
    </row>
    <row r="13" spans="1:10" ht="12.75" customHeight="1">
      <c r="A13" s="32" t="str">
        <f t="shared" si="1"/>
        <v/>
      </c>
      <c r="B13" s="33"/>
      <c r="C13" s="34"/>
      <c r="D13" s="33"/>
      <c r="E13" s="33"/>
      <c r="F13" s="35"/>
      <c r="G13" s="35"/>
      <c r="H13" s="61"/>
      <c r="I13" s="33"/>
      <c r="J13" s="24" t="s">
        <v>4211</v>
      </c>
    </row>
    <row r="14" spans="1:10" ht="12.75" customHeight="1">
      <c r="A14" s="32" t="str">
        <f t="shared" si="1"/>
        <v/>
      </c>
      <c r="B14" s="33"/>
      <c r="C14" s="34"/>
      <c r="D14" s="33"/>
      <c r="E14" s="33"/>
      <c r="F14" s="35"/>
      <c r="G14" s="35"/>
      <c r="H14" s="61"/>
      <c r="I14" s="33"/>
      <c r="J14" s="24" t="s">
        <v>4212</v>
      </c>
    </row>
    <row r="15" spans="1:10" ht="12.75" customHeight="1">
      <c r="A15" s="32" t="str">
        <f t="shared" si="1"/>
        <v/>
      </c>
      <c r="B15" s="33"/>
      <c r="C15" s="34"/>
      <c r="D15" s="33"/>
      <c r="E15" s="33"/>
      <c r="F15" s="35"/>
      <c r="G15" s="35"/>
      <c r="H15" s="61"/>
      <c r="I15" s="33"/>
      <c r="J15" s="24" t="s">
        <v>4213</v>
      </c>
    </row>
    <row r="16" spans="1:10" ht="12.75" customHeight="1">
      <c r="A16" s="32" t="str">
        <f t="shared" si="1"/>
        <v/>
      </c>
      <c r="B16" s="33"/>
      <c r="C16" s="34"/>
      <c r="D16" s="33"/>
      <c r="E16" s="33"/>
      <c r="F16" s="35"/>
      <c r="G16" s="35"/>
      <c r="H16" s="61"/>
      <c r="I16" s="33"/>
      <c r="J16" s="24" t="s">
        <v>4214</v>
      </c>
    </row>
    <row r="17" spans="1:10" ht="12.75" customHeight="1">
      <c r="A17" s="32" t="str">
        <f t="shared" si="1"/>
        <v/>
      </c>
      <c r="B17" s="33"/>
      <c r="C17" s="34"/>
      <c r="D17" s="33"/>
      <c r="E17" s="33"/>
      <c r="F17" s="35"/>
      <c r="G17" s="35"/>
      <c r="H17" s="61"/>
      <c r="I17" s="33"/>
      <c r="J17" s="24" t="s">
        <v>4215</v>
      </c>
    </row>
    <row r="18" spans="1:10" ht="12.75" customHeight="1">
      <c r="A18" s="32" t="str">
        <f t="shared" si="1"/>
        <v/>
      </c>
      <c r="B18" s="33"/>
      <c r="C18" s="34"/>
      <c r="D18" s="33"/>
      <c r="E18" s="33"/>
      <c r="F18" s="35"/>
      <c r="G18" s="35"/>
      <c r="H18" s="61"/>
      <c r="I18" s="33"/>
      <c r="J18" s="24" t="s">
        <v>4216</v>
      </c>
    </row>
    <row r="19" spans="1:10" ht="12.75" customHeight="1">
      <c r="A19" s="32" t="str">
        <f t="shared" si="1"/>
        <v/>
      </c>
      <c r="B19" s="33"/>
      <c r="C19" s="34"/>
      <c r="D19" s="33"/>
      <c r="E19" s="33"/>
      <c r="F19" s="35"/>
      <c r="G19" s="35"/>
      <c r="H19" s="61"/>
      <c r="I19" s="33"/>
      <c r="J19" s="24" t="s">
        <v>4217</v>
      </c>
    </row>
    <row r="20" spans="1:10" ht="12.75" customHeight="1">
      <c r="A20" s="32" t="str">
        <f t="shared" si="1"/>
        <v/>
      </c>
      <c r="B20" s="33"/>
      <c r="C20" s="34"/>
      <c r="D20" s="33"/>
      <c r="E20" s="33"/>
      <c r="F20" s="35"/>
      <c r="G20" s="35"/>
      <c r="H20" s="61"/>
      <c r="I20" s="33"/>
      <c r="J20" s="24" t="s">
        <v>4218</v>
      </c>
    </row>
    <row r="21" spans="1:10" ht="12.75" customHeight="1">
      <c r="A21" s="32" t="str">
        <f t="shared" si="1"/>
        <v/>
      </c>
      <c r="B21" s="33"/>
      <c r="C21" s="34"/>
      <c r="D21" s="33"/>
      <c r="E21" s="33"/>
      <c r="F21" s="35"/>
      <c r="G21" s="35"/>
      <c r="H21" s="61"/>
      <c r="I21" s="33"/>
      <c r="J21" s="24" t="s">
        <v>4219</v>
      </c>
    </row>
    <row r="22" spans="1:10" ht="12.75" customHeight="1">
      <c r="A22" s="32" t="str">
        <f t="shared" si="1"/>
        <v/>
      </c>
      <c r="B22" s="33"/>
      <c r="C22" s="34"/>
      <c r="D22" s="33"/>
      <c r="E22" s="33"/>
      <c r="F22" s="35"/>
      <c r="G22" s="35"/>
      <c r="H22" s="61"/>
      <c r="I22" s="33"/>
      <c r="J22" s="24" t="s">
        <v>4220</v>
      </c>
    </row>
    <row r="23" spans="1:10" ht="12.75" customHeight="1">
      <c r="A23" s="32" t="str">
        <f t="shared" si="1"/>
        <v/>
      </c>
      <c r="B23" s="33"/>
      <c r="C23" s="34"/>
      <c r="D23" s="33"/>
      <c r="E23" s="33"/>
      <c r="F23" s="35"/>
      <c r="G23" s="35"/>
      <c r="H23" s="61"/>
      <c r="I23" s="33"/>
      <c r="J23" s="24" t="s">
        <v>4221</v>
      </c>
    </row>
    <row r="24" spans="1:10" ht="12.75" customHeight="1">
      <c r="A24" s="32" t="str">
        <f t="shared" si="1"/>
        <v/>
      </c>
      <c r="B24" s="33"/>
      <c r="C24" s="34"/>
      <c r="D24" s="33"/>
      <c r="E24" s="33"/>
      <c r="F24" s="35"/>
      <c r="G24" s="35"/>
      <c r="H24" s="61"/>
      <c r="I24" s="33"/>
      <c r="J24" s="24" t="s">
        <v>4222</v>
      </c>
    </row>
    <row r="25" spans="1:10" ht="12.75" customHeight="1">
      <c r="A25" s="32" t="str">
        <f t="shared" si="1"/>
        <v/>
      </c>
      <c r="B25" s="33"/>
      <c r="C25" s="34"/>
      <c r="D25" s="33"/>
      <c r="E25" s="33"/>
      <c r="F25" s="35"/>
      <c r="G25" s="35"/>
      <c r="H25" s="61"/>
      <c r="I25" s="33"/>
      <c r="J25" s="24" t="s">
        <v>4223</v>
      </c>
    </row>
    <row r="26" spans="1:10" ht="12.75" customHeight="1">
      <c r="A26" s="32" t="str">
        <f t="shared" si="1"/>
        <v/>
      </c>
      <c r="B26" s="33"/>
      <c r="C26" s="34"/>
      <c r="D26" s="33"/>
      <c r="E26" s="33"/>
      <c r="F26" s="35"/>
      <c r="G26" s="35"/>
      <c r="H26" s="61"/>
      <c r="I26" s="33"/>
      <c r="J26" s="24" t="s">
        <v>4224</v>
      </c>
    </row>
    <row r="27" spans="1:10" ht="15.75" customHeight="1">
      <c r="A27" s="803" t="s">
        <v>1694</v>
      </c>
      <c r="B27" s="804"/>
      <c r="C27" s="36"/>
      <c r="D27" s="36"/>
      <c r="E27" s="67"/>
      <c r="F27" s="36"/>
      <c r="G27" s="42">
        <f>SUM(G7:G26)</f>
        <v>0</v>
      </c>
      <c r="H27" s="42">
        <f>SUM(H7:H26)</f>
        <v>0</v>
      </c>
      <c r="I27" s="38"/>
    </row>
    <row r="28" spans="1:10" ht="15.75" customHeight="1">
      <c r="A28" s="25" t="e">
        <f>#REF!&amp;"填表人："&amp;#REF!</f>
        <v>#REF!</v>
      </c>
      <c r="H28" s="25" t="e">
        <f>"评估人员："&amp;#REF!</f>
        <v>#REF!</v>
      </c>
      <c r="J28" s="25" t="s">
        <v>1653</v>
      </c>
    </row>
    <row r="29" spans="1:10" ht="15.75" customHeight="1">
      <c r="A29" s="25" t="e">
        <f>"填表日期："&amp;YEAR(#REF!)&amp;"年"&amp;MONTH(#REF!)&amp;"月"&amp;DAY(#REF!)&amp;"日"</f>
        <v>#REF!</v>
      </c>
    </row>
  </sheetData>
  <mergeCells count="4">
    <mergeCell ref="A2:I2"/>
    <mergeCell ref="A3:I3"/>
    <mergeCell ref="A5:D5"/>
    <mergeCell ref="A27:B27"/>
  </mergeCells>
  <phoneticPr fontId="48" type="noConversion"/>
  <hyperlinks>
    <hyperlink ref="A1" location="索引目录!A1" display="返回索引目录" xr:uid="{00000000-0004-0000-5400-000000000000}"/>
  </hyperlinks>
  <printOptions horizontalCentered="1"/>
  <pageMargins left="0.98402777777777795" right="0.98402777777777795" top="0.98402777777777795" bottom="0.98402777777777795" header="0.47152777777777799" footer="0.35416666666666702"/>
  <pageSetup paperSize="9" scale="81"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90">
    <pageSetUpPr fitToPage="1"/>
  </sheetPr>
  <dimension ref="A1:J30"/>
  <sheetViews>
    <sheetView showGridLines="0" zoomScale="98" zoomScaleNormal="98" workbookViewId="0">
      <selection activeCell="V38" sqref="V38"/>
    </sheetView>
  </sheetViews>
  <sheetFormatPr defaultColWidth="9" defaultRowHeight="13.15"/>
  <cols>
    <col min="1" max="1" width="5.125" style="25" customWidth="1"/>
    <col min="2" max="9" width="13.625" style="25" customWidth="1"/>
    <col min="10" max="10" width="15.125" style="25" customWidth="1"/>
    <col min="11" max="12" width="9" style="25" customWidth="1"/>
    <col min="13" max="16384" width="9" style="25"/>
  </cols>
  <sheetData>
    <row r="1" spans="1:10" ht="15.75" customHeight="1">
      <c r="A1" s="26" t="s">
        <v>0</v>
      </c>
    </row>
    <row r="2" spans="1:10" s="23" customFormat="1" ht="30" customHeight="1">
      <c r="A2" s="798" t="s">
        <v>4225</v>
      </c>
      <c r="B2" s="799"/>
      <c r="C2" s="799"/>
      <c r="D2" s="799"/>
      <c r="E2" s="799"/>
      <c r="F2" s="799"/>
      <c r="G2" s="799"/>
      <c r="H2" s="799"/>
      <c r="I2" s="799"/>
    </row>
    <row r="3" spans="1:10" ht="15.75" customHeight="1">
      <c r="A3" s="800" t="e">
        <f>"评估基准日："&amp;TEXT(#REF!,"yyyy年mm月dd日")</f>
        <v>#REF!</v>
      </c>
      <c r="B3" s="801"/>
      <c r="C3" s="801"/>
      <c r="D3" s="801"/>
      <c r="E3" s="801"/>
      <c r="F3" s="801"/>
      <c r="G3" s="801"/>
      <c r="H3" s="801"/>
      <c r="I3" s="801"/>
    </row>
    <row r="4" spans="1:10" ht="14.25" customHeight="1">
      <c r="A4" s="24"/>
      <c r="B4" s="24"/>
      <c r="C4" s="24"/>
      <c r="D4" s="24"/>
      <c r="E4" s="24"/>
      <c r="F4" s="24"/>
      <c r="G4" s="24"/>
      <c r="H4" s="24"/>
      <c r="I4" s="28" t="s">
        <v>4226</v>
      </c>
    </row>
    <row r="5" spans="1:10" ht="12.6" customHeight="1">
      <c r="A5" s="885" t="e">
        <f>#REF!&amp;"："&amp;#REF!</f>
        <v>#REF!</v>
      </c>
      <c r="B5" s="809"/>
      <c r="C5" s="809"/>
      <c r="D5" s="809"/>
      <c r="E5" s="29"/>
      <c r="F5" s="29"/>
      <c r="I5" s="28" t="s">
        <v>1614</v>
      </c>
    </row>
    <row r="6" spans="1:10" s="24" customFormat="1" ht="12.6" customHeight="1">
      <c r="A6" s="30" t="s">
        <v>4</v>
      </c>
      <c r="B6" s="30" t="s">
        <v>939</v>
      </c>
      <c r="C6" s="30" t="s">
        <v>1021</v>
      </c>
      <c r="D6" s="30" t="s">
        <v>966</v>
      </c>
      <c r="E6" s="30" t="s">
        <v>722</v>
      </c>
      <c r="F6" s="30" t="s">
        <v>4088</v>
      </c>
      <c r="G6" s="31" t="s">
        <v>4182</v>
      </c>
      <c r="H6" s="30" t="s">
        <v>7</v>
      </c>
      <c r="I6" s="30" t="s">
        <v>176</v>
      </c>
      <c r="J6" s="24" t="s">
        <v>1631</v>
      </c>
    </row>
    <row r="7" spans="1:10" ht="12.6" customHeight="1">
      <c r="A7" s="32" t="str">
        <f t="shared" ref="A7" si="0">IF(B7="","",ROW()-6)</f>
        <v/>
      </c>
      <c r="B7" s="33"/>
      <c r="C7" s="34"/>
      <c r="D7" s="33"/>
      <c r="E7" s="66"/>
      <c r="F7" s="35"/>
      <c r="G7" s="35"/>
      <c r="H7" s="61"/>
      <c r="I7" s="33"/>
      <c r="J7" s="24" t="s">
        <v>4227</v>
      </c>
    </row>
    <row r="8" spans="1:10" ht="12.6" customHeight="1">
      <c r="A8" s="32" t="str">
        <f t="shared" ref="A8:A26" si="1">IF(B8="","",ROW()-6)</f>
        <v/>
      </c>
      <c r="B8" s="33"/>
      <c r="C8" s="34"/>
      <c r="D8" s="33"/>
      <c r="E8" s="66"/>
      <c r="F8" s="35"/>
      <c r="G8" s="35"/>
      <c r="H8" s="61"/>
      <c r="I8" s="33"/>
      <c r="J8" s="24" t="s">
        <v>4228</v>
      </c>
    </row>
    <row r="9" spans="1:10" ht="12.6" customHeight="1">
      <c r="A9" s="32" t="str">
        <f t="shared" si="1"/>
        <v/>
      </c>
      <c r="B9" s="33"/>
      <c r="C9" s="34"/>
      <c r="D9" s="33"/>
      <c r="E9" s="66"/>
      <c r="F9" s="35"/>
      <c r="G9" s="35"/>
      <c r="H9" s="61"/>
      <c r="I9" s="33"/>
      <c r="J9" s="24" t="s">
        <v>4229</v>
      </c>
    </row>
    <row r="10" spans="1:10" ht="12.6" customHeight="1">
      <c r="A10" s="32" t="str">
        <f t="shared" si="1"/>
        <v/>
      </c>
      <c r="B10" s="33"/>
      <c r="C10" s="34"/>
      <c r="D10" s="33"/>
      <c r="E10" s="66"/>
      <c r="F10" s="35"/>
      <c r="G10" s="35"/>
      <c r="H10" s="61"/>
      <c r="I10" s="33"/>
      <c r="J10" s="24" t="s">
        <v>4230</v>
      </c>
    </row>
    <row r="11" spans="1:10" ht="12.6" customHeight="1">
      <c r="A11" s="32" t="str">
        <f t="shared" si="1"/>
        <v/>
      </c>
      <c r="B11" s="33"/>
      <c r="C11" s="34"/>
      <c r="D11" s="33"/>
      <c r="E11" s="66"/>
      <c r="F11" s="35"/>
      <c r="G11" s="35"/>
      <c r="H11" s="61"/>
      <c r="I11" s="33"/>
      <c r="J11" s="24" t="s">
        <v>4231</v>
      </c>
    </row>
    <row r="12" spans="1:10" ht="12.6" customHeight="1">
      <c r="A12" s="32" t="str">
        <f t="shared" si="1"/>
        <v/>
      </c>
      <c r="B12" s="33"/>
      <c r="C12" s="34"/>
      <c r="D12" s="33"/>
      <c r="E12" s="66"/>
      <c r="F12" s="35"/>
      <c r="G12" s="35"/>
      <c r="H12" s="61"/>
      <c r="I12" s="33"/>
      <c r="J12" s="24" t="s">
        <v>4232</v>
      </c>
    </row>
    <row r="13" spans="1:10" ht="12.6" customHeight="1">
      <c r="A13" s="32" t="str">
        <f t="shared" si="1"/>
        <v/>
      </c>
      <c r="B13" s="33"/>
      <c r="C13" s="34"/>
      <c r="D13" s="33"/>
      <c r="E13" s="66"/>
      <c r="F13" s="35"/>
      <c r="G13" s="35"/>
      <c r="H13" s="61"/>
      <c r="I13" s="33"/>
      <c r="J13" s="24" t="s">
        <v>4233</v>
      </c>
    </row>
    <row r="14" spans="1:10" ht="12.6" customHeight="1">
      <c r="A14" s="32" t="str">
        <f t="shared" si="1"/>
        <v/>
      </c>
      <c r="B14" s="33"/>
      <c r="C14" s="34"/>
      <c r="D14" s="33"/>
      <c r="E14" s="66"/>
      <c r="F14" s="35"/>
      <c r="G14" s="35"/>
      <c r="H14" s="61"/>
      <c r="I14" s="33"/>
      <c r="J14" s="24" t="s">
        <v>4234</v>
      </c>
    </row>
    <row r="15" spans="1:10" ht="12.6" customHeight="1">
      <c r="A15" s="32" t="str">
        <f t="shared" si="1"/>
        <v/>
      </c>
      <c r="B15" s="33"/>
      <c r="C15" s="34"/>
      <c r="D15" s="33"/>
      <c r="E15" s="66"/>
      <c r="F15" s="35"/>
      <c r="G15" s="35"/>
      <c r="H15" s="61"/>
      <c r="I15" s="33"/>
      <c r="J15" s="24" t="s">
        <v>4235</v>
      </c>
    </row>
    <row r="16" spans="1:10" ht="12.6" customHeight="1">
      <c r="A16" s="32" t="str">
        <f t="shared" si="1"/>
        <v/>
      </c>
      <c r="B16" s="33"/>
      <c r="C16" s="34"/>
      <c r="D16" s="33"/>
      <c r="E16" s="66"/>
      <c r="F16" s="35"/>
      <c r="G16" s="35"/>
      <c r="H16" s="61"/>
      <c r="I16" s="33"/>
      <c r="J16" s="24" t="s">
        <v>4236</v>
      </c>
    </row>
    <row r="17" spans="1:10" ht="12.6" customHeight="1">
      <c r="A17" s="32" t="str">
        <f t="shared" si="1"/>
        <v/>
      </c>
      <c r="B17" s="33"/>
      <c r="C17" s="34"/>
      <c r="D17" s="33"/>
      <c r="E17" s="66"/>
      <c r="F17" s="35"/>
      <c r="G17" s="35"/>
      <c r="H17" s="61"/>
      <c r="I17" s="33"/>
      <c r="J17" s="24" t="s">
        <v>4237</v>
      </c>
    </row>
    <row r="18" spans="1:10" ht="12.6" customHeight="1">
      <c r="A18" s="32" t="str">
        <f t="shared" si="1"/>
        <v/>
      </c>
      <c r="B18" s="33"/>
      <c r="C18" s="34"/>
      <c r="D18" s="33"/>
      <c r="E18" s="66"/>
      <c r="F18" s="35"/>
      <c r="G18" s="35"/>
      <c r="H18" s="61"/>
      <c r="I18" s="33"/>
      <c r="J18" s="24" t="s">
        <v>4238</v>
      </c>
    </row>
    <row r="19" spans="1:10" ht="12.6" customHeight="1">
      <c r="A19" s="32" t="str">
        <f t="shared" si="1"/>
        <v/>
      </c>
      <c r="B19" s="33"/>
      <c r="C19" s="34"/>
      <c r="D19" s="33"/>
      <c r="E19" s="66"/>
      <c r="F19" s="35"/>
      <c r="G19" s="35"/>
      <c r="H19" s="61"/>
      <c r="I19" s="33"/>
      <c r="J19" s="24" t="s">
        <v>4239</v>
      </c>
    </row>
    <row r="20" spans="1:10" ht="12.6" customHeight="1">
      <c r="A20" s="32" t="str">
        <f t="shared" si="1"/>
        <v/>
      </c>
      <c r="B20" s="33"/>
      <c r="C20" s="34"/>
      <c r="D20" s="33"/>
      <c r="E20" s="66"/>
      <c r="F20" s="35"/>
      <c r="G20" s="35"/>
      <c r="H20" s="61"/>
      <c r="I20" s="33"/>
      <c r="J20" s="24" t="s">
        <v>4240</v>
      </c>
    </row>
    <row r="21" spans="1:10" ht="12.6" customHeight="1">
      <c r="A21" s="32" t="str">
        <f t="shared" si="1"/>
        <v/>
      </c>
      <c r="B21" s="33"/>
      <c r="C21" s="34"/>
      <c r="D21" s="33"/>
      <c r="E21" s="66"/>
      <c r="F21" s="35"/>
      <c r="G21" s="35"/>
      <c r="H21" s="61"/>
      <c r="I21" s="33"/>
      <c r="J21" s="24" t="s">
        <v>4241</v>
      </c>
    </row>
    <row r="22" spans="1:10" ht="12.6" customHeight="1">
      <c r="A22" s="32" t="str">
        <f t="shared" si="1"/>
        <v/>
      </c>
      <c r="B22" s="33"/>
      <c r="C22" s="34"/>
      <c r="D22" s="33"/>
      <c r="E22" s="66"/>
      <c r="F22" s="35"/>
      <c r="G22" s="35"/>
      <c r="H22" s="61"/>
      <c r="I22" s="33"/>
      <c r="J22" s="24" t="s">
        <v>4242</v>
      </c>
    </row>
    <row r="23" spans="1:10" ht="12.6" customHeight="1">
      <c r="A23" s="32" t="str">
        <f t="shared" si="1"/>
        <v/>
      </c>
      <c r="B23" s="33"/>
      <c r="C23" s="34"/>
      <c r="D23" s="33"/>
      <c r="E23" s="66"/>
      <c r="F23" s="35"/>
      <c r="G23" s="35"/>
      <c r="H23" s="61"/>
      <c r="I23" s="33"/>
      <c r="J23" s="24" t="s">
        <v>4243</v>
      </c>
    </row>
    <row r="24" spans="1:10" ht="12.6" customHeight="1">
      <c r="A24" s="32" t="str">
        <f t="shared" si="1"/>
        <v/>
      </c>
      <c r="B24" s="33"/>
      <c r="C24" s="34"/>
      <c r="D24" s="33"/>
      <c r="E24" s="66"/>
      <c r="F24" s="35"/>
      <c r="G24" s="35"/>
      <c r="H24" s="61"/>
      <c r="I24" s="33"/>
      <c r="J24" s="24" t="s">
        <v>4244</v>
      </c>
    </row>
    <row r="25" spans="1:10" ht="12.6" customHeight="1">
      <c r="A25" s="32" t="str">
        <f t="shared" si="1"/>
        <v/>
      </c>
      <c r="B25" s="33"/>
      <c r="C25" s="34"/>
      <c r="D25" s="33"/>
      <c r="E25" s="66"/>
      <c r="F25" s="35"/>
      <c r="G25" s="35"/>
      <c r="H25" s="61"/>
      <c r="I25" s="33"/>
      <c r="J25" s="24" t="s">
        <v>4245</v>
      </c>
    </row>
    <row r="26" spans="1:10" ht="12.6" customHeight="1">
      <c r="A26" s="32" t="str">
        <f t="shared" si="1"/>
        <v/>
      </c>
      <c r="B26" s="33"/>
      <c r="C26" s="34"/>
      <c r="D26" s="33"/>
      <c r="E26" s="66"/>
      <c r="F26" s="35"/>
      <c r="G26" s="35"/>
      <c r="H26" s="61"/>
      <c r="I26" s="33"/>
      <c r="J26" s="24" t="s">
        <v>4246</v>
      </c>
    </row>
    <row r="27" spans="1:10" ht="12.6" customHeight="1">
      <c r="A27" s="803" t="s">
        <v>1694</v>
      </c>
      <c r="B27" s="804"/>
      <c r="C27" s="36"/>
      <c r="D27" s="36"/>
      <c r="E27" s="36"/>
      <c r="F27" s="36"/>
      <c r="G27" s="42">
        <f>SUM(G7:G26)</f>
        <v>0</v>
      </c>
      <c r="H27" s="42">
        <f>SUM(H7:H26)</f>
        <v>0</v>
      </c>
      <c r="I27" s="38"/>
    </row>
    <row r="28" spans="1:10" ht="12.6" customHeight="1">
      <c r="A28" s="25" t="e">
        <f>#REF!&amp;"填表人："&amp;#REF!</f>
        <v>#REF!</v>
      </c>
      <c r="H28" s="25" t="e">
        <f>"评估人员："&amp;#REF!</f>
        <v>#REF!</v>
      </c>
      <c r="J28" s="25" t="s">
        <v>1653</v>
      </c>
    </row>
    <row r="29" spans="1:10" ht="12.6" customHeight="1">
      <c r="A29" s="25" t="e">
        <f>"填表日期："&amp;YEAR(#REF!)&amp;"年"&amp;MONTH(#REF!)&amp;"月"&amp;DAY(#REF!)&amp;"日"</f>
        <v>#REF!</v>
      </c>
    </row>
    <row r="30" spans="1:10" ht="12.6" customHeight="1"/>
  </sheetData>
  <mergeCells count="4">
    <mergeCell ref="A2:I2"/>
    <mergeCell ref="A3:I3"/>
    <mergeCell ref="A5:D5"/>
    <mergeCell ref="A27:B27"/>
  </mergeCells>
  <phoneticPr fontId="48" type="noConversion"/>
  <hyperlinks>
    <hyperlink ref="A1" location="索引目录!A1" display="返回索引目录" xr:uid="{00000000-0004-0000-5500-000000000000}"/>
  </hyperlinks>
  <printOptions horizontalCentered="1"/>
  <pageMargins left="0.98402777777777795" right="0.98402777777777795" top="0.98402777777777795" bottom="0.98402777777777795" header="0.47152777777777799" footer="0.35416666666666702"/>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91">
    <pageSetUpPr fitToPage="1"/>
  </sheetPr>
  <dimension ref="A1:K29"/>
  <sheetViews>
    <sheetView showGridLines="0" zoomScale="98" zoomScaleNormal="98" workbookViewId="0">
      <selection activeCell="V38" sqref="V38"/>
    </sheetView>
  </sheetViews>
  <sheetFormatPr defaultColWidth="9" defaultRowHeight="15.75" customHeight="1"/>
  <cols>
    <col min="1" max="1" width="5.125" style="25" customWidth="1"/>
    <col min="2" max="2" width="13.625" style="25" customWidth="1"/>
    <col min="3" max="3" width="8.125" style="25" customWidth="1"/>
    <col min="4" max="5" width="12.5" style="25" customWidth="1"/>
    <col min="6" max="6" width="14.625" style="25" customWidth="1"/>
    <col min="7" max="9" width="12.5" style="25" customWidth="1"/>
    <col min="10" max="10" width="16.625" style="25" customWidth="1"/>
    <col min="11" max="11" width="8" style="25" customWidth="1"/>
    <col min="12" max="13" width="9" style="25" customWidth="1"/>
    <col min="14" max="16384" width="9" style="25"/>
  </cols>
  <sheetData>
    <row r="1" spans="1:11" ht="15.75" customHeight="1">
      <c r="A1" s="26" t="s">
        <v>0</v>
      </c>
    </row>
    <row r="2" spans="1:11" s="23" customFormat="1" ht="30" customHeight="1">
      <c r="A2" s="798" t="s">
        <v>4247</v>
      </c>
      <c r="B2" s="799"/>
      <c r="C2" s="799"/>
      <c r="D2" s="799"/>
      <c r="E2" s="799"/>
      <c r="F2" s="799"/>
      <c r="G2" s="799"/>
      <c r="H2" s="799"/>
      <c r="I2" s="799"/>
      <c r="J2" s="799"/>
    </row>
    <row r="3" spans="1:11" ht="15.75" customHeight="1">
      <c r="A3" s="800" t="e">
        <f>"评估基准日："&amp;TEXT(#REF!,"yyyy年mm月dd日")</f>
        <v>#REF!</v>
      </c>
      <c r="B3" s="801"/>
      <c r="C3" s="801"/>
      <c r="D3" s="801"/>
      <c r="E3" s="801"/>
      <c r="F3" s="801"/>
      <c r="G3" s="801"/>
      <c r="H3" s="801"/>
      <c r="I3" s="801"/>
      <c r="J3" s="801"/>
    </row>
    <row r="4" spans="1:11" ht="14.25" customHeight="1">
      <c r="A4" s="24"/>
      <c r="B4" s="24"/>
      <c r="C4" s="24"/>
      <c r="D4" s="24"/>
      <c r="E4" s="24"/>
      <c r="F4" s="24"/>
      <c r="G4" s="24"/>
      <c r="H4" s="24"/>
      <c r="I4" s="24"/>
      <c r="J4" s="28" t="s">
        <v>4248</v>
      </c>
    </row>
    <row r="5" spans="1:11" ht="15.75" customHeight="1">
      <c r="A5" s="885" t="e">
        <f>#REF!&amp;"："&amp;#REF!</f>
        <v>#REF!</v>
      </c>
      <c r="B5" s="809"/>
      <c r="C5" s="809"/>
      <c r="D5" s="809"/>
      <c r="E5" s="63"/>
      <c r="F5" s="29"/>
      <c r="G5" s="29"/>
      <c r="J5" s="28" t="s">
        <v>1614</v>
      </c>
    </row>
    <row r="6" spans="1:11" s="24" customFormat="1" ht="15.75" customHeight="1">
      <c r="A6" s="30" t="s">
        <v>4</v>
      </c>
      <c r="B6" s="30" t="s">
        <v>939</v>
      </c>
      <c r="C6" s="30" t="s">
        <v>1021</v>
      </c>
      <c r="D6" s="30" t="s">
        <v>966</v>
      </c>
      <c r="E6" s="30" t="s">
        <v>4249</v>
      </c>
      <c r="F6" s="30" t="s">
        <v>722</v>
      </c>
      <c r="G6" s="30" t="s">
        <v>4088</v>
      </c>
      <c r="H6" s="31" t="s">
        <v>4182</v>
      </c>
      <c r="I6" s="30" t="s">
        <v>7</v>
      </c>
      <c r="J6" s="30" t="s">
        <v>176</v>
      </c>
      <c r="K6" s="24" t="s">
        <v>1631</v>
      </c>
    </row>
    <row r="7" spans="1:11" ht="12.75" customHeight="1">
      <c r="A7" s="32" t="str">
        <f t="shared" ref="A7" si="0">IF(B7="","",ROW()-6)</f>
        <v/>
      </c>
      <c r="B7" s="33"/>
      <c r="C7" s="34"/>
      <c r="D7" s="33"/>
      <c r="E7" s="33"/>
      <c r="F7" s="66"/>
      <c r="G7" s="35"/>
      <c r="H7" s="35"/>
      <c r="I7" s="61"/>
      <c r="J7" s="33"/>
      <c r="K7" s="24" t="s">
        <v>4250</v>
      </c>
    </row>
    <row r="8" spans="1:11" ht="12.75" customHeight="1">
      <c r="A8" s="32" t="str">
        <f t="shared" ref="A8:A26" si="1">IF(B8="","",ROW()-6)</f>
        <v/>
      </c>
      <c r="B8" s="33"/>
      <c r="C8" s="34"/>
      <c r="D8" s="33"/>
      <c r="E8" s="33"/>
      <c r="F8" s="66"/>
      <c r="G8" s="35"/>
      <c r="H8" s="35"/>
      <c r="I8" s="61"/>
      <c r="J8" s="33"/>
      <c r="K8" s="24" t="s">
        <v>4251</v>
      </c>
    </row>
    <row r="9" spans="1:11" ht="12.75" customHeight="1">
      <c r="A9" s="32" t="str">
        <f t="shared" si="1"/>
        <v/>
      </c>
      <c r="B9" s="33"/>
      <c r="C9" s="34"/>
      <c r="D9" s="33"/>
      <c r="E9" s="33"/>
      <c r="F9" s="66"/>
      <c r="G9" s="35"/>
      <c r="H9" s="35"/>
      <c r="I9" s="61"/>
      <c r="J9" s="33"/>
      <c r="K9" s="24" t="s">
        <v>4252</v>
      </c>
    </row>
    <row r="10" spans="1:11" ht="12.75" customHeight="1">
      <c r="A10" s="32" t="str">
        <f t="shared" si="1"/>
        <v/>
      </c>
      <c r="B10" s="33"/>
      <c r="C10" s="34"/>
      <c r="D10" s="33"/>
      <c r="E10" s="33"/>
      <c r="F10" s="66"/>
      <c r="G10" s="35"/>
      <c r="H10" s="35"/>
      <c r="I10" s="61"/>
      <c r="J10" s="33"/>
      <c r="K10" s="24" t="s">
        <v>4253</v>
      </c>
    </row>
    <row r="11" spans="1:11" ht="12.75" customHeight="1">
      <c r="A11" s="32" t="str">
        <f t="shared" si="1"/>
        <v/>
      </c>
      <c r="B11" s="33"/>
      <c r="C11" s="34"/>
      <c r="D11" s="33"/>
      <c r="E11" s="33"/>
      <c r="F11" s="66"/>
      <c r="G11" s="35"/>
      <c r="H11" s="35"/>
      <c r="I11" s="61"/>
      <c r="J11" s="33"/>
      <c r="K11" s="24" t="s">
        <v>4254</v>
      </c>
    </row>
    <row r="12" spans="1:11" ht="12.75" customHeight="1">
      <c r="A12" s="32" t="str">
        <f t="shared" si="1"/>
        <v/>
      </c>
      <c r="B12" s="33"/>
      <c r="C12" s="34"/>
      <c r="D12" s="33"/>
      <c r="E12" s="33"/>
      <c r="F12" s="66"/>
      <c r="G12" s="35"/>
      <c r="H12" s="35"/>
      <c r="I12" s="61"/>
      <c r="J12" s="33"/>
      <c r="K12" s="24" t="s">
        <v>4255</v>
      </c>
    </row>
    <row r="13" spans="1:11" ht="12.75" customHeight="1">
      <c r="A13" s="32" t="str">
        <f t="shared" si="1"/>
        <v/>
      </c>
      <c r="B13" s="33"/>
      <c r="C13" s="34"/>
      <c r="D13" s="33"/>
      <c r="E13" s="33"/>
      <c r="F13" s="66"/>
      <c r="G13" s="35"/>
      <c r="H13" s="35"/>
      <c r="I13" s="61"/>
      <c r="J13" s="33"/>
      <c r="K13" s="24" t="s">
        <v>4256</v>
      </c>
    </row>
    <row r="14" spans="1:11" ht="12.75" customHeight="1">
      <c r="A14" s="32" t="str">
        <f t="shared" si="1"/>
        <v/>
      </c>
      <c r="B14" s="33"/>
      <c r="C14" s="34"/>
      <c r="D14" s="33"/>
      <c r="E14" s="33"/>
      <c r="F14" s="66"/>
      <c r="G14" s="35"/>
      <c r="H14" s="35"/>
      <c r="I14" s="61"/>
      <c r="J14" s="33"/>
      <c r="K14" s="24" t="s">
        <v>4257</v>
      </c>
    </row>
    <row r="15" spans="1:11" ht="12.75" customHeight="1">
      <c r="A15" s="32" t="str">
        <f t="shared" si="1"/>
        <v/>
      </c>
      <c r="B15" s="33"/>
      <c r="C15" s="34"/>
      <c r="D15" s="33"/>
      <c r="E15" s="33"/>
      <c r="F15" s="66"/>
      <c r="G15" s="35"/>
      <c r="H15" s="35"/>
      <c r="I15" s="61"/>
      <c r="J15" s="33"/>
      <c r="K15" s="24" t="s">
        <v>4258</v>
      </c>
    </row>
    <row r="16" spans="1:11" ht="12.75" customHeight="1">
      <c r="A16" s="32" t="str">
        <f t="shared" si="1"/>
        <v/>
      </c>
      <c r="B16" s="33"/>
      <c r="C16" s="34"/>
      <c r="D16" s="33"/>
      <c r="E16" s="33"/>
      <c r="F16" s="66"/>
      <c r="G16" s="35"/>
      <c r="H16" s="35"/>
      <c r="I16" s="61"/>
      <c r="J16" s="33"/>
      <c r="K16" s="24" t="s">
        <v>4259</v>
      </c>
    </row>
    <row r="17" spans="1:11" ht="12.75" customHeight="1">
      <c r="A17" s="32" t="str">
        <f t="shared" si="1"/>
        <v/>
      </c>
      <c r="B17" s="33"/>
      <c r="C17" s="34"/>
      <c r="D17" s="33"/>
      <c r="E17" s="33"/>
      <c r="F17" s="66"/>
      <c r="G17" s="35"/>
      <c r="H17" s="35"/>
      <c r="I17" s="61"/>
      <c r="J17" s="33"/>
      <c r="K17" s="24" t="s">
        <v>4260</v>
      </c>
    </row>
    <row r="18" spans="1:11" ht="12.75" customHeight="1">
      <c r="A18" s="32" t="str">
        <f t="shared" si="1"/>
        <v/>
      </c>
      <c r="B18" s="33"/>
      <c r="C18" s="34"/>
      <c r="D18" s="33"/>
      <c r="E18" s="33"/>
      <c r="F18" s="66"/>
      <c r="G18" s="35"/>
      <c r="H18" s="35"/>
      <c r="I18" s="61"/>
      <c r="J18" s="33"/>
      <c r="K18" s="24" t="s">
        <v>4261</v>
      </c>
    </row>
    <row r="19" spans="1:11" ht="12.75" customHeight="1">
      <c r="A19" s="32" t="str">
        <f t="shared" si="1"/>
        <v/>
      </c>
      <c r="B19" s="33"/>
      <c r="C19" s="34"/>
      <c r="D19" s="33"/>
      <c r="E19" s="33"/>
      <c r="F19" s="66"/>
      <c r="G19" s="35"/>
      <c r="H19" s="35"/>
      <c r="I19" s="61"/>
      <c r="J19" s="33"/>
      <c r="K19" s="24" t="s">
        <v>4262</v>
      </c>
    </row>
    <row r="20" spans="1:11" ht="12.75" customHeight="1">
      <c r="A20" s="32" t="str">
        <f t="shared" si="1"/>
        <v/>
      </c>
      <c r="B20" s="33"/>
      <c r="C20" s="34"/>
      <c r="D20" s="33"/>
      <c r="E20" s="33"/>
      <c r="F20" s="66"/>
      <c r="G20" s="35"/>
      <c r="H20" s="35"/>
      <c r="I20" s="61"/>
      <c r="J20" s="33"/>
      <c r="K20" s="24" t="s">
        <v>4263</v>
      </c>
    </row>
    <row r="21" spans="1:11" ht="12.75" customHeight="1">
      <c r="A21" s="32" t="str">
        <f t="shared" si="1"/>
        <v/>
      </c>
      <c r="B21" s="33"/>
      <c r="C21" s="34"/>
      <c r="D21" s="33"/>
      <c r="E21" s="33"/>
      <c r="F21" s="66"/>
      <c r="G21" s="35"/>
      <c r="H21" s="35"/>
      <c r="I21" s="61"/>
      <c r="J21" s="33"/>
      <c r="K21" s="24" t="s">
        <v>4264</v>
      </c>
    </row>
    <row r="22" spans="1:11" ht="12.75" customHeight="1">
      <c r="A22" s="32" t="str">
        <f t="shared" si="1"/>
        <v/>
      </c>
      <c r="B22" s="33"/>
      <c r="C22" s="34"/>
      <c r="D22" s="33"/>
      <c r="E22" s="33"/>
      <c r="F22" s="66"/>
      <c r="G22" s="35"/>
      <c r="H22" s="35"/>
      <c r="I22" s="61"/>
      <c r="J22" s="33"/>
      <c r="K22" s="24" t="s">
        <v>4265</v>
      </c>
    </row>
    <row r="23" spans="1:11" ht="12.75" customHeight="1">
      <c r="A23" s="32" t="str">
        <f t="shared" si="1"/>
        <v/>
      </c>
      <c r="B23" s="33"/>
      <c r="C23" s="34"/>
      <c r="D23" s="33"/>
      <c r="E23" s="33"/>
      <c r="F23" s="66"/>
      <c r="G23" s="35"/>
      <c r="H23" s="35"/>
      <c r="I23" s="61"/>
      <c r="J23" s="33"/>
      <c r="K23" s="24" t="s">
        <v>4266</v>
      </c>
    </row>
    <row r="24" spans="1:11" ht="12.75" customHeight="1">
      <c r="A24" s="32" t="str">
        <f t="shared" si="1"/>
        <v/>
      </c>
      <c r="B24" s="33"/>
      <c r="C24" s="34"/>
      <c r="D24" s="33"/>
      <c r="E24" s="33"/>
      <c r="F24" s="66"/>
      <c r="G24" s="35"/>
      <c r="H24" s="35"/>
      <c r="I24" s="61"/>
      <c r="J24" s="33"/>
      <c r="K24" s="24" t="s">
        <v>4267</v>
      </c>
    </row>
    <row r="25" spans="1:11" ht="12.75" customHeight="1">
      <c r="A25" s="32" t="str">
        <f t="shared" si="1"/>
        <v/>
      </c>
      <c r="B25" s="33"/>
      <c r="C25" s="34"/>
      <c r="D25" s="33"/>
      <c r="E25" s="33"/>
      <c r="F25" s="66"/>
      <c r="G25" s="35"/>
      <c r="H25" s="35"/>
      <c r="I25" s="61"/>
      <c r="J25" s="33"/>
      <c r="K25" s="24" t="s">
        <v>4268</v>
      </c>
    </row>
    <row r="26" spans="1:11" ht="12.75" customHeight="1">
      <c r="A26" s="32" t="str">
        <f t="shared" si="1"/>
        <v/>
      </c>
      <c r="B26" s="33"/>
      <c r="C26" s="34"/>
      <c r="D26" s="33"/>
      <c r="E26" s="33"/>
      <c r="F26" s="66"/>
      <c r="G26" s="35"/>
      <c r="H26" s="35"/>
      <c r="I26" s="61"/>
      <c r="J26" s="33"/>
      <c r="K26" s="24" t="s">
        <v>4269</v>
      </c>
    </row>
    <row r="27" spans="1:11" ht="15.75" customHeight="1">
      <c r="A27" s="803" t="s">
        <v>1694</v>
      </c>
      <c r="B27" s="804"/>
      <c r="C27" s="36"/>
      <c r="D27" s="36"/>
      <c r="E27" s="36"/>
      <c r="F27" s="36"/>
      <c r="G27" s="36"/>
      <c r="H27" s="42">
        <f>SUM(H7:H26)</f>
        <v>0</v>
      </c>
      <c r="I27" s="42">
        <f>SUM(I7:I26)</f>
        <v>0</v>
      </c>
      <c r="J27" s="38"/>
    </row>
    <row r="28" spans="1:11" ht="15.75" customHeight="1">
      <c r="A28" s="25" t="e">
        <f>#REF!&amp;"填表人："&amp;#REF!</f>
        <v>#REF!</v>
      </c>
      <c r="I28" s="25" t="e">
        <f>"评估人员："&amp;#REF!</f>
        <v>#REF!</v>
      </c>
      <c r="K28" s="25" t="s">
        <v>1653</v>
      </c>
    </row>
    <row r="29" spans="1:11" ht="15.75" customHeight="1">
      <c r="A29" s="25" t="e">
        <f>"填表日期："&amp;YEAR(#REF!)&amp;"年"&amp;MONTH(#REF!)&amp;"月"&amp;DAY(#REF!)&amp;"日"</f>
        <v>#REF!</v>
      </c>
    </row>
  </sheetData>
  <mergeCells count="4">
    <mergeCell ref="A2:J2"/>
    <mergeCell ref="A3:J3"/>
    <mergeCell ref="A5:D5"/>
    <mergeCell ref="A27:B27"/>
  </mergeCells>
  <phoneticPr fontId="48" type="noConversion"/>
  <hyperlinks>
    <hyperlink ref="A1" location="索引目录!A1" display="返回索引目录" xr:uid="{00000000-0004-0000-5600-000000000000}"/>
  </hyperlinks>
  <printOptions horizontalCentered="1"/>
  <pageMargins left="0.98402777777777795" right="0.98402777777777795" top="0.98402777777777795" bottom="0.98402777777777795" header="0.47152777777777799" footer="0.35416666666666702"/>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92">
    <pageSetUpPr fitToPage="1"/>
  </sheetPr>
  <dimension ref="A1:G29"/>
  <sheetViews>
    <sheetView showGridLines="0" zoomScale="96" zoomScaleNormal="96" workbookViewId="0">
      <selection activeCell="V38" sqref="V38"/>
    </sheetView>
  </sheetViews>
  <sheetFormatPr defaultColWidth="9" defaultRowHeight="15.75" customHeight="1"/>
  <cols>
    <col min="1" max="1" width="7.625" style="25" customWidth="1"/>
    <col min="2" max="2" width="30" style="25" customWidth="1"/>
    <col min="3" max="3" width="8.125" style="25" customWidth="1"/>
    <col min="4" max="4" width="19.125" style="25" customWidth="1"/>
    <col min="5" max="5" width="20.125" style="25" customWidth="1"/>
    <col min="6" max="6" width="19.125" style="25" customWidth="1"/>
    <col min="7" max="8" width="9" style="25" customWidth="1"/>
    <col min="9" max="16384" width="9" style="25"/>
  </cols>
  <sheetData>
    <row r="1" spans="1:7" ht="15.75" customHeight="1">
      <c r="A1" s="26" t="s">
        <v>0</v>
      </c>
    </row>
    <row r="2" spans="1:7" s="23" customFormat="1" ht="30" customHeight="1">
      <c r="A2" s="798" t="s">
        <v>4270</v>
      </c>
      <c r="B2" s="799"/>
      <c r="C2" s="799"/>
      <c r="D2" s="799"/>
      <c r="E2" s="799"/>
      <c r="F2" s="799"/>
    </row>
    <row r="3" spans="1:7" ht="15.75" customHeight="1">
      <c r="A3" s="800" t="e">
        <f>"评估基准日："&amp;TEXT(#REF!,"yyyy年mm月dd日")</f>
        <v>#REF!</v>
      </c>
      <c r="B3" s="801"/>
      <c r="C3" s="801"/>
      <c r="D3" s="801"/>
      <c r="E3" s="801"/>
      <c r="F3" s="801"/>
    </row>
    <row r="4" spans="1:7" ht="14.25" customHeight="1">
      <c r="A4" s="24"/>
      <c r="B4" s="24"/>
      <c r="C4" s="24"/>
      <c r="D4" s="24"/>
      <c r="E4" s="24"/>
      <c r="F4" s="28" t="s">
        <v>4271</v>
      </c>
    </row>
    <row r="5" spans="1:7" ht="15.75" customHeight="1">
      <c r="A5" s="25" t="e">
        <f>#REF!&amp;"："&amp;#REF!</f>
        <v>#REF!</v>
      </c>
      <c r="F5" s="28" t="s">
        <v>1614</v>
      </c>
    </row>
    <row r="6" spans="1:7" s="24" customFormat="1" ht="15.75" customHeight="1">
      <c r="A6" s="30" t="s">
        <v>4</v>
      </c>
      <c r="B6" s="30" t="s">
        <v>1745</v>
      </c>
      <c r="C6" s="30" t="s">
        <v>1021</v>
      </c>
      <c r="D6" s="31" t="s">
        <v>6</v>
      </c>
      <c r="E6" s="30" t="s">
        <v>7</v>
      </c>
      <c r="F6" s="30" t="s">
        <v>176</v>
      </c>
      <c r="G6" s="24" t="s">
        <v>1631</v>
      </c>
    </row>
    <row r="7" spans="1:7" ht="12.75" customHeight="1">
      <c r="A7" s="32" t="str">
        <f t="shared" ref="A7" si="0">IF(B7="","",ROW()-6)</f>
        <v/>
      </c>
      <c r="B7" s="33"/>
      <c r="C7" s="34"/>
      <c r="D7" s="35"/>
      <c r="E7" s="61"/>
      <c r="F7" s="33"/>
      <c r="G7" s="24" t="s">
        <v>4272</v>
      </c>
    </row>
    <row r="8" spans="1:7" ht="12.75" customHeight="1">
      <c r="A8" s="32" t="str">
        <f t="shared" ref="A8:A26" si="1">IF(B8="","",ROW()-6)</f>
        <v/>
      </c>
      <c r="B8" s="33"/>
      <c r="C8" s="34"/>
      <c r="D8" s="35"/>
      <c r="E8" s="61"/>
      <c r="F8" s="33"/>
      <c r="G8" s="24" t="s">
        <v>4273</v>
      </c>
    </row>
    <row r="9" spans="1:7" ht="12.75" customHeight="1">
      <c r="A9" s="32" t="str">
        <f t="shared" si="1"/>
        <v/>
      </c>
      <c r="B9" s="33"/>
      <c r="C9" s="34"/>
      <c r="D9" s="35"/>
      <c r="E9" s="61"/>
      <c r="F9" s="33"/>
      <c r="G9" s="24" t="s">
        <v>4274</v>
      </c>
    </row>
    <row r="10" spans="1:7" ht="12.75" customHeight="1">
      <c r="A10" s="32" t="str">
        <f t="shared" si="1"/>
        <v/>
      </c>
      <c r="B10" s="33"/>
      <c r="C10" s="34"/>
      <c r="D10" s="35"/>
      <c r="E10" s="61"/>
      <c r="F10" s="33"/>
      <c r="G10" s="24" t="s">
        <v>4275</v>
      </c>
    </row>
    <row r="11" spans="1:7" ht="12.75" customHeight="1">
      <c r="A11" s="32" t="str">
        <f t="shared" si="1"/>
        <v/>
      </c>
      <c r="B11" s="33"/>
      <c r="C11" s="34"/>
      <c r="D11" s="35"/>
      <c r="E11" s="61"/>
      <c r="F11" s="33"/>
      <c r="G11" s="24" t="s">
        <v>4276</v>
      </c>
    </row>
    <row r="12" spans="1:7" ht="12.75" customHeight="1">
      <c r="A12" s="32" t="str">
        <f t="shared" si="1"/>
        <v/>
      </c>
      <c r="B12" s="33"/>
      <c r="C12" s="34"/>
      <c r="D12" s="35"/>
      <c r="E12" s="61"/>
      <c r="F12" s="33"/>
      <c r="G12" s="24" t="s">
        <v>4277</v>
      </c>
    </row>
    <row r="13" spans="1:7" ht="12.75" customHeight="1">
      <c r="A13" s="32" t="str">
        <f t="shared" si="1"/>
        <v/>
      </c>
      <c r="B13" s="33"/>
      <c r="C13" s="34"/>
      <c r="D13" s="35"/>
      <c r="E13" s="61"/>
      <c r="F13" s="33"/>
      <c r="G13" s="24" t="s">
        <v>4278</v>
      </c>
    </row>
    <row r="14" spans="1:7" ht="12.75" customHeight="1">
      <c r="A14" s="32" t="str">
        <f t="shared" si="1"/>
        <v/>
      </c>
      <c r="B14" s="33"/>
      <c r="C14" s="34"/>
      <c r="D14" s="35"/>
      <c r="E14" s="61"/>
      <c r="F14" s="33"/>
      <c r="G14" s="24" t="s">
        <v>4279</v>
      </c>
    </row>
    <row r="15" spans="1:7" ht="12.75" customHeight="1">
      <c r="A15" s="32" t="str">
        <f t="shared" si="1"/>
        <v/>
      </c>
      <c r="B15" s="33"/>
      <c r="C15" s="34"/>
      <c r="D15" s="35"/>
      <c r="E15" s="61"/>
      <c r="F15" s="33"/>
      <c r="G15" s="24" t="s">
        <v>4280</v>
      </c>
    </row>
    <row r="16" spans="1:7" ht="12.75" customHeight="1">
      <c r="A16" s="32" t="str">
        <f t="shared" si="1"/>
        <v/>
      </c>
      <c r="B16" s="33"/>
      <c r="C16" s="34"/>
      <c r="D16" s="35"/>
      <c r="E16" s="61"/>
      <c r="F16" s="33"/>
      <c r="G16" s="24" t="s">
        <v>4281</v>
      </c>
    </row>
    <row r="17" spans="1:7" ht="12.75" customHeight="1">
      <c r="A17" s="32" t="str">
        <f t="shared" si="1"/>
        <v/>
      </c>
      <c r="B17" s="33"/>
      <c r="C17" s="34"/>
      <c r="D17" s="35"/>
      <c r="E17" s="61"/>
      <c r="F17" s="33"/>
      <c r="G17" s="24" t="s">
        <v>4282</v>
      </c>
    </row>
    <row r="18" spans="1:7" ht="12.75" customHeight="1">
      <c r="A18" s="32" t="str">
        <f t="shared" si="1"/>
        <v/>
      </c>
      <c r="B18" s="33"/>
      <c r="C18" s="34"/>
      <c r="D18" s="35"/>
      <c r="E18" s="61"/>
      <c r="F18" s="33"/>
      <c r="G18" s="24" t="s">
        <v>4283</v>
      </c>
    </row>
    <row r="19" spans="1:7" ht="12.75" customHeight="1">
      <c r="A19" s="32" t="str">
        <f t="shared" si="1"/>
        <v/>
      </c>
      <c r="B19" s="33"/>
      <c r="C19" s="34"/>
      <c r="D19" s="35"/>
      <c r="E19" s="61"/>
      <c r="F19" s="33"/>
      <c r="G19" s="24" t="s">
        <v>4284</v>
      </c>
    </row>
    <row r="20" spans="1:7" ht="12.75" customHeight="1">
      <c r="A20" s="32" t="str">
        <f t="shared" si="1"/>
        <v/>
      </c>
      <c r="B20" s="33"/>
      <c r="C20" s="34"/>
      <c r="D20" s="35"/>
      <c r="E20" s="61"/>
      <c r="F20" s="33"/>
      <c r="G20" s="24" t="s">
        <v>4285</v>
      </c>
    </row>
    <row r="21" spans="1:7" ht="12.75" customHeight="1">
      <c r="A21" s="32" t="str">
        <f t="shared" si="1"/>
        <v/>
      </c>
      <c r="B21" s="33"/>
      <c r="C21" s="34"/>
      <c r="D21" s="35"/>
      <c r="E21" s="61"/>
      <c r="F21" s="33"/>
      <c r="G21" s="24" t="s">
        <v>4286</v>
      </c>
    </row>
    <row r="22" spans="1:7" ht="12.75" customHeight="1">
      <c r="A22" s="32" t="str">
        <f t="shared" si="1"/>
        <v/>
      </c>
      <c r="B22" s="33"/>
      <c r="C22" s="34"/>
      <c r="D22" s="35"/>
      <c r="E22" s="61"/>
      <c r="F22" s="33"/>
      <c r="G22" s="24" t="s">
        <v>4287</v>
      </c>
    </row>
    <row r="23" spans="1:7" ht="12.75" customHeight="1">
      <c r="A23" s="32" t="str">
        <f t="shared" si="1"/>
        <v/>
      </c>
      <c r="B23" s="33"/>
      <c r="C23" s="34"/>
      <c r="D23" s="35"/>
      <c r="E23" s="61"/>
      <c r="F23" s="33"/>
      <c r="G23" s="24" t="s">
        <v>4288</v>
      </c>
    </row>
    <row r="24" spans="1:7" ht="12.75" customHeight="1">
      <c r="A24" s="32" t="str">
        <f t="shared" si="1"/>
        <v/>
      </c>
      <c r="B24" s="33"/>
      <c r="C24" s="34"/>
      <c r="D24" s="35"/>
      <c r="E24" s="61"/>
      <c r="F24" s="33"/>
      <c r="G24" s="24" t="s">
        <v>4289</v>
      </c>
    </row>
    <row r="25" spans="1:7" ht="12.75" customHeight="1">
      <c r="A25" s="32" t="str">
        <f t="shared" si="1"/>
        <v/>
      </c>
      <c r="B25" s="33"/>
      <c r="C25" s="34"/>
      <c r="D25" s="35"/>
      <c r="E25" s="61"/>
      <c r="F25" s="33"/>
      <c r="G25" s="24" t="s">
        <v>4290</v>
      </c>
    </row>
    <row r="26" spans="1:7" ht="12.75" customHeight="1">
      <c r="A26" s="32" t="str">
        <f t="shared" si="1"/>
        <v/>
      </c>
      <c r="B26" s="33"/>
      <c r="C26" s="34"/>
      <c r="D26" s="35"/>
      <c r="E26" s="61"/>
      <c r="F26" s="33"/>
      <c r="G26" s="24" t="s">
        <v>4291</v>
      </c>
    </row>
    <row r="27" spans="1:7" ht="15.75" customHeight="1">
      <c r="A27" s="803" t="s">
        <v>1694</v>
      </c>
      <c r="B27" s="804"/>
      <c r="C27" s="36"/>
      <c r="D27" s="42">
        <f>SUM(D7:D26)</f>
        <v>0</v>
      </c>
      <c r="E27" s="42">
        <f>SUM(E7:E26)</f>
        <v>0</v>
      </c>
      <c r="F27" s="38"/>
    </row>
    <row r="28" spans="1:7" ht="15.75" customHeight="1">
      <c r="A28" s="25" t="e">
        <f>#REF!&amp;"填表人："&amp;#REF!</f>
        <v>#REF!</v>
      </c>
      <c r="E28" s="25" t="e">
        <f>"评估人员："&amp;#REF!</f>
        <v>#REF!</v>
      </c>
      <c r="G28" s="25" t="s">
        <v>1653</v>
      </c>
    </row>
    <row r="29" spans="1:7" ht="15.75" customHeight="1">
      <c r="A29" s="25" t="e">
        <f>"填表日期："&amp;YEAR(#REF!)&amp;"年"&amp;MONTH(#REF!)&amp;"月"&amp;DAY(#REF!)&amp;"日"</f>
        <v>#REF!</v>
      </c>
    </row>
  </sheetData>
  <mergeCells count="3">
    <mergeCell ref="A2:F2"/>
    <mergeCell ref="A3:F3"/>
    <mergeCell ref="A27:B27"/>
  </mergeCells>
  <phoneticPr fontId="48" type="noConversion"/>
  <hyperlinks>
    <hyperlink ref="A1" location="索引目录!A1" display="返回索引目录" xr:uid="{00000000-0004-0000-5700-000000000000}"/>
  </hyperlinks>
  <printOptions horizontalCentered="1"/>
  <pageMargins left="0.98402777777777795" right="0.98402777777777795" top="0.98402777777777795" bottom="0.98402777777777795" header="0.47152777777777799" footer="0.35416666666666702"/>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93">
    <pageSetUpPr fitToPage="1"/>
  </sheetPr>
  <dimension ref="A1:H29"/>
  <sheetViews>
    <sheetView showGridLines="0" topLeftCell="A2" zoomScale="96" zoomScaleNormal="96" workbookViewId="0">
      <selection activeCell="I31" sqref="I31"/>
    </sheetView>
  </sheetViews>
  <sheetFormatPr defaultColWidth="9" defaultRowHeight="15.75" customHeight="1"/>
  <cols>
    <col min="1" max="6" width="18" style="25" customWidth="1"/>
    <col min="7" max="7" width="16.625" style="25" customWidth="1"/>
    <col min="8" max="8" width="8.625" style="25" customWidth="1"/>
    <col min="9" max="10" width="9" style="25" customWidth="1"/>
    <col min="11" max="16384" width="9" style="25"/>
  </cols>
  <sheetData>
    <row r="1" spans="1:8" ht="15.75" customHeight="1">
      <c r="A1" s="26" t="s">
        <v>0</v>
      </c>
    </row>
    <row r="2" spans="1:8" s="23" customFormat="1" ht="30" customHeight="1">
      <c r="A2" s="798" t="s">
        <v>4292</v>
      </c>
      <c r="B2" s="799"/>
      <c r="C2" s="799"/>
      <c r="D2" s="799"/>
      <c r="E2" s="799"/>
      <c r="F2" s="799"/>
      <c r="G2" s="799"/>
    </row>
    <row r="3" spans="1:8" ht="15.75" customHeight="1">
      <c r="A3" s="800" t="e">
        <f>"评估基准日："&amp;TEXT(#REF!,"yyyy年mm月dd日")</f>
        <v>#REF!</v>
      </c>
      <c r="B3" s="801"/>
      <c r="C3" s="801"/>
      <c r="D3" s="801"/>
      <c r="E3" s="801"/>
      <c r="F3" s="801"/>
      <c r="G3" s="801"/>
    </row>
    <row r="4" spans="1:8" ht="14.25" customHeight="1">
      <c r="A4" s="24"/>
      <c r="B4" s="24"/>
      <c r="C4" s="24"/>
      <c r="D4" s="24"/>
      <c r="E4" s="24"/>
      <c r="F4" s="24"/>
      <c r="G4" s="28" t="s">
        <v>4293</v>
      </c>
    </row>
    <row r="5" spans="1:8" ht="15.75" customHeight="1">
      <c r="A5" s="25" t="e">
        <f>#REF!&amp;"："&amp;#REF!</f>
        <v>#REF!</v>
      </c>
      <c r="G5" s="28" t="s">
        <v>1614</v>
      </c>
    </row>
    <row r="6" spans="1:8" s="24" customFormat="1" ht="15.75" customHeight="1">
      <c r="A6" s="30" t="s">
        <v>4</v>
      </c>
      <c r="B6" s="30" t="s">
        <v>4294</v>
      </c>
      <c r="C6" s="30" t="s">
        <v>1021</v>
      </c>
      <c r="D6" s="30" t="s">
        <v>4295</v>
      </c>
      <c r="E6" s="31" t="s">
        <v>6</v>
      </c>
      <c r="F6" s="30" t="s">
        <v>7</v>
      </c>
      <c r="G6" s="30" t="s">
        <v>176</v>
      </c>
      <c r="H6" s="24" t="s">
        <v>1631</v>
      </c>
    </row>
    <row r="7" spans="1:8" ht="12.75" customHeight="1">
      <c r="A7" s="32" t="str">
        <f t="shared" ref="A7" si="0">IF(D7="","",ROW()-6)</f>
        <v/>
      </c>
      <c r="B7" s="33"/>
      <c r="C7" s="34"/>
      <c r="D7" s="33"/>
      <c r="E7" s="35"/>
      <c r="F7" s="61"/>
      <c r="G7" s="33"/>
      <c r="H7" s="24" t="s">
        <v>4296</v>
      </c>
    </row>
    <row r="8" spans="1:8" ht="12.75" customHeight="1">
      <c r="A8" s="32" t="str">
        <f t="shared" ref="A8:A26" si="1">IF(D8="","",ROW()-6)</f>
        <v/>
      </c>
      <c r="B8" s="33"/>
      <c r="C8" s="34"/>
      <c r="D8" s="33"/>
      <c r="E8" s="35"/>
      <c r="F8" s="61"/>
      <c r="G8" s="33"/>
      <c r="H8" s="24" t="s">
        <v>4297</v>
      </c>
    </row>
    <row r="9" spans="1:8" ht="12.75" customHeight="1">
      <c r="A9" s="32" t="str">
        <f t="shared" si="1"/>
        <v/>
      </c>
      <c r="B9" s="33"/>
      <c r="C9" s="34"/>
      <c r="D9" s="33"/>
      <c r="E9" s="35"/>
      <c r="F9" s="61"/>
      <c r="G9" s="33"/>
      <c r="H9" s="24" t="s">
        <v>4298</v>
      </c>
    </row>
    <row r="10" spans="1:8" ht="12.75" customHeight="1">
      <c r="A10" s="32" t="str">
        <f t="shared" si="1"/>
        <v/>
      </c>
      <c r="B10" s="33"/>
      <c r="C10" s="34"/>
      <c r="D10" s="33"/>
      <c r="E10" s="35"/>
      <c r="F10" s="61"/>
      <c r="G10" s="33"/>
      <c r="H10" s="24" t="s">
        <v>4299</v>
      </c>
    </row>
    <row r="11" spans="1:8" ht="12.75" customHeight="1">
      <c r="A11" s="32" t="str">
        <f t="shared" si="1"/>
        <v/>
      </c>
      <c r="B11" s="33"/>
      <c r="C11" s="34"/>
      <c r="D11" s="33"/>
      <c r="E11" s="35"/>
      <c r="F11" s="61"/>
      <c r="G11" s="33"/>
      <c r="H11" s="24" t="s">
        <v>4300</v>
      </c>
    </row>
    <row r="12" spans="1:8" ht="12.75" customHeight="1">
      <c r="A12" s="32" t="str">
        <f t="shared" si="1"/>
        <v/>
      </c>
      <c r="B12" s="33"/>
      <c r="C12" s="34"/>
      <c r="D12" s="33"/>
      <c r="E12" s="35"/>
      <c r="F12" s="61"/>
      <c r="G12" s="33"/>
      <c r="H12" s="24" t="s">
        <v>4301</v>
      </c>
    </row>
    <row r="13" spans="1:8" ht="12.75" customHeight="1">
      <c r="A13" s="32" t="str">
        <f t="shared" si="1"/>
        <v/>
      </c>
      <c r="B13" s="33"/>
      <c r="C13" s="34"/>
      <c r="D13" s="33"/>
      <c r="E13" s="35"/>
      <c r="F13" s="61"/>
      <c r="G13" s="33"/>
      <c r="H13" s="24" t="s">
        <v>4302</v>
      </c>
    </row>
    <row r="14" spans="1:8" ht="12.75" customHeight="1">
      <c r="A14" s="32" t="str">
        <f t="shared" si="1"/>
        <v/>
      </c>
      <c r="B14" s="33"/>
      <c r="C14" s="34"/>
      <c r="D14" s="33"/>
      <c r="E14" s="35"/>
      <c r="F14" s="61"/>
      <c r="G14" s="33"/>
      <c r="H14" s="24" t="s">
        <v>4303</v>
      </c>
    </row>
    <row r="15" spans="1:8" ht="12.75" customHeight="1">
      <c r="A15" s="32" t="str">
        <f t="shared" si="1"/>
        <v/>
      </c>
      <c r="B15" s="33"/>
      <c r="C15" s="34"/>
      <c r="D15" s="33"/>
      <c r="E15" s="35"/>
      <c r="F15" s="61"/>
      <c r="G15" s="33"/>
      <c r="H15" s="24" t="s">
        <v>4304</v>
      </c>
    </row>
    <row r="16" spans="1:8" ht="12.75" customHeight="1">
      <c r="A16" s="32" t="str">
        <f t="shared" si="1"/>
        <v/>
      </c>
      <c r="B16" s="33"/>
      <c r="C16" s="34"/>
      <c r="D16" s="33"/>
      <c r="E16" s="35"/>
      <c r="F16" s="61"/>
      <c r="G16" s="33"/>
      <c r="H16" s="24" t="s">
        <v>4305</v>
      </c>
    </row>
    <row r="17" spans="1:8" ht="12.75" customHeight="1">
      <c r="A17" s="32" t="str">
        <f t="shared" si="1"/>
        <v/>
      </c>
      <c r="B17" s="33"/>
      <c r="C17" s="34"/>
      <c r="D17" s="33"/>
      <c r="E17" s="35"/>
      <c r="F17" s="61"/>
      <c r="G17" s="33"/>
      <c r="H17" s="24" t="s">
        <v>4306</v>
      </c>
    </row>
    <row r="18" spans="1:8" ht="12.75" customHeight="1">
      <c r="A18" s="32" t="str">
        <f t="shared" si="1"/>
        <v/>
      </c>
      <c r="B18" s="33"/>
      <c r="C18" s="34"/>
      <c r="D18" s="33"/>
      <c r="E18" s="35"/>
      <c r="F18" s="61"/>
      <c r="G18" s="33"/>
      <c r="H18" s="24" t="s">
        <v>4307</v>
      </c>
    </row>
    <row r="19" spans="1:8" ht="12.75" customHeight="1">
      <c r="A19" s="32" t="str">
        <f t="shared" si="1"/>
        <v/>
      </c>
      <c r="B19" s="33"/>
      <c r="C19" s="34"/>
      <c r="D19" s="33"/>
      <c r="E19" s="35"/>
      <c r="F19" s="61"/>
      <c r="G19" s="33"/>
      <c r="H19" s="24" t="s">
        <v>4308</v>
      </c>
    </row>
    <row r="20" spans="1:8" ht="12.75" customHeight="1">
      <c r="A20" s="32" t="str">
        <f t="shared" si="1"/>
        <v/>
      </c>
      <c r="B20" s="33"/>
      <c r="C20" s="34"/>
      <c r="D20" s="33"/>
      <c r="E20" s="35"/>
      <c r="F20" s="61"/>
      <c r="G20" s="33"/>
      <c r="H20" s="24" t="s">
        <v>4309</v>
      </c>
    </row>
    <row r="21" spans="1:8" ht="12.75" customHeight="1">
      <c r="A21" s="32" t="str">
        <f t="shared" si="1"/>
        <v/>
      </c>
      <c r="B21" s="33"/>
      <c r="C21" s="34"/>
      <c r="D21" s="33"/>
      <c r="E21" s="35"/>
      <c r="F21" s="61"/>
      <c r="G21" s="33"/>
      <c r="H21" s="24" t="s">
        <v>4310</v>
      </c>
    </row>
    <row r="22" spans="1:8" ht="12.75" customHeight="1">
      <c r="A22" s="32" t="str">
        <f t="shared" si="1"/>
        <v/>
      </c>
      <c r="B22" s="33"/>
      <c r="C22" s="34"/>
      <c r="D22" s="33"/>
      <c r="E22" s="35"/>
      <c r="F22" s="61"/>
      <c r="G22" s="33"/>
      <c r="H22" s="24" t="s">
        <v>4311</v>
      </c>
    </row>
    <row r="23" spans="1:8" ht="12.75" customHeight="1">
      <c r="A23" s="32" t="str">
        <f t="shared" si="1"/>
        <v/>
      </c>
      <c r="B23" s="33"/>
      <c r="C23" s="34"/>
      <c r="D23" s="33"/>
      <c r="E23" s="35"/>
      <c r="F23" s="61"/>
      <c r="G23" s="33"/>
      <c r="H23" s="24" t="s">
        <v>4312</v>
      </c>
    </row>
    <row r="24" spans="1:8" ht="12.75" customHeight="1">
      <c r="A24" s="32" t="str">
        <f t="shared" si="1"/>
        <v/>
      </c>
      <c r="B24" s="33"/>
      <c r="C24" s="34"/>
      <c r="D24" s="33"/>
      <c r="E24" s="35"/>
      <c r="F24" s="61"/>
      <c r="G24" s="33"/>
      <c r="H24" s="24" t="s">
        <v>4313</v>
      </c>
    </row>
    <row r="25" spans="1:8" ht="12.75" customHeight="1">
      <c r="A25" s="32" t="str">
        <f t="shared" si="1"/>
        <v/>
      </c>
      <c r="B25" s="33"/>
      <c r="C25" s="34"/>
      <c r="D25" s="33"/>
      <c r="E25" s="35"/>
      <c r="F25" s="61"/>
      <c r="G25" s="33"/>
      <c r="H25" s="24" t="s">
        <v>4314</v>
      </c>
    </row>
    <row r="26" spans="1:8" ht="12.75" customHeight="1">
      <c r="A26" s="32" t="str">
        <f t="shared" si="1"/>
        <v/>
      </c>
      <c r="B26" s="33"/>
      <c r="C26" s="34"/>
      <c r="D26" s="33"/>
      <c r="E26" s="35"/>
      <c r="F26" s="61"/>
      <c r="G26" s="33"/>
      <c r="H26" s="24" t="s">
        <v>4315</v>
      </c>
    </row>
    <row r="27" spans="1:8" ht="15.75" customHeight="1">
      <c r="A27" s="803" t="s">
        <v>1694</v>
      </c>
      <c r="B27" s="804"/>
      <c r="C27" s="36"/>
      <c r="D27" s="36"/>
      <c r="E27" s="42">
        <f>SUM(E7:E26)</f>
        <v>0</v>
      </c>
      <c r="F27" s="42">
        <f>SUM(F7:F26)</f>
        <v>0</v>
      </c>
      <c r="G27" s="38"/>
    </row>
    <row r="28" spans="1:8" ht="15.75" customHeight="1">
      <c r="A28" s="25" t="e">
        <f>#REF!&amp;"填表人："&amp;#REF!</f>
        <v>#REF!</v>
      </c>
      <c r="F28" s="25" t="e">
        <f>"评估人员："&amp;#REF!</f>
        <v>#REF!</v>
      </c>
      <c r="H28" s="25" t="s">
        <v>1653</v>
      </c>
    </row>
    <row r="29" spans="1:8" ht="15.75" customHeight="1">
      <c r="A29" s="25" t="e">
        <f>"填表日期："&amp;YEAR(#REF!)&amp;"年"&amp;MONTH(#REF!)&amp;"月"&amp;DAY(#REF!)&amp;"日"</f>
        <v>#REF!</v>
      </c>
    </row>
  </sheetData>
  <mergeCells count="3">
    <mergeCell ref="A2:G2"/>
    <mergeCell ref="A3:G3"/>
    <mergeCell ref="A27:B27"/>
  </mergeCells>
  <phoneticPr fontId="48" type="noConversion"/>
  <hyperlinks>
    <hyperlink ref="A1" location="索引目录!A1" display="返回索引目录" xr:uid="{00000000-0004-0000-5800-000000000000}"/>
  </hyperlinks>
  <printOptions horizontalCentered="1"/>
  <pageMargins left="0.98402777777777795" right="0.98402777777777795" top="0.98402777777777795" bottom="0.98402777777777795" header="0.47152777777777799" footer="0.35416666666666702"/>
  <pageSetup paperSize="9" scale="9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H29"/>
  <sheetViews>
    <sheetView showGridLines="0" topLeftCell="A9" zoomScale="96" zoomScaleNormal="96" workbookViewId="0">
      <selection activeCell="J23" sqref="J23"/>
    </sheetView>
  </sheetViews>
  <sheetFormatPr defaultColWidth="9" defaultRowHeight="13.15"/>
  <cols>
    <col min="1" max="1" width="6.625" style="52" customWidth="1"/>
    <col min="2" max="2" width="30.125" style="52" customWidth="1"/>
    <col min="3" max="7" width="15.625" style="52" customWidth="1"/>
    <col min="8" max="9" width="9" style="52" customWidth="1"/>
    <col min="10" max="16384" width="9" style="52"/>
  </cols>
  <sheetData>
    <row r="1" spans="1:7">
      <c r="A1" s="53" t="s">
        <v>0</v>
      </c>
    </row>
    <row r="2" spans="1:7" s="50" customFormat="1" ht="30" customHeight="1">
      <c r="A2" s="733" t="s">
        <v>708</v>
      </c>
      <c r="B2" s="734"/>
      <c r="C2" s="734"/>
      <c r="D2" s="734"/>
      <c r="E2" s="734"/>
      <c r="F2" s="734"/>
      <c r="G2" s="734"/>
    </row>
    <row r="3" spans="1:7" ht="15.75" customHeight="1">
      <c r="A3" s="735" t="e">
        <f>"评估基准日："&amp;TEXT(#REF!,"yyyy年mm月dd日")</f>
        <v>#REF!</v>
      </c>
      <c r="B3" s="736"/>
      <c r="C3" s="736"/>
      <c r="D3" s="736"/>
      <c r="E3" s="736"/>
      <c r="F3" s="736"/>
      <c r="G3" s="736"/>
    </row>
    <row r="4" spans="1:7" ht="14.25" customHeight="1">
      <c r="A4" s="51"/>
      <c r="B4" s="51"/>
      <c r="C4" s="51"/>
      <c r="D4" s="51"/>
      <c r="E4" s="51"/>
      <c r="F4" s="796" t="s">
        <v>709</v>
      </c>
      <c r="G4" s="736"/>
    </row>
    <row r="5" spans="1:7" ht="15.75" customHeight="1">
      <c r="A5" s="52" t="e">
        <f>#REF!&amp;"："&amp;#REF!</f>
        <v>#REF!</v>
      </c>
      <c r="F5" s="797" t="s">
        <v>710</v>
      </c>
      <c r="G5" s="764"/>
    </row>
    <row r="6" spans="1:7" s="51" customFormat="1" ht="15.75" customHeight="1">
      <c r="A6" s="56" t="s">
        <v>711</v>
      </c>
      <c r="B6" s="56" t="s">
        <v>5</v>
      </c>
      <c r="C6" s="56" t="s">
        <v>6</v>
      </c>
      <c r="D6" s="56" t="s">
        <v>7</v>
      </c>
      <c r="E6" s="80" t="s">
        <v>712</v>
      </c>
      <c r="F6" s="56" t="s">
        <v>616</v>
      </c>
      <c r="G6" s="56" t="s">
        <v>176</v>
      </c>
    </row>
    <row r="7" spans="1:7" ht="15.75" customHeight="1">
      <c r="A7" s="56" t="s">
        <v>713</v>
      </c>
      <c r="B7" s="81" t="s">
        <v>214</v>
      </c>
      <c r="C7" s="82">
        <f>'3-1-1现金'!F22</f>
        <v>0</v>
      </c>
      <c r="D7" s="82">
        <f>'3-1-1现金'!G22</f>
        <v>0</v>
      </c>
      <c r="E7" s="58">
        <f>D7-C7</f>
        <v>0</v>
      </c>
      <c r="F7" s="83" t="str">
        <f>IF(C7=0,"",E7/C7*100)</f>
        <v/>
      </c>
      <c r="G7" s="57"/>
    </row>
    <row r="8" spans="1:7" ht="15.75" customHeight="1">
      <c r="A8" s="56" t="s">
        <v>714</v>
      </c>
      <c r="B8" s="95" t="s">
        <v>217</v>
      </c>
      <c r="C8" s="82">
        <f>'3-1-2银行存款'!G27</f>
        <v>0</v>
      </c>
      <c r="D8" s="82">
        <f>'3-1-2银行存款'!H27</f>
        <v>0</v>
      </c>
      <c r="E8" s="58">
        <f>D8-C8</f>
        <v>0</v>
      </c>
      <c r="F8" s="83" t="str">
        <f>IF(C8=0,"",E8/C8*100)</f>
        <v/>
      </c>
      <c r="G8" s="57"/>
    </row>
    <row r="9" spans="1:7" ht="15.75" customHeight="1">
      <c r="A9" s="56" t="s">
        <v>715</v>
      </c>
      <c r="B9" s="95" t="s">
        <v>219</v>
      </c>
      <c r="C9" s="82">
        <f>'3-1-3其他货币资金'!G27</f>
        <v>0</v>
      </c>
      <c r="D9" s="82">
        <f>'3-1-3其他货币资金'!H27</f>
        <v>0</v>
      </c>
      <c r="E9" s="58">
        <f>D9-C9</f>
        <v>0</v>
      </c>
      <c r="F9" s="83" t="str">
        <f>IF(C9=0,"",E9/C9*100)</f>
        <v/>
      </c>
      <c r="G9" s="57"/>
    </row>
    <row r="10" spans="1:7" ht="15.75" customHeight="1">
      <c r="A10" s="56"/>
      <c r="B10" s="81"/>
      <c r="C10" s="82"/>
      <c r="D10" s="58"/>
      <c r="E10" s="58"/>
      <c r="F10" s="83"/>
      <c r="G10" s="57"/>
    </row>
    <row r="11" spans="1:7" ht="15.75" customHeight="1">
      <c r="A11" s="56"/>
      <c r="B11" s="81"/>
      <c r="C11" s="82"/>
      <c r="D11" s="58"/>
      <c r="E11" s="58"/>
      <c r="F11" s="83"/>
      <c r="G11" s="57"/>
    </row>
    <row r="12" spans="1:7" ht="15.75" customHeight="1">
      <c r="A12" s="56"/>
      <c r="B12" s="81"/>
      <c r="C12" s="82"/>
      <c r="D12" s="58"/>
      <c r="E12" s="58"/>
      <c r="F12" s="83"/>
      <c r="G12" s="57"/>
    </row>
    <row r="13" spans="1:7" ht="15.75" customHeight="1">
      <c r="A13" s="56"/>
      <c r="B13" s="81"/>
      <c r="C13" s="82"/>
      <c r="D13" s="58"/>
      <c r="E13" s="58"/>
      <c r="F13" s="83"/>
      <c r="G13" s="57"/>
    </row>
    <row r="14" spans="1:7" ht="15.75" customHeight="1">
      <c r="A14" s="56"/>
      <c r="B14" s="81"/>
      <c r="C14" s="82"/>
      <c r="D14" s="58"/>
      <c r="E14" s="58"/>
      <c r="F14" s="83"/>
      <c r="G14" s="57"/>
    </row>
    <row r="15" spans="1:7" ht="15.75" customHeight="1">
      <c r="A15" s="56"/>
      <c r="B15" s="81"/>
      <c r="C15" s="82"/>
      <c r="D15" s="58"/>
      <c r="E15" s="58"/>
      <c r="F15" s="83"/>
      <c r="G15" s="57"/>
    </row>
    <row r="16" spans="1:7" ht="15.75" customHeight="1">
      <c r="A16" s="56"/>
      <c r="B16" s="81"/>
      <c r="C16" s="82"/>
      <c r="D16" s="58"/>
      <c r="E16" s="58"/>
      <c r="F16" s="83"/>
      <c r="G16" s="57"/>
    </row>
    <row r="17" spans="1:8" ht="15.75" customHeight="1">
      <c r="A17" s="56"/>
      <c r="B17" s="81"/>
      <c r="C17" s="82"/>
      <c r="D17" s="58"/>
      <c r="E17" s="58"/>
      <c r="F17" s="83"/>
      <c r="G17" s="57"/>
    </row>
    <row r="18" spans="1:8" ht="15.75" customHeight="1">
      <c r="A18" s="56"/>
      <c r="B18" s="81"/>
      <c r="C18" s="82"/>
      <c r="D18" s="58"/>
      <c r="E18" s="58"/>
      <c r="F18" s="83"/>
      <c r="G18" s="57"/>
    </row>
    <row r="19" spans="1:8" ht="15.75" customHeight="1">
      <c r="A19" s="56"/>
      <c r="B19" s="81"/>
      <c r="C19" s="82"/>
      <c r="D19" s="58"/>
      <c r="E19" s="58"/>
      <c r="F19" s="83"/>
      <c r="G19" s="57"/>
    </row>
    <row r="20" spans="1:8" ht="15.75" customHeight="1">
      <c r="A20" s="56"/>
      <c r="B20" s="81"/>
      <c r="C20" s="82"/>
      <c r="D20" s="58"/>
      <c r="E20" s="58"/>
      <c r="F20" s="83"/>
      <c r="G20" s="57"/>
    </row>
    <row r="21" spans="1:8" ht="15.75" customHeight="1">
      <c r="A21" s="56"/>
      <c r="B21" s="81"/>
      <c r="C21" s="82"/>
      <c r="D21" s="58"/>
      <c r="E21" s="58"/>
      <c r="F21" s="83"/>
      <c r="G21" s="57"/>
    </row>
    <row r="22" spans="1:8" ht="15.75" customHeight="1">
      <c r="A22" s="56"/>
      <c r="B22" s="81"/>
      <c r="C22" s="82"/>
      <c r="D22" s="58"/>
      <c r="E22" s="58"/>
      <c r="F22" s="83"/>
      <c r="G22" s="57"/>
    </row>
    <row r="23" spans="1:8" ht="15.75" customHeight="1">
      <c r="A23" s="56"/>
      <c r="B23" s="81"/>
      <c r="C23" s="82"/>
      <c r="D23" s="58"/>
      <c r="E23" s="58"/>
      <c r="F23" s="83"/>
      <c r="G23" s="57"/>
    </row>
    <row r="24" spans="1:8" ht="15.75" customHeight="1">
      <c r="A24" s="56"/>
      <c r="B24" s="81"/>
      <c r="C24" s="82"/>
      <c r="D24" s="58"/>
      <c r="E24" s="58"/>
      <c r="F24" s="83"/>
      <c r="G24" s="57"/>
    </row>
    <row r="25" spans="1:8" ht="15.75" customHeight="1">
      <c r="A25" s="56"/>
      <c r="B25" s="81"/>
      <c r="C25" s="82"/>
      <c r="D25" s="58"/>
      <c r="E25" s="58"/>
      <c r="F25" s="83"/>
      <c r="G25" s="57"/>
    </row>
    <row r="26" spans="1:8" ht="15.75" customHeight="1">
      <c r="A26" s="56"/>
      <c r="B26" s="81"/>
      <c r="C26" s="82"/>
      <c r="D26" s="58"/>
      <c r="E26" s="58"/>
      <c r="F26" s="83"/>
      <c r="G26" s="57"/>
    </row>
    <row r="27" spans="1:8" ht="15.75" customHeight="1">
      <c r="A27" s="741" t="s">
        <v>716</v>
      </c>
      <c r="B27" s="753"/>
      <c r="C27" s="82">
        <f>SUM(C7:C26)</f>
        <v>0</v>
      </c>
      <c r="D27" s="82">
        <f>SUM(D7:D26)</f>
        <v>0</v>
      </c>
      <c r="E27" s="58">
        <f>D27-C27</f>
        <v>0</v>
      </c>
      <c r="F27" s="83" t="str">
        <f>IF(C27=0,"",E27/C27*100)</f>
        <v/>
      </c>
      <c r="G27" s="57"/>
    </row>
    <row r="28" spans="1:8" ht="15.75" customHeight="1">
      <c r="E28" s="52" t="e">
        <f>"评估人员："&amp;#REF!</f>
        <v>#REF!</v>
      </c>
      <c r="H28" s="246" t="s">
        <v>159</v>
      </c>
    </row>
    <row r="29" spans="1:8" ht="15.75" customHeight="1">
      <c r="H29" s="59" t="s">
        <v>717</v>
      </c>
    </row>
  </sheetData>
  <mergeCells count="5">
    <mergeCell ref="A2:G2"/>
    <mergeCell ref="A3:G3"/>
    <mergeCell ref="F4:G4"/>
    <mergeCell ref="F5:G5"/>
    <mergeCell ref="A27:B27"/>
  </mergeCells>
  <phoneticPr fontId="48" type="noConversion"/>
  <hyperlinks>
    <hyperlink ref="A1" location="索引目录!A1" display="返回索引目录" xr:uid="{00000000-0004-0000-0800-000000000000}"/>
  </hyperlinks>
  <printOptions horizontalCentered="1"/>
  <pageMargins left="0.98402777777777795" right="0.98402777777777795" top="0.98402777777777795" bottom="0.98402777777777795" header="0.47152777777777799" footer="0.35416666666666702"/>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4">
    <pageSetUpPr fitToPage="1"/>
  </sheetPr>
  <dimension ref="A1:J30"/>
  <sheetViews>
    <sheetView showGridLines="0" topLeftCell="A4" zoomScale="96" zoomScaleNormal="96" workbookViewId="0">
      <selection activeCell="I31" sqref="I31"/>
    </sheetView>
  </sheetViews>
  <sheetFormatPr defaultColWidth="9" defaultRowHeight="15.75" customHeight="1"/>
  <cols>
    <col min="1" max="1" width="10.125" style="25" customWidth="1"/>
    <col min="2" max="2" width="13.625" style="25" customWidth="1"/>
    <col min="3" max="8" width="10.125" style="25" customWidth="1"/>
    <col min="9" max="9" width="17.125" style="25" customWidth="1"/>
    <col min="10" max="10" width="8.125" style="25" customWidth="1"/>
    <col min="11" max="12" width="9" style="25" customWidth="1"/>
    <col min="13" max="16384" width="9" style="25"/>
  </cols>
  <sheetData>
    <row r="1" spans="1:10" ht="15.75" customHeight="1">
      <c r="A1" s="26" t="s">
        <v>0</v>
      </c>
    </row>
    <row r="2" spans="1:10" s="23" customFormat="1" ht="30" customHeight="1">
      <c r="A2" s="798" t="s">
        <v>4316</v>
      </c>
      <c r="B2" s="799"/>
      <c r="C2" s="799"/>
      <c r="D2" s="799"/>
      <c r="E2" s="799"/>
      <c r="F2" s="799"/>
      <c r="G2" s="799"/>
      <c r="H2" s="799"/>
      <c r="I2" s="799"/>
    </row>
    <row r="3" spans="1:10" ht="15.75" customHeight="1">
      <c r="A3" s="800" t="e">
        <f>"评估基准日："&amp;TEXT(#REF!,"yyyy年mm月dd日")</f>
        <v>#REF!</v>
      </c>
      <c r="B3" s="801"/>
      <c r="C3" s="801"/>
      <c r="D3" s="801"/>
      <c r="E3" s="801"/>
      <c r="F3" s="801"/>
      <c r="G3" s="801"/>
      <c r="H3" s="801"/>
      <c r="I3" s="801"/>
    </row>
    <row r="4" spans="1:10" ht="14.25" customHeight="1">
      <c r="A4" s="24"/>
      <c r="B4" s="24"/>
      <c r="C4" s="24"/>
      <c r="D4" s="24"/>
      <c r="E4" s="24"/>
      <c r="F4" s="24"/>
      <c r="G4" s="24"/>
      <c r="H4" s="24"/>
      <c r="I4" s="28" t="s">
        <v>4317</v>
      </c>
    </row>
    <row r="5" spans="1:10" ht="15.75" customHeight="1">
      <c r="A5" s="885" t="e">
        <f>#REF!&amp;"："&amp;#REF!</f>
        <v>#REF!</v>
      </c>
      <c r="B5" s="809"/>
      <c r="C5" s="809"/>
      <c r="D5" s="809"/>
      <c r="E5" s="29"/>
      <c r="F5" s="29"/>
      <c r="I5" s="28" t="s">
        <v>1614</v>
      </c>
    </row>
    <row r="6" spans="1:10" s="24" customFormat="1" ht="15.75" customHeight="1">
      <c r="A6" s="30" t="s">
        <v>4</v>
      </c>
      <c r="B6" s="30" t="s">
        <v>939</v>
      </c>
      <c r="C6" s="30" t="s">
        <v>1021</v>
      </c>
      <c r="D6" s="30" t="s">
        <v>966</v>
      </c>
      <c r="E6" s="30" t="s">
        <v>722</v>
      </c>
      <c r="F6" s="30" t="s">
        <v>4088</v>
      </c>
      <c r="G6" s="31" t="s">
        <v>6</v>
      </c>
      <c r="H6" s="30" t="s">
        <v>7</v>
      </c>
      <c r="I6" s="30" t="s">
        <v>176</v>
      </c>
      <c r="J6" s="24" t="s">
        <v>1631</v>
      </c>
    </row>
    <row r="7" spans="1:10" ht="12.75" customHeight="1">
      <c r="A7" s="32" t="str">
        <f t="shared" ref="A7" si="0">IF(B7="","",ROW()-6)</f>
        <v/>
      </c>
      <c r="B7" s="33"/>
      <c r="C7" s="34"/>
      <c r="D7" s="33"/>
      <c r="E7" s="33"/>
      <c r="F7" s="35"/>
      <c r="G7" s="35"/>
      <c r="H7" s="61"/>
      <c r="I7" s="33"/>
      <c r="J7" s="24" t="s">
        <v>4318</v>
      </c>
    </row>
    <row r="8" spans="1:10" ht="12.75" customHeight="1">
      <c r="A8" s="32" t="str">
        <f t="shared" ref="A8:A26" si="1">IF(B8="","",ROW()-6)</f>
        <v/>
      </c>
      <c r="B8" s="33"/>
      <c r="C8" s="34"/>
      <c r="D8" s="33"/>
      <c r="E8" s="33"/>
      <c r="F8" s="35"/>
      <c r="G8" s="35"/>
      <c r="H8" s="61"/>
      <c r="I8" s="33"/>
      <c r="J8" s="24" t="s">
        <v>4319</v>
      </c>
    </row>
    <row r="9" spans="1:10" ht="12.75" customHeight="1">
      <c r="A9" s="32" t="str">
        <f t="shared" si="1"/>
        <v/>
      </c>
      <c r="B9" s="33"/>
      <c r="C9" s="34"/>
      <c r="D9" s="33"/>
      <c r="E9" s="33"/>
      <c r="F9" s="35"/>
      <c r="G9" s="35"/>
      <c r="H9" s="61"/>
      <c r="I9" s="33"/>
      <c r="J9" s="24" t="s">
        <v>4320</v>
      </c>
    </row>
    <row r="10" spans="1:10" ht="12.75" customHeight="1">
      <c r="A10" s="32" t="str">
        <f t="shared" si="1"/>
        <v/>
      </c>
      <c r="B10" s="33"/>
      <c r="C10" s="34"/>
      <c r="D10" s="33"/>
      <c r="E10" s="33"/>
      <c r="F10" s="35"/>
      <c r="G10" s="35"/>
      <c r="H10" s="61"/>
      <c r="I10" s="33"/>
      <c r="J10" s="24" t="s">
        <v>4321</v>
      </c>
    </row>
    <row r="11" spans="1:10" ht="12.75" customHeight="1">
      <c r="A11" s="32" t="str">
        <f t="shared" si="1"/>
        <v/>
      </c>
      <c r="B11" s="33"/>
      <c r="C11" s="34"/>
      <c r="D11" s="33"/>
      <c r="E11" s="33"/>
      <c r="F11" s="35"/>
      <c r="G11" s="35"/>
      <c r="H11" s="61"/>
      <c r="I11" s="33"/>
      <c r="J11" s="24" t="s">
        <v>4322</v>
      </c>
    </row>
    <row r="12" spans="1:10" ht="12.75" customHeight="1">
      <c r="A12" s="32" t="str">
        <f t="shared" si="1"/>
        <v/>
      </c>
      <c r="B12" s="33"/>
      <c r="C12" s="34"/>
      <c r="D12" s="33"/>
      <c r="E12" s="33"/>
      <c r="F12" s="35"/>
      <c r="G12" s="35"/>
      <c r="H12" s="61"/>
      <c r="I12" s="33"/>
      <c r="J12" s="24" t="s">
        <v>4323</v>
      </c>
    </row>
    <row r="13" spans="1:10" ht="12.75" customHeight="1">
      <c r="A13" s="32" t="str">
        <f t="shared" si="1"/>
        <v/>
      </c>
      <c r="B13" s="33"/>
      <c r="C13" s="34"/>
      <c r="D13" s="33"/>
      <c r="E13" s="33"/>
      <c r="F13" s="35"/>
      <c r="G13" s="35"/>
      <c r="H13" s="61"/>
      <c r="I13" s="33"/>
      <c r="J13" s="24" t="s">
        <v>4324</v>
      </c>
    </row>
    <row r="14" spans="1:10" ht="12.75" customHeight="1">
      <c r="A14" s="32" t="str">
        <f t="shared" si="1"/>
        <v/>
      </c>
      <c r="B14" s="33"/>
      <c r="C14" s="34"/>
      <c r="D14" s="33"/>
      <c r="E14" s="33"/>
      <c r="F14" s="35"/>
      <c r="G14" s="35"/>
      <c r="H14" s="61"/>
      <c r="I14" s="33"/>
      <c r="J14" s="24" t="s">
        <v>4325</v>
      </c>
    </row>
    <row r="15" spans="1:10" ht="12.75" customHeight="1">
      <c r="A15" s="32" t="str">
        <f t="shared" si="1"/>
        <v/>
      </c>
      <c r="B15" s="33"/>
      <c r="C15" s="34"/>
      <c r="D15" s="33"/>
      <c r="E15" s="33"/>
      <c r="F15" s="35"/>
      <c r="G15" s="35"/>
      <c r="H15" s="61"/>
      <c r="I15" s="33"/>
      <c r="J15" s="24" t="s">
        <v>4326</v>
      </c>
    </row>
    <row r="16" spans="1:10" ht="12.75" customHeight="1">
      <c r="A16" s="32" t="str">
        <f t="shared" si="1"/>
        <v/>
      </c>
      <c r="B16" s="33"/>
      <c r="C16" s="34"/>
      <c r="D16" s="33"/>
      <c r="E16" s="33"/>
      <c r="F16" s="35"/>
      <c r="G16" s="35"/>
      <c r="H16" s="61"/>
      <c r="I16" s="33"/>
      <c r="J16" s="24" t="s">
        <v>4327</v>
      </c>
    </row>
    <row r="17" spans="1:10" ht="12.75" customHeight="1">
      <c r="A17" s="32" t="str">
        <f t="shared" si="1"/>
        <v/>
      </c>
      <c r="B17" s="33"/>
      <c r="C17" s="34"/>
      <c r="D17" s="33"/>
      <c r="E17" s="33"/>
      <c r="F17" s="35"/>
      <c r="G17" s="35"/>
      <c r="H17" s="61"/>
      <c r="I17" s="33"/>
      <c r="J17" s="24" t="s">
        <v>4328</v>
      </c>
    </row>
    <row r="18" spans="1:10" ht="12.75" customHeight="1">
      <c r="A18" s="32" t="str">
        <f t="shared" si="1"/>
        <v/>
      </c>
      <c r="B18" s="33"/>
      <c r="C18" s="34"/>
      <c r="D18" s="33"/>
      <c r="E18" s="33"/>
      <c r="F18" s="35"/>
      <c r="G18" s="35"/>
      <c r="H18" s="61"/>
      <c r="I18" s="33"/>
      <c r="J18" s="24" t="s">
        <v>4329</v>
      </c>
    </row>
    <row r="19" spans="1:10" ht="12.75" customHeight="1">
      <c r="A19" s="32" t="str">
        <f t="shared" si="1"/>
        <v/>
      </c>
      <c r="B19" s="33"/>
      <c r="C19" s="34"/>
      <c r="D19" s="33"/>
      <c r="E19" s="33"/>
      <c r="F19" s="35"/>
      <c r="G19" s="35"/>
      <c r="H19" s="61"/>
      <c r="I19" s="33"/>
      <c r="J19" s="24" t="s">
        <v>4330</v>
      </c>
    </row>
    <row r="20" spans="1:10" ht="12.75" customHeight="1">
      <c r="A20" s="32" t="str">
        <f t="shared" si="1"/>
        <v/>
      </c>
      <c r="B20" s="33"/>
      <c r="C20" s="34"/>
      <c r="D20" s="33"/>
      <c r="E20" s="33"/>
      <c r="F20" s="35"/>
      <c r="G20" s="35"/>
      <c r="H20" s="61"/>
      <c r="I20" s="33"/>
      <c r="J20" s="24" t="s">
        <v>4331</v>
      </c>
    </row>
    <row r="21" spans="1:10" ht="12.75" customHeight="1">
      <c r="A21" s="32" t="str">
        <f t="shared" si="1"/>
        <v/>
      </c>
      <c r="B21" s="33"/>
      <c r="C21" s="34"/>
      <c r="D21" s="33"/>
      <c r="E21" s="33"/>
      <c r="F21" s="35"/>
      <c r="G21" s="35"/>
      <c r="H21" s="61"/>
      <c r="I21" s="33"/>
      <c r="J21" s="24" t="s">
        <v>4332</v>
      </c>
    </row>
    <row r="22" spans="1:10" ht="12.75" customHeight="1">
      <c r="A22" s="32" t="str">
        <f t="shared" si="1"/>
        <v/>
      </c>
      <c r="B22" s="33"/>
      <c r="C22" s="34"/>
      <c r="D22" s="33"/>
      <c r="E22" s="33"/>
      <c r="F22" s="35"/>
      <c r="G22" s="35"/>
      <c r="H22" s="61"/>
      <c r="I22" s="33"/>
      <c r="J22" s="24" t="s">
        <v>4333</v>
      </c>
    </row>
    <row r="23" spans="1:10" ht="12.75" customHeight="1">
      <c r="A23" s="32" t="str">
        <f t="shared" si="1"/>
        <v/>
      </c>
      <c r="B23" s="33"/>
      <c r="C23" s="34"/>
      <c r="D23" s="33"/>
      <c r="E23" s="33"/>
      <c r="F23" s="35"/>
      <c r="G23" s="35"/>
      <c r="H23" s="61"/>
      <c r="I23" s="33"/>
      <c r="J23" s="24" t="s">
        <v>4334</v>
      </c>
    </row>
    <row r="24" spans="1:10" ht="12.75" customHeight="1">
      <c r="A24" s="32" t="str">
        <f t="shared" si="1"/>
        <v/>
      </c>
      <c r="B24" s="33"/>
      <c r="C24" s="34"/>
      <c r="D24" s="33"/>
      <c r="E24" s="33"/>
      <c r="F24" s="35"/>
      <c r="G24" s="35"/>
      <c r="H24" s="61"/>
      <c r="I24" s="33"/>
      <c r="J24" s="24" t="s">
        <v>4335</v>
      </c>
    </row>
    <row r="25" spans="1:10" ht="12.75" customHeight="1">
      <c r="A25" s="32" t="str">
        <f t="shared" si="1"/>
        <v/>
      </c>
      <c r="B25" s="33"/>
      <c r="C25" s="34"/>
      <c r="D25" s="33"/>
      <c r="E25" s="33"/>
      <c r="F25" s="35"/>
      <c r="G25" s="35"/>
      <c r="H25" s="61"/>
      <c r="I25" s="33"/>
      <c r="J25" s="24" t="s">
        <v>4336</v>
      </c>
    </row>
    <row r="26" spans="1:10" ht="12.75" customHeight="1">
      <c r="A26" s="32" t="str">
        <f t="shared" si="1"/>
        <v/>
      </c>
      <c r="B26" s="33"/>
      <c r="C26" s="34"/>
      <c r="D26" s="33"/>
      <c r="E26" s="33"/>
      <c r="F26" s="35"/>
      <c r="G26" s="35"/>
      <c r="H26" s="61"/>
      <c r="I26" s="33"/>
      <c r="J26" s="24" t="s">
        <v>4337</v>
      </c>
    </row>
    <row r="27" spans="1:10" ht="15.75" customHeight="1">
      <c r="A27" s="803" t="s">
        <v>1694</v>
      </c>
      <c r="B27" s="804"/>
      <c r="C27" s="36"/>
      <c r="D27" s="36"/>
      <c r="E27" s="36"/>
      <c r="F27" s="36"/>
      <c r="G27" s="42">
        <f>SUM(G7:G26)</f>
        <v>0</v>
      </c>
      <c r="H27" s="42">
        <f>SUM(H7:H26)</f>
        <v>0</v>
      </c>
      <c r="I27" s="38"/>
    </row>
    <row r="28" spans="1:10" ht="15.75" customHeight="1">
      <c r="A28" s="25" t="e">
        <f>#REF!&amp;"填表人："&amp;#REF!</f>
        <v>#REF!</v>
      </c>
      <c r="H28" s="25" t="e">
        <f>"评估人员："&amp;#REF!</f>
        <v>#REF!</v>
      </c>
      <c r="J28" s="25" t="s">
        <v>1653</v>
      </c>
    </row>
    <row r="29" spans="1:10" ht="15.75" customHeight="1">
      <c r="A29" s="25" t="e">
        <f>"填表日期："&amp;YEAR(#REF!)&amp;"年"&amp;MONTH(#REF!)&amp;"月"&amp;DAY(#REF!)&amp;"日"</f>
        <v>#REF!</v>
      </c>
    </row>
    <row r="30" spans="1:10" ht="15.75" customHeight="1">
      <c r="J30" s="65"/>
    </row>
  </sheetData>
  <mergeCells count="4">
    <mergeCell ref="A2:I2"/>
    <mergeCell ref="A3:I3"/>
    <mergeCell ref="A5:D5"/>
    <mergeCell ref="A27:B27"/>
  </mergeCells>
  <phoneticPr fontId="48" type="noConversion"/>
  <hyperlinks>
    <hyperlink ref="A1" location="索引目录!A1" display="返回索引目录" xr:uid="{00000000-0004-0000-5900-000000000000}"/>
  </hyperlinks>
  <printOptions horizontalCentered="1"/>
  <pageMargins left="0.98402777777777795" right="0.98402777777777795" top="0.98402777777777795" bottom="0.98402777777777795" header="0.47152777777777799" footer="0.35416666666666702"/>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5">
    <pageSetUpPr fitToPage="1"/>
  </sheetPr>
  <dimension ref="A1:H29"/>
  <sheetViews>
    <sheetView showGridLines="0" topLeftCell="A4" zoomScale="96" zoomScaleNormal="96" workbookViewId="0">
      <selection activeCell="I31" sqref="I31"/>
    </sheetView>
  </sheetViews>
  <sheetFormatPr defaultColWidth="9" defaultRowHeight="15.75" customHeight="1"/>
  <cols>
    <col min="1" max="1" width="6.625" style="25" customWidth="1"/>
    <col min="2" max="2" width="22.5" style="25" customWidth="1"/>
    <col min="3" max="4" width="13.625" style="25" customWidth="1"/>
    <col min="5" max="6" width="15.625" style="25" customWidth="1"/>
    <col min="7" max="7" width="18.125" style="25" customWidth="1"/>
    <col min="8" max="9" width="9" style="25" customWidth="1"/>
    <col min="10" max="16384" width="9" style="25"/>
  </cols>
  <sheetData>
    <row r="1" spans="1:8" ht="15.75" customHeight="1">
      <c r="A1" s="26" t="s">
        <v>0</v>
      </c>
    </row>
    <row r="2" spans="1:8" s="23" customFormat="1" ht="30" customHeight="1">
      <c r="A2" s="798" t="s">
        <v>4338</v>
      </c>
      <c r="B2" s="799"/>
      <c r="C2" s="799"/>
      <c r="D2" s="799"/>
      <c r="E2" s="799"/>
      <c r="F2" s="799"/>
      <c r="G2" s="799"/>
    </row>
    <row r="3" spans="1:8" ht="15.75" customHeight="1">
      <c r="A3" s="800" t="e">
        <f>"评估基准日："&amp;TEXT(#REF!,"yyyy年mm月dd日")</f>
        <v>#REF!</v>
      </c>
      <c r="B3" s="801"/>
      <c r="C3" s="801"/>
      <c r="D3" s="801"/>
      <c r="E3" s="801"/>
      <c r="F3" s="801"/>
      <c r="G3" s="801"/>
    </row>
    <row r="4" spans="1:8" ht="14.25" customHeight="1">
      <c r="A4" s="24"/>
      <c r="B4" s="24"/>
      <c r="C4" s="24"/>
      <c r="D4" s="24"/>
      <c r="E4" s="24"/>
      <c r="F4" s="24"/>
      <c r="G4" s="28" t="s">
        <v>4339</v>
      </c>
    </row>
    <row r="5" spans="1:8" ht="15.75" customHeight="1">
      <c r="A5" s="885" t="e">
        <f>#REF!&amp;"："&amp;#REF!</f>
        <v>#REF!</v>
      </c>
      <c r="B5" s="809"/>
      <c r="C5" s="809"/>
      <c r="D5" s="63"/>
      <c r="G5" s="28" t="s">
        <v>1614</v>
      </c>
    </row>
    <row r="6" spans="1:8" s="24" customFormat="1" ht="15.75" customHeight="1">
      <c r="A6" s="30" t="s">
        <v>4</v>
      </c>
      <c r="B6" s="30" t="s">
        <v>939</v>
      </c>
      <c r="C6" s="30" t="s">
        <v>1021</v>
      </c>
      <c r="D6" s="30" t="s">
        <v>966</v>
      </c>
      <c r="E6" s="31" t="s">
        <v>6</v>
      </c>
      <c r="F6" s="30" t="s">
        <v>7</v>
      </c>
      <c r="G6" s="30" t="s">
        <v>176</v>
      </c>
      <c r="H6" s="24" t="s">
        <v>1631</v>
      </c>
    </row>
    <row r="7" spans="1:8" ht="12.75" customHeight="1">
      <c r="A7" s="32" t="str">
        <f t="shared" ref="A7" si="0">IF(B7="","",ROW()-6)</f>
        <v/>
      </c>
      <c r="B7" s="33"/>
      <c r="C7" s="34"/>
      <c r="D7" s="64"/>
      <c r="E7" s="35"/>
      <c r="F7" s="61"/>
      <c r="G7" s="33"/>
      <c r="H7" s="24" t="s">
        <v>4340</v>
      </c>
    </row>
    <row r="8" spans="1:8" ht="12.75" customHeight="1">
      <c r="A8" s="32" t="str">
        <f t="shared" ref="A8:A26" si="1">IF(B8="","",ROW()-6)</f>
        <v/>
      </c>
      <c r="B8" s="33"/>
      <c r="C8" s="34"/>
      <c r="D8" s="64"/>
      <c r="E8" s="35"/>
      <c r="F8" s="61"/>
      <c r="G8" s="33"/>
      <c r="H8" s="24" t="s">
        <v>4341</v>
      </c>
    </row>
    <row r="9" spans="1:8" ht="12.75" customHeight="1">
      <c r="A9" s="32" t="str">
        <f t="shared" si="1"/>
        <v/>
      </c>
      <c r="B9" s="33"/>
      <c r="C9" s="34"/>
      <c r="D9" s="64"/>
      <c r="E9" s="35"/>
      <c r="F9" s="61"/>
      <c r="G9" s="33"/>
      <c r="H9" s="24" t="s">
        <v>4342</v>
      </c>
    </row>
    <row r="10" spans="1:8" ht="12.75" customHeight="1">
      <c r="A10" s="32" t="str">
        <f t="shared" si="1"/>
        <v/>
      </c>
      <c r="B10" s="33"/>
      <c r="C10" s="34"/>
      <c r="D10" s="64"/>
      <c r="E10" s="35"/>
      <c r="F10" s="61"/>
      <c r="G10" s="33"/>
      <c r="H10" s="24" t="s">
        <v>4343</v>
      </c>
    </row>
    <row r="11" spans="1:8" ht="12.75" customHeight="1">
      <c r="A11" s="32" t="str">
        <f t="shared" si="1"/>
        <v/>
      </c>
      <c r="B11" s="33"/>
      <c r="C11" s="34"/>
      <c r="D11" s="64"/>
      <c r="E11" s="35"/>
      <c r="F11" s="61"/>
      <c r="G11" s="33"/>
      <c r="H11" s="24" t="s">
        <v>4344</v>
      </c>
    </row>
    <row r="12" spans="1:8" ht="12.75" customHeight="1">
      <c r="A12" s="32" t="str">
        <f t="shared" si="1"/>
        <v/>
      </c>
      <c r="B12" s="33"/>
      <c r="C12" s="34"/>
      <c r="D12" s="64"/>
      <c r="E12" s="35"/>
      <c r="F12" s="61"/>
      <c r="G12" s="33"/>
      <c r="H12" s="24" t="s">
        <v>4345</v>
      </c>
    </row>
    <row r="13" spans="1:8" ht="12.75" customHeight="1">
      <c r="A13" s="32" t="str">
        <f t="shared" si="1"/>
        <v/>
      </c>
      <c r="B13" s="33"/>
      <c r="C13" s="34"/>
      <c r="D13" s="64"/>
      <c r="E13" s="35"/>
      <c r="F13" s="61"/>
      <c r="G13" s="33"/>
      <c r="H13" s="24" t="s">
        <v>4346</v>
      </c>
    </row>
    <row r="14" spans="1:8" ht="12.75" customHeight="1">
      <c r="A14" s="32" t="str">
        <f t="shared" si="1"/>
        <v/>
      </c>
      <c r="B14" s="33"/>
      <c r="C14" s="34"/>
      <c r="D14" s="64"/>
      <c r="E14" s="35"/>
      <c r="F14" s="61"/>
      <c r="G14" s="33"/>
      <c r="H14" s="24" t="s">
        <v>4347</v>
      </c>
    </row>
    <row r="15" spans="1:8" ht="12.75" customHeight="1">
      <c r="A15" s="32" t="str">
        <f t="shared" si="1"/>
        <v/>
      </c>
      <c r="B15" s="33"/>
      <c r="C15" s="34"/>
      <c r="D15" s="64"/>
      <c r="E15" s="35"/>
      <c r="F15" s="61"/>
      <c r="G15" s="33"/>
      <c r="H15" s="24" t="s">
        <v>4348</v>
      </c>
    </row>
    <row r="16" spans="1:8" ht="12.75" customHeight="1">
      <c r="A16" s="32" t="str">
        <f t="shared" si="1"/>
        <v/>
      </c>
      <c r="B16" s="33"/>
      <c r="C16" s="34"/>
      <c r="D16" s="64"/>
      <c r="E16" s="35"/>
      <c r="F16" s="61"/>
      <c r="G16" s="33"/>
      <c r="H16" s="24" t="s">
        <v>4349</v>
      </c>
    </row>
    <row r="17" spans="1:8" ht="12.75" customHeight="1">
      <c r="A17" s="32" t="str">
        <f t="shared" si="1"/>
        <v/>
      </c>
      <c r="B17" s="33"/>
      <c r="C17" s="34"/>
      <c r="D17" s="64"/>
      <c r="E17" s="35"/>
      <c r="F17" s="61"/>
      <c r="G17" s="33"/>
      <c r="H17" s="24" t="s">
        <v>4350</v>
      </c>
    </row>
    <row r="18" spans="1:8" ht="12.75" customHeight="1">
      <c r="A18" s="32" t="str">
        <f t="shared" si="1"/>
        <v/>
      </c>
      <c r="B18" s="33"/>
      <c r="C18" s="34"/>
      <c r="D18" s="64"/>
      <c r="E18" s="35"/>
      <c r="F18" s="61"/>
      <c r="G18" s="33"/>
      <c r="H18" s="24" t="s">
        <v>4351</v>
      </c>
    </row>
    <row r="19" spans="1:8" ht="12.75" customHeight="1">
      <c r="A19" s="32" t="str">
        <f t="shared" si="1"/>
        <v/>
      </c>
      <c r="B19" s="33"/>
      <c r="C19" s="34"/>
      <c r="D19" s="64"/>
      <c r="E19" s="35"/>
      <c r="F19" s="61"/>
      <c r="G19" s="33"/>
      <c r="H19" s="24" t="s">
        <v>4352</v>
      </c>
    </row>
    <row r="20" spans="1:8" ht="12.75" customHeight="1">
      <c r="A20" s="32" t="str">
        <f t="shared" si="1"/>
        <v/>
      </c>
      <c r="B20" s="33"/>
      <c r="C20" s="34"/>
      <c r="D20" s="64"/>
      <c r="E20" s="35"/>
      <c r="F20" s="61"/>
      <c r="G20" s="33"/>
      <c r="H20" s="24" t="s">
        <v>4353</v>
      </c>
    </row>
    <row r="21" spans="1:8" ht="12.75" customHeight="1">
      <c r="A21" s="32" t="str">
        <f t="shared" si="1"/>
        <v/>
      </c>
      <c r="B21" s="33"/>
      <c r="C21" s="34"/>
      <c r="D21" s="64"/>
      <c r="E21" s="35"/>
      <c r="F21" s="61"/>
      <c r="G21" s="33"/>
      <c r="H21" s="24" t="s">
        <v>4354</v>
      </c>
    </row>
    <row r="22" spans="1:8" ht="12.75" customHeight="1">
      <c r="A22" s="32" t="str">
        <f t="shared" si="1"/>
        <v/>
      </c>
      <c r="B22" s="33"/>
      <c r="C22" s="34"/>
      <c r="D22" s="64"/>
      <c r="E22" s="35"/>
      <c r="F22" s="61"/>
      <c r="G22" s="33"/>
      <c r="H22" s="24" t="s">
        <v>4355</v>
      </c>
    </row>
    <row r="23" spans="1:8" ht="12.75" customHeight="1">
      <c r="A23" s="32" t="str">
        <f t="shared" si="1"/>
        <v/>
      </c>
      <c r="B23" s="33"/>
      <c r="C23" s="34"/>
      <c r="D23" s="64"/>
      <c r="E23" s="35"/>
      <c r="F23" s="61"/>
      <c r="G23" s="33"/>
      <c r="H23" s="24" t="s">
        <v>4356</v>
      </c>
    </row>
    <row r="24" spans="1:8" ht="12.75" customHeight="1">
      <c r="A24" s="32" t="str">
        <f t="shared" si="1"/>
        <v/>
      </c>
      <c r="B24" s="33"/>
      <c r="C24" s="34"/>
      <c r="D24" s="64"/>
      <c r="E24" s="35"/>
      <c r="F24" s="61"/>
      <c r="G24" s="33"/>
      <c r="H24" s="24" t="s">
        <v>4357</v>
      </c>
    </row>
    <row r="25" spans="1:8" ht="12.75" customHeight="1">
      <c r="A25" s="32" t="str">
        <f t="shared" si="1"/>
        <v/>
      </c>
      <c r="B25" s="33"/>
      <c r="C25" s="34"/>
      <c r="D25" s="64"/>
      <c r="E25" s="35"/>
      <c r="F25" s="61"/>
      <c r="G25" s="33"/>
      <c r="H25" s="24" t="s">
        <v>4358</v>
      </c>
    </row>
    <row r="26" spans="1:8" ht="12.75" customHeight="1">
      <c r="A26" s="32" t="str">
        <f t="shared" si="1"/>
        <v/>
      </c>
      <c r="B26" s="33"/>
      <c r="C26" s="34"/>
      <c r="D26" s="64"/>
      <c r="E26" s="35"/>
      <c r="F26" s="61"/>
      <c r="G26" s="33"/>
      <c r="H26" s="24" t="s">
        <v>4359</v>
      </c>
    </row>
    <row r="27" spans="1:8" ht="15.75" customHeight="1">
      <c r="A27" s="803" t="s">
        <v>1694</v>
      </c>
      <c r="B27" s="804"/>
      <c r="C27" s="36"/>
      <c r="D27" s="36"/>
      <c r="E27" s="42">
        <f>SUM(E7:E26)</f>
        <v>0</v>
      </c>
      <c r="F27" s="42">
        <f>SUM(F7:F26)</f>
        <v>0</v>
      </c>
      <c r="G27" s="38"/>
    </row>
    <row r="28" spans="1:8" ht="15.75" customHeight="1">
      <c r="A28" s="25" t="e">
        <f>#REF!&amp;"填表人："&amp;#REF!</f>
        <v>#REF!</v>
      </c>
      <c r="F28" s="25" t="e">
        <f>"评估人员："&amp;#REF!</f>
        <v>#REF!</v>
      </c>
      <c r="H28" s="25" t="s">
        <v>1653</v>
      </c>
    </row>
    <row r="29" spans="1:8" ht="15.75" customHeight="1">
      <c r="A29" s="25" t="e">
        <f>"填表日期："&amp;YEAR(#REF!)&amp;"年"&amp;MONTH(#REF!)&amp;"月"&amp;DAY(#REF!)&amp;"日"</f>
        <v>#REF!</v>
      </c>
    </row>
  </sheetData>
  <mergeCells count="4">
    <mergeCell ref="A2:G2"/>
    <mergeCell ref="A3:G3"/>
    <mergeCell ref="A5:C5"/>
    <mergeCell ref="A27:B27"/>
  </mergeCells>
  <phoneticPr fontId="48" type="noConversion"/>
  <hyperlinks>
    <hyperlink ref="A1" location="索引目录!A1" display="返回索引目录" xr:uid="{00000000-0004-0000-5A00-000000000000}"/>
  </hyperlinks>
  <printOptions horizontalCentered="1"/>
  <pageMargins left="0.98402777777777795" right="0.98402777777777795" top="0.98402777777777795" bottom="0.98402777777777795" header="0.47152777777777799" footer="0.35416666666666702"/>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96">
    <pageSetUpPr fitToPage="1"/>
  </sheetPr>
  <dimension ref="A1:I29"/>
  <sheetViews>
    <sheetView showGridLines="0" zoomScale="96" zoomScaleNormal="96" workbookViewId="0">
      <selection activeCell="I31" sqref="I31"/>
    </sheetView>
  </sheetViews>
  <sheetFormatPr defaultColWidth="9" defaultRowHeight="15.75" customHeight="1"/>
  <cols>
    <col min="1" max="1" width="7.625" style="25" customWidth="1"/>
    <col min="2" max="2" width="20.625" style="25" customWidth="1"/>
    <col min="3" max="3" width="12.625" style="25" customWidth="1"/>
    <col min="4" max="5" width="12.125" style="25" customWidth="1"/>
    <col min="6" max="7" width="15.625" style="25" customWidth="1"/>
    <col min="8" max="8" width="14.625" style="25" customWidth="1"/>
    <col min="9" max="10" width="9" style="25" customWidth="1"/>
    <col min="11" max="16384" width="9" style="25"/>
  </cols>
  <sheetData>
    <row r="1" spans="1:9" ht="15.75" customHeight="1">
      <c r="A1" s="26" t="s">
        <v>0</v>
      </c>
    </row>
    <row r="2" spans="1:9" s="23" customFormat="1" ht="30" customHeight="1">
      <c r="A2" s="798" t="s">
        <v>4360</v>
      </c>
      <c r="B2" s="799"/>
      <c r="C2" s="799"/>
      <c r="D2" s="799"/>
      <c r="E2" s="799"/>
      <c r="F2" s="799"/>
      <c r="G2" s="799"/>
      <c r="H2" s="799"/>
    </row>
    <row r="3" spans="1:9" ht="15.75" customHeight="1">
      <c r="A3" s="800" t="e">
        <f>"评估基准日："&amp;TEXT(#REF!,"yyyy年mm月dd日")</f>
        <v>#REF!</v>
      </c>
      <c r="B3" s="801"/>
      <c r="C3" s="801"/>
      <c r="D3" s="801"/>
      <c r="E3" s="801"/>
      <c r="F3" s="801"/>
      <c r="G3" s="801"/>
      <c r="H3" s="801"/>
    </row>
    <row r="4" spans="1:9" ht="14.25" customHeight="1">
      <c r="A4" s="24"/>
      <c r="B4" s="24"/>
      <c r="C4" s="24"/>
      <c r="D4" s="24"/>
      <c r="E4" s="24"/>
      <c r="F4" s="24"/>
      <c r="G4" s="24"/>
      <c r="H4" s="28" t="s">
        <v>4361</v>
      </c>
    </row>
    <row r="5" spans="1:9" ht="15.75" customHeight="1">
      <c r="A5" s="885" t="e">
        <f>#REF!&amp;"："&amp;#REF!</f>
        <v>#REF!</v>
      </c>
      <c r="B5" s="809"/>
      <c r="C5" s="809"/>
      <c r="H5" s="28" t="s">
        <v>1614</v>
      </c>
    </row>
    <row r="6" spans="1:9" s="24" customFormat="1" ht="15.75" customHeight="1">
      <c r="A6" s="30" t="s">
        <v>4</v>
      </c>
      <c r="B6" s="30" t="s">
        <v>4362</v>
      </c>
      <c r="C6" s="30" t="s">
        <v>1021</v>
      </c>
      <c r="D6" s="30" t="s">
        <v>4086</v>
      </c>
      <c r="E6" s="30" t="s">
        <v>4363</v>
      </c>
      <c r="F6" s="31" t="s">
        <v>6</v>
      </c>
      <c r="G6" s="30" t="s">
        <v>7</v>
      </c>
      <c r="H6" s="30" t="s">
        <v>176</v>
      </c>
      <c r="I6" s="24" t="s">
        <v>1631</v>
      </c>
    </row>
    <row r="7" spans="1:9" ht="12.75" customHeight="1">
      <c r="A7" s="32" t="str">
        <f t="shared" ref="A7" si="0">IF(B7="","",ROW()-6)</f>
        <v/>
      </c>
      <c r="B7" s="33"/>
      <c r="C7" s="34"/>
      <c r="D7" s="34"/>
      <c r="E7" s="47"/>
      <c r="F7" s="35"/>
      <c r="G7" s="61"/>
      <c r="H7" s="33"/>
      <c r="I7" s="24" t="s">
        <v>4364</v>
      </c>
    </row>
    <row r="8" spans="1:9" ht="12.75" customHeight="1">
      <c r="A8" s="32" t="str">
        <f t="shared" ref="A8:A26" si="1">IF(B8="","",ROW()-6)</f>
        <v/>
      </c>
      <c r="B8" s="33"/>
      <c r="C8" s="34"/>
      <c r="D8" s="34"/>
      <c r="E8" s="47"/>
      <c r="F8" s="35"/>
      <c r="G8" s="61"/>
      <c r="H8" s="33"/>
      <c r="I8" s="24" t="s">
        <v>4365</v>
      </c>
    </row>
    <row r="9" spans="1:9" ht="12.75" customHeight="1">
      <c r="A9" s="32" t="str">
        <f t="shared" si="1"/>
        <v/>
      </c>
      <c r="B9" s="33"/>
      <c r="C9" s="34"/>
      <c r="D9" s="34"/>
      <c r="E9" s="47"/>
      <c r="F9" s="35"/>
      <c r="G9" s="61"/>
      <c r="H9" s="33"/>
      <c r="I9" s="24" t="s">
        <v>4366</v>
      </c>
    </row>
    <row r="10" spans="1:9" ht="12.75" customHeight="1">
      <c r="A10" s="32" t="str">
        <f t="shared" si="1"/>
        <v/>
      </c>
      <c r="B10" s="33"/>
      <c r="C10" s="34"/>
      <c r="D10" s="34"/>
      <c r="E10" s="47"/>
      <c r="F10" s="35"/>
      <c r="G10" s="61"/>
      <c r="H10" s="33"/>
      <c r="I10" s="24" t="s">
        <v>4367</v>
      </c>
    </row>
    <row r="11" spans="1:9" ht="12.75" customHeight="1">
      <c r="A11" s="32" t="str">
        <f t="shared" si="1"/>
        <v/>
      </c>
      <c r="B11" s="33"/>
      <c r="C11" s="34"/>
      <c r="D11" s="34"/>
      <c r="E11" s="47"/>
      <c r="F11" s="35"/>
      <c r="G11" s="61"/>
      <c r="H11" s="33"/>
      <c r="I11" s="24" t="s">
        <v>4368</v>
      </c>
    </row>
    <row r="12" spans="1:9" ht="12.75" customHeight="1">
      <c r="A12" s="32" t="str">
        <f t="shared" si="1"/>
        <v/>
      </c>
      <c r="B12" s="33"/>
      <c r="C12" s="34"/>
      <c r="D12" s="34"/>
      <c r="E12" s="47"/>
      <c r="F12" s="35"/>
      <c r="G12" s="61"/>
      <c r="H12" s="33"/>
      <c r="I12" s="24" t="s">
        <v>4369</v>
      </c>
    </row>
    <row r="13" spans="1:9" ht="12.75" customHeight="1">
      <c r="A13" s="32" t="str">
        <f t="shared" si="1"/>
        <v/>
      </c>
      <c r="B13" s="33"/>
      <c r="C13" s="34"/>
      <c r="D13" s="34"/>
      <c r="E13" s="47"/>
      <c r="F13" s="35"/>
      <c r="G13" s="61"/>
      <c r="H13" s="33"/>
      <c r="I13" s="24" t="s">
        <v>4370</v>
      </c>
    </row>
    <row r="14" spans="1:9" ht="12.75" customHeight="1">
      <c r="A14" s="32" t="str">
        <f t="shared" si="1"/>
        <v/>
      </c>
      <c r="B14" s="33"/>
      <c r="C14" s="34"/>
      <c r="D14" s="34"/>
      <c r="E14" s="47"/>
      <c r="F14" s="35"/>
      <c r="G14" s="61"/>
      <c r="H14" s="33"/>
      <c r="I14" s="24" t="s">
        <v>4371</v>
      </c>
    </row>
    <row r="15" spans="1:9" ht="12.75" customHeight="1">
      <c r="A15" s="32" t="str">
        <f t="shared" si="1"/>
        <v/>
      </c>
      <c r="B15" s="33"/>
      <c r="C15" s="34"/>
      <c r="D15" s="34"/>
      <c r="E15" s="47"/>
      <c r="F15" s="35"/>
      <c r="G15" s="61"/>
      <c r="H15" s="33"/>
      <c r="I15" s="24" t="s">
        <v>4372</v>
      </c>
    </row>
    <row r="16" spans="1:9" ht="12.75" customHeight="1">
      <c r="A16" s="32" t="str">
        <f t="shared" si="1"/>
        <v/>
      </c>
      <c r="B16" s="33"/>
      <c r="C16" s="34"/>
      <c r="D16" s="34"/>
      <c r="E16" s="47"/>
      <c r="F16" s="35"/>
      <c r="G16" s="61"/>
      <c r="H16" s="33"/>
      <c r="I16" s="24" t="s">
        <v>4373</v>
      </c>
    </row>
    <row r="17" spans="1:9" ht="12.75" customHeight="1">
      <c r="A17" s="32" t="str">
        <f t="shared" si="1"/>
        <v/>
      </c>
      <c r="B17" s="33"/>
      <c r="C17" s="34"/>
      <c r="D17" s="34"/>
      <c r="E17" s="47"/>
      <c r="F17" s="35"/>
      <c r="G17" s="61"/>
      <c r="H17" s="33"/>
      <c r="I17" s="24" t="s">
        <v>4374</v>
      </c>
    </row>
    <row r="18" spans="1:9" ht="12.75" customHeight="1">
      <c r="A18" s="32" t="str">
        <f t="shared" si="1"/>
        <v/>
      </c>
      <c r="B18" s="33"/>
      <c r="C18" s="34"/>
      <c r="D18" s="34"/>
      <c r="E18" s="47"/>
      <c r="F18" s="35"/>
      <c r="G18" s="61"/>
      <c r="H18" s="33"/>
      <c r="I18" s="24" t="s">
        <v>4375</v>
      </c>
    </row>
    <row r="19" spans="1:9" ht="12.75" customHeight="1">
      <c r="A19" s="32" t="str">
        <f t="shared" si="1"/>
        <v/>
      </c>
      <c r="B19" s="33"/>
      <c r="C19" s="34"/>
      <c r="D19" s="34"/>
      <c r="E19" s="47"/>
      <c r="F19" s="35"/>
      <c r="G19" s="61"/>
      <c r="H19" s="33"/>
      <c r="I19" s="24" t="s">
        <v>4376</v>
      </c>
    </row>
    <row r="20" spans="1:9" ht="12.75" customHeight="1">
      <c r="A20" s="32" t="str">
        <f t="shared" si="1"/>
        <v/>
      </c>
      <c r="B20" s="33"/>
      <c r="C20" s="34"/>
      <c r="D20" s="34"/>
      <c r="E20" s="47"/>
      <c r="F20" s="35"/>
      <c r="G20" s="61"/>
      <c r="H20" s="33"/>
      <c r="I20" s="24" t="s">
        <v>4377</v>
      </c>
    </row>
    <row r="21" spans="1:9" ht="12.75" customHeight="1">
      <c r="A21" s="32" t="str">
        <f t="shared" si="1"/>
        <v/>
      </c>
      <c r="B21" s="33"/>
      <c r="C21" s="34"/>
      <c r="D21" s="34"/>
      <c r="E21" s="47"/>
      <c r="F21" s="35"/>
      <c r="G21" s="61"/>
      <c r="H21" s="33"/>
      <c r="I21" s="24" t="s">
        <v>4378</v>
      </c>
    </row>
    <row r="22" spans="1:9" ht="12.75" customHeight="1">
      <c r="A22" s="32" t="str">
        <f t="shared" si="1"/>
        <v/>
      </c>
      <c r="B22" s="33"/>
      <c r="C22" s="34"/>
      <c r="D22" s="34"/>
      <c r="E22" s="47"/>
      <c r="F22" s="35"/>
      <c r="G22" s="61"/>
      <c r="H22" s="33"/>
      <c r="I22" s="24" t="s">
        <v>4379</v>
      </c>
    </row>
    <row r="23" spans="1:9" ht="12.75" customHeight="1">
      <c r="A23" s="32" t="str">
        <f t="shared" si="1"/>
        <v/>
      </c>
      <c r="B23" s="33"/>
      <c r="C23" s="34"/>
      <c r="D23" s="34"/>
      <c r="E23" s="47"/>
      <c r="F23" s="35"/>
      <c r="G23" s="61"/>
      <c r="H23" s="33"/>
      <c r="I23" s="24" t="s">
        <v>4380</v>
      </c>
    </row>
    <row r="24" spans="1:9" ht="12.75" customHeight="1">
      <c r="A24" s="32" t="str">
        <f t="shared" si="1"/>
        <v/>
      </c>
      <c r="B24" s="33"/>
      <c r="C24" s="34"/>
      <c r="D24" s="34"/>
      <c r="E24" s="47"/>
      <c r="F24" s="35"/>
      <c r="G24" s="61"/>
      <c r="H24" s="33"/>
      <c r="I24" s="24" t="s">
        <v>4381</v>
      </c>
    </row>
    <row r="25" spans="1:9" ht="12.75" customHeight="1">
      <c r="A25" s="32" t="str">
        <f t="shared" si="1"/>
        <v/>
      </c>
      <c r="B25" s="33"/>
      <c r="C25" s="34"/>
      <c r="D25" s="34"/>
      <c r="E25" s="47"/>
      <c r="F25" s="35"/>
      <c r="G25" s="61"/>
      <c r="H25" s="33"/>
      <c r="I25" s="24" t="s">
        <v>4382</v>
      </c>
    </row>
    <row r="26" spans="1:9" ht="12.75" customHeight="1">
      <c r="A26" s="32" t="str">
        <f t="shared" si="1"/>
        <v/>
      </c>
      <c r="B26" s="33"/>
      <c r="C26" s="34"/>
      <c r="D26" s="34"/>
      <c r="E26" s="47"/>
      <c r="F26" s="35"/>
      <c r="G26" s="61"/>
      <c r="H26" s="33"/>
      <c r="I26" s="24" t="s">
        <v>4383</v>
      </c>
    </row>
    <row r="27" spans="1:9" ht="15.75" customHeight="1">
      <c r="A27" s="803" t="s">
        <v>1694</v>
      </c>
      <c r="B27" s="804"/>
      <c r="C27" s="36"/>
      <c r="D27" s="36"/>
      <c r="E27" s="62"/>
      <c r="F27" s="42">
        <f>SUM(F7:F26)</f>
        <v>0</v>
      </c>
      <c r="G27" s="42">
        <f>SUM(G7:G26)</f>
        <v>0</v>
      </c>
      <c r="H27" s="38"/>
    </row>
    <row r="28" spans="1:9" ht="15.75" customHeight="1">
      <c r="A28" s="25" t="e">
        <f>#REF!&amp;"填表人："&amp;#REF!</f>
        <v>#REF!</v>
      </c>
      <c r="G28" s="25" t="e">
        <f>"评估人员："&amp;#REF!</f>
        <v>#REF!</v>
      </c>
      <c r="I28" s="25" t="s">
        <v>1653</v>
      </c>
    </row>
    <row r="29" spans="1:9" ht="15.75" customHeight="1">
      <c r="A29" s="25" t="e">
        <f>"填表日期："&amp;YEAR(#REF!)&amp;"年"&amp;MONTH(#REF!)&amp;"月"&amp;DAY(#REF!)&amp;"日"</f>
        <v>#REF!</v>
      </c>
    </row>
  </sheetData>
  <mergeCells count="4">
    <mergeCell ref="A2:H2"/>
    <mergeCell ref="A3:H3"/>
    <mergeCell ref="A5:C5"/>
    <mergeCell ref="A27:B27"/>
  </mergeCells>
  <phoneticPr fontId="48" type="noConversion"/>
  <hyperlinks>
    <hyperlink ref="A1" location="索引目录!A1" display="返回索引目录" xr:uid="{00000000-0004-0000-5B00-000000000000}"/>
  </hyperlinks>
  <printOptions horizontalCentered="1"/>
  <pageMargins left="0.98402777777777795" right="0.98402777777777795" top="0.98402777777777795" bottom="0.98402777777777795" header="0.47152777777777799" footer="0.35416666666666702"/>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97">
    <pageSetUpPr fitToPage="1"/>
  </sheetPr>
  <dimension ref="A1:H29"/>
  <sheetViews>
    <sheetView showGridLines="0" zoomScale="96" zoomScaleNormal="96" workbookViewId="0">
      <selection activeCell="I31" sqref="I31"/>
    </sheetView>
  </sheetViews>
  <sheetFormatPr defaultColWidth="9" defaultRowHeight="15.75" customHeight="1"/>
  <cols>
    <col min="1" max="1" width="5.625" style="25" customWidth="1"/>
    <col min="2" max="2" width="23.625" style="25" customWidth="1"/>
    <col min="3" max="3" width="12" style="25" customWidth="1"/>
    <col min="4" max="4" width="18.625" style="25" customWidth="1"/>
    <col min="5" max="6" width="15.625" style="25" customWidth="1"/>
    <col min="7" max="7" width="15.5" style="25" customWidth="1"/>
    <col min="8" max="9" width="9" style="25" customWidth="1"/>
    <col min="10" max="16384" width="9" style="25"/>
  </cols>
  <sheetData>
    <row r="1" spans="1:8" ht="15.75" customHeight="1">
      <c r="A1" s="26" t="s">
        <v>0</v>
      </c>
    </row>
    <row r="2" spans="1:8" s="23" customFormat="1" ht="30" customHeight="1">
      <c r="A2" s="798" t="s">
        <v>4384</v>
      </c>
      <c r="B2" s="799"/>
      <c r="C2" s="799"/>
      <c r="D2" s="799"/>
      <c r="E2" s="799"/>
      <c r="F2" s="799"/>
      <c r="G2" s="799"/>
    </row>
    <row r="3" spans="1:8" ht="15.75" customHeight="1">
      <c r="A3" s="800" t="e">
        <f>"评估基准日："&amp;TEXT(#REF!,"yyyy年mm月dd日")</f>
        <v>#REF!</v>
      </c>
      <c r="B3" s="801"/>
      <c r="C3" s="801"/>
      <c r="D3" s="801"/>
      <c r="E3" s="801"/>
      <c r="F3" s="801"/>
      <c r="G3" s="801"/>
    </row>
    <row r="4" spans="1:8" ht="14.25" customHeight="1">
      <c r="A4" s="24"/>
      <c r="B4" s="24"/>
      <c r="C4" s="24"/>
      <c r="D4" s="24"/>
      <c r="E4" s="24"/>
      <c r="F4" s="24"/>
      <c r="G4" s="28" t="s">
        <v>4385</v>
      </c>
    </row>
    <row r="5" spans="1:8" ht="15.75" customHeight="1">
      <c r="A5" s="885" t="e">
        <f>#REF!&amp;"："&amp;#REF!</f>
        <v>#REF!</v>
      </c>
      <c r="B5" s="809"/>
      <c r="C5" s="809"/>
      <c r="D5" s="809"/>
      <c r="G5" s="28" t="s">
        <v>1614</v>
      </c>
    </row>
    <row r="6" spans="1:8" s="24" customFormat="1" ht="15.75" customHeight="1">
      <c r="A6" s="30" t="s">
        <v>4</v>
      </c>
      <c r="B6" s="30" t="s">
        <v>939</v>
      </c>
      <c r="C6" s="30" t="s">
        <v>1021</v>
      </c>
      <c r="D6" s="30" t="s">
        <v>1745</v>
      </c>
      <c r="E6" s="31" t="s">
        <v>6</v>
      </c>
      <c r="F6" s="30" t="s">
        <v>7</v>
      </c>
      <c r="G6" s="30" t="s">
        <v>176</v>
      </c>
      <c r="H6" s="24" t="s">
        <v>1631</v>
      </c>
    </row>
    <row r="7" spans="1:8" ht="12.75" customHeight="1">
      <c r="A7" s="32" t="str">
        <f t="shared" ref="A7" si="0">IF(B7="","",ROW()-6)</f>
        <v/>
      </c>
      <c r="B7" s="33"/>
      <c r="C7" s="34"/>
      <c r="D7" s="33"/>
      <c r="E7" s="35"/>
      <c r="F7" s="61"/>
      <c r="G7" s="33"/>
      <c r="H7" s="24" t="s">
        <v>4386</v>
      </c>
    </row>
    <row r="8" spans="1:8" ht="12.75" customHeight="1">
      <c r="A8" s="32" t="str">
        <f t="shared" ref="A8:A26" si="1">IF(B8="","",ROW()-6)</f>
        <v/>
      </c>
      <c r="B8" s="33"/>
      <c r="C8" s="34"/>
      <c r="D8" s="33"/>
      <c r="E8" s="35"/>
      <c r="F8" s="61"/>
      <c r="G8" s="33"/>
      <c r="H8" s="24" t="s">
        <v>4387</v>
      </c>
    </row>
    <row r="9" spans="1:8" ht="12.75" customHeight="1">
      <c r="A9" s="32" t="str">
        <f t="shared" si="1"/>
        <v/>
      </c>
      <c r="B9" s="33"/>
      <c r="C9" s="34"/>
      <c r="D9" s="33"/>
      <c r="E9" s="35"/>
      <c r="F9" s="61"/>
      <c r="G9" s="33"/>
      <c r="H9" s="24" t="s">
        <v>4388</v>
      </c>
    </row>
    <row r="10" spans="1:8" ht="12.75" customHeight="1">
      <c r="A10" s="32" t="str">
        <f t="shared" si="1"/>
        <v/>
      </c>
      <c r="B10" s="33"/>
      <c r="C10" s="34"/>
      <c r="D10" s="33"/>
      <c r="E10" s="35"/>
      <c r="F10" s="61"/>
      <c r="G10" s="33"/>
      <c r="H10" s="24" t="s">
        <v>4389</v>
      </c>
    </row>
    <row r="11" spans="1:8" ht="12.75" customHeight="1">
      <c r="A11" s="32" t="str">
        <f t="shared" si="1"/>
        <v/>
      </c>
      <c r="B11" s="33"/>
      <c r="C11" s="34"/>
      <c r="D11" s="33"/>
      <c r="E11" s="35"/>
      <c r="F11" s="61"/>
      <c r="G11" s="33"/>
      <c r="H11" s="24" t="s">
        <v>4390</v>
      </c>
    </row>
    <row r="12" spans="1:8" ht="12.75" customHeight="1">
      <c r="A12" s="32" t="str">
        <f t="shared" si="1"/>
        <v/>
      </c>
      <c r="B12" s="33"/>
      <c r="C12" s="34"/>
      <c r="D12" s="33"/>
      <c r="E12" s="35"/>
      <c r="F12" s="61"/>
      <c r="G12" s="33"/>
      <c r="H12" s="24" t="s">
        <v>4391</v>
      </c>
    </row>
    <row r="13" spans="1:8" ht="12.75" customHeight="1">
      <c r="A13" s="32" t="str">
        <f t="shared" si="1"/>
        <v/>
      </c>
      <c r="B13" s="33"/>
      <c r="C13" s="34"/>
      <c r="D13" s="33"/>
      <c r="E13" s="35"/>
      <c r="F13" s="61"/>
      <c r="G13" s="33"/>
      <c r="H13" s="24" t="s">
        <v>4392</v>
      </c>
    </row>
    <row r="14" spans="1:8" ht="12.75" customHeight="1">
      <c r="A14" s="32" t="str">
        <f t="shared" si="1"/>
        <v/>
      </c>
      <c r="B14" s="33"/>
      <c r="C14" s="34"/>
      <c r="D14" s="33"/>
      <c r="E14" s="35"/>
      <c r="F14" s="61"/>
      <c r="G14" s="33"/>
      <c r="H14" s="24" t="s">
        <v>4393</v>
      </c>
    </row>
    <row r="15" spans="1:8" ht="12.75" customHeight="1">
      <c r="A15" s="32" t="str">
        <f t="shared" si="1"/>
        <v/>
      </c>
      <c r="B15" s="33"/>
      <c r="C15" s="34"/>
      <c r="D15" s="33"/>
      <c r="E15" s="35"/>
      <c r="F15" s="61"/>
      <c r="G15" s="33"/>
      <c r="H15" s="24" t="s">
        <v>4394</v>
      </c>
    </row>
    <row r="16" spans="1:8" ht="12.75" customHeight="1">
      <c r="A16" s="32" t="str">
        <f t="shared" si="1"/>
        <v/>
      </c>
      <c r="B16" s="33"/>
      <c r="C16" s="34"/>
      <c r="D16" s="33"/>
      <c r="E16" s="35"/>
      <c r="F16" s="61"/>
      <c r="G16" s="33"/>
      <c r="H16" s="24" t="s">
        <v>4395</v>
      </c>
    </row>
    <row r="17" spans="1:8" ht="12.75" customHeight="1">
      <c r="A17" s="32" t="str">
        <f t="shared" si="1"/>
        <v/>
      </c>
      <c r="B17" s="33"/>
      <c r="C17" s="34"/>
      <c r="D17" s="33"/>
      <c r="E17" s="35"/>
      <c r="F17" s="61"/>
      <c r="G17" s="33"/>
      <c r="H17" s="24" t="s">
        <v>4396</v>
      </c>
    </row>
    <row r="18" spans="1:8" ht="12.75" customHeight="1">
      <c r="A18" s="32" t="str">
        <f t="shared" si="1"/>
        <v/>
      </c>
      <c r="B18" s="33"/>
      <c r="C18" s="34"/>
      <c r="D18" s="33"/>
      <c r="E18" s="35"/>
      <c r="F18" s="61"/>
      <c r="G18" s="33"/>
      <c r="H18" s="24" t="s">
        <v>4397</v>
      </c>
    </row>
    <row r="19" spans="1:8" ht="12.75" customHeight="1">
      <c r="A19" s="32" t="str">
        <f t="shared" si="1"/>
        <v/>
      </c>
      <c r="B19" s="33"/>
      <c r="C19" s="34"/>
      <c r="D19" s="33"/>
      <c r="E19" s="35"/>
      <c r="F19" s="61"/>
      <c r="G19" s="33"/>
      <c r="H19" s="24" t="s">
        <v>4398</v>
      </c>
    </row>
    <row r="20" spans="1:8" ht="12.75" customHeight="1">
      <c r="A20" s="32" t="str">
        <f t="shared" si="1"/>
        <v/>
      </c>
      <c r="B20" s="33"/>
      <c r="C20" s="34"/>
      <c r="D20" s="33"/>
      <c r="E20" s="35"/>
      <c r="F20" s="61"/>
      <c r="G20" s="33"/>
      <c r="H20" s="24" t="s">
        <v>4399</v>
      </c>
    </row>
    <row r="21" spans="1:8" ht="12.75" customHeight="1">
      <c r="A21" s="32" t="str">
        <f t="shared" si="1"/>
        <v/>
      </c>
      <c r="B21" s="33"/>
      <c r="C21" s="34"/>
      <c r="D21" s="33"/>
      <c r="E21" s="35"/>
      <c r="F21" s="61"/>
      <c r="G21" s="33"/>
      <c r="H21" s="24" t="s">
        <v>4400</v>
      </c>
    </row>
    <row r="22" spans="1:8" ht="12.75" customHeight="1">
      <c r="A22" s="32" t="str">
        <f t="shared" si="1"/>
        <v/>
      </c>
      <c r="B22" s="33"/>
      <c r="C22" s="34"/>
      <c r="D22" s="33"/>
      <c r="E22" s="35"/>
      <c r="F22" s="61"/>
      <c r="G22" s="33"/>
      <c r="H22" s="24" t="s">
        <v>4401</v>
      </c>
    </row>
    <row r="23" spans="1:8" ht="12.75" customHeight="1">
      <c r="A23" s="32" t="str">
        <f t="shared" si="1"/>
        <v/>
      </c>
      <c r="B23" s="33"/>
      <c r="C23" s="34"/>
      <c r="D23" s="33"/>
      <c r="E23" s="35"/>
      <c r="F23" s="61"/>
      <c r="G23" s="33"/>
      <c r="H23" s="24" t="s">
        <v>4402</v>
      </c>
    </row>
    <row r="24" spans="1:8" ht="12.75" customHeight="1">
      <c r="A24" s="32" t="str">
        <f t="shared" si="1"/>
        <v/>
      </c>
      <c r="B24" s="33"/>
      <c r="C24" s="34"/>
      <c r="D24" s="33"/>
      <c r="E24" s="35"/>
      <c r="F24" s="61"/>
      <c r="G24" s="33"/>
      <c r="H24" s="24" t="s">
        <v>4403</v>
      </c>
    </row>
    <row r="25" spans="1:8" ht="12.75" customHeight="1">
      <c r="A25" s="32" t="str">
        <f t="shared" si="1"/>
        <v/>
      </c>
      <c r="B25" s="33"/>
      <c r="C25" s="34"/>
      <c r="D25" s="33"/>
      <c r="E25" s="35"/>
      <c r="F25" s="61"/>
      <c r="G25" s="33"/>
      <c r="H25" s="24" t="s">
        <v>4404</v>
      </c>
    </row>
    <row r="26" spans="1:8" ht="12.75" customHeight="1">
      <c r="A26" s="32" t="str">
        <f t="shared" si="1"/>
        <v/>
      </c>
      <c r="B26" s="33"/>
      <c r="C26" s="34"/>
      <c r="D26" s="33"/>
      <c r="E26" s="35"/>
      <c r="F26" s="61"/>
      <c r="G26" s="33"/>
      <c r="H26" s="24" t="s">
        <v>4405</v>
      </c>
    </row>
    <row r="27" spans="1:8" ht="15.75" customHeight="1">
      <c r="A27" s="803" t="s">
        <v>1694</v>
      </c>
      <c r="B27" s="804"/>
      <c r="C27" s="36"/>
      <c r="D27" s="36"/>
      <c r="E27" s="42">
        <f>SUM(E7:E26)</f>
        <v>0</v>
      </c>
      <c r="F27" s="42">
        <f>SUM(F7:F26)</f>
        <v>0</v>
      </c>
      <c r="G27" s="38"/>
    </row>
    <row r="28" spans="1:8" ht="15.75" customHeight="1">
      <c r="A28" s="25" t="e">
        <f>#REF!&amp;"填表人："&amp;#REF!</f>
        <v>#REF!</v>
      </c>
      <c r="F28" s="25" t="e">
        <f>"评估人员："&amp;#REF!</f>
        <v>#REF!</v>
      </c>
      <c r="H28" s="25" t="s">
        <v>1653</v>
      </c>
    </row>
    <row r="29" spans="1:8" ht="15.75" customHeight="1">
      <c r="A29" s="25" t="e">
        <f>"填表日期："&amp;YEAR(#REF!)&amp;"年"&amp;MONTH(#REF!)&amp;"月"&amp;DAY(#REF!)&amp;"日"</f>
        <v>#REF!</v>
      </c>
    </row>
  </sheetData>
  <mergeCells count="4">
    <mergeCell ref="A2:G2"/>
    <mergeCell ref="A3:G3"/>
    <mergeCell ref="A5:D5"/>
    <mergeCell ref="A27:B27"/>
  </mergeCells>
  <phoneticPr fontId="48" type="noConversion"/>
  <hyperlinks>
    <hyperlink ref="A1" location="索引目录!A1" display="返回索引目录" xr:uid="{00000000-0004-0000-5C00-000000000000}"/>
  </hyperlinks>
  <printOptions horizontalCentered="1"/>
  <pageMargins left="0.98402777777777795" right="0.98402777777777795" top="0.98402777777777795" bottom="0.98402777777777795" header="0.47152777777777799" footer="0.35416666666666702"/>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8">
    <pageSetUpPr fitToPage="1"/>
  </sheetPr>
  <dimension ref="A1:G28"/>
  <sheetViews>
    <sheetView showGridLines="0" topLeftCell="B5" zoomScale="96" zoomScaleNormal="96" workbookViewId="0">
      <selection activeCell="I31" sqref="I31"/>
    </sheetView>
  </sheetViews>
  <sheetFormatPr defaultColWidth="9" defaultRowHeight="15.75" customHeight="1"/>
  <cols>
    <col min="1" max="1" width="6.125" style="52" customWidth="1"/>
    <col min="2" max="2" width="25.5" style="52" customWidth="1"/>
    <col min="3" max="5" width="18.625" style="52" customWidth="1"/>
    <col min="6" max="6" width="17.125" style="52" customWidth="1"/>
    <col min="7" max="8" width="9" style="52" customWidth="1"/>
    <col min="9" max="16384" width="9" style="52"/>
  </cols>
  <sheetData>
    <row r="1" spans="1:6" ht="15.75" customHeight="1">
      <c r="A1" s="53" t="s">
        <v>0</v>
      </c>
    </row>
    <row r="2" spans="1:6" s="50" customFormat="1" ht="30" customHeight="1">
      <c r="A2" s="733" t="s">
        <v>4406</v>
      </c>
      <c r="B2" s="734"/>
      <c r="C2" s="734"/>
      <c r="D2" s="734"/>
      <c r="E2" s="734"/>
      <c r="F2" s="734"/>
    </row>
    <row r="3" spans="1:6" ht="15.75" customHeight="1">
      <c r="A3" s="735" t="e">
        <f>"评估基准日："&amp;TEXT(#REF!,"yyyy年mm月dd日")</f>
        <v>#REF!</v>
      </c>
      <c r="B3" s="736"/>
      <c r="C3" s="736"/>
      <c r="D3" s="736"/>
      <c r="E3" s="736"/>
      <c r="F3" s="736"/>
    </row>
    <row r="4" spans="1:6" ht="14.25" customHeight="1">
      <c r="A4" s="51"/>
      <c r="B4" s="51"/>
      <c r="C4" s="51"/>
      <c r="D4" s="51"/>
      <c r="E4" s="51"/>
      <c r="F4" s="54" t="s">
        <v>4407</v>
      </c>
    </row>
    <row r="5" spans="1:6" ht="15.75" customHeight="1">
      <c r="A5" s="806" t="e">
        <f>#REF!&amp;"："&amp;#REF!</f>
        <v>#REF!</v>
      </c>
      <c r="B5" s="806"/>
      <c r="C5" s="806"/>
      <c r="F5" s="54" t="s">
        <v>710</v>
      </c>
    </row>
    <row r="6" spans="1:6" s="51" customFormat="1" ht="15.75" customHeight="1">
      <c r="A6" s="56" t="s">
        <v>711</v>
      </c>
      <c r="B6" s="56" t="s">
        <v>5</v>
      </c>
      <c r="C6" s="56" t="s">
        <v>6</v>
      </c>
      <c r="D6" s="56" t="s">
        <v>7</v>
      </c>
      <c r="E6" s="56" t="s">
        <v>8</v>
      </c>
      <c r="F6" s="56" t="s">
        <v>616</v>
      </c>
    </row>
    <row r="7" spans="1:6" ht="15.75" customHeight="1">
      <c r="A7" s="56" t="s">
        <v>4408</v>
      </c>
      <c r="B7" s="57" t="s">
        <v>247</v>
      </c>
      <c r="C7" s="58">
        <f>'6-1长期借款'!I27</f>
        <v>0</v>
      </c>
      <c r="D7" s="58">
        <f>'6-1长期借款'!J27</f>
        <v>0</v>
      </c>
      <c r="E7" s="58">
        <f t="shared" ref="E7:E14" si="0">D7-C7</f>
        <v>0</v>
      </c>
      <c r="F7" s="58" t="str">
        <f t="shared" ref="F7:F14" si="1">IF(C7=0,"",E7/C7*100)</f>
        <v/>
      </c>
    </row>
    <row r="8" spans="1:6" ht="15.75" customHeight="1">
      <c r="A8" s="56" t="s">
        <v>4409</v>
      </c>
      <c r="B8" s="57" t="s">
        <v>249</v>
      </c>
      <c r="C8" s="58">
        <f>'6-2应付债券'!G27</f>
        <v>0</v>
      </c>
      <c r="D8" s="58">
        <f>'6-2应付债券'!H27</f>
        <v>0</v>
      </c>
      <c r="E8" s="58">
        <f t="shared" si="0"/>
        <v>0</v>
      </c>
      <c r="F8" s="58" t="str">
        <f t="shared" si="1"/>
        <v/>
      </c>
    </row>
    <row r="9" spans="1:6" ht="15.75" customHeight="1">
      <c r="A9" s="56" t="s">
        <v>4410</v>
      </c>
      <c r="B9" s="59" t="s">
        <v>251</v>
      </c>
      <c r="C9" s="58">
        <f>'6-3租赁负债'!E27</f>
        <v>0</v>
      </c>
      <c r="D9" s="58">
        <f>'6-3租赁负债'!F27</f>
        <v>0</v>
      </c>
      <c r="E9" s="58">
        <f t="shared" si="0"/>
        <v>0</v>
      </c>
      <c r="F9" s="58" t="str">
        <f t="shared" si="1"/>
        <v/>
      </c>
    </row>
    <row r="10" spans="1:6" ht="15.75" customHeight="1">
      <c r="A10" s="56" t="s">
        <v>4411</v>
      </c>
      <c r="B10" s="60" t="s">
        <v>253</v>
      </c>
      <c r="C10" s="58">
        <f>'6-4长期应付款'!E27</f>
        <v>0</v>
      </c>
      <c r="D10" s="58">
        <f>'6-4长期应付款'!F27</f>
        <v>0</v>
      </c>
      <c r="E10" s="58">
        <f t="shared" si="0"/>
        <v>0</v>
      </c>
      <c r="F10" s="58" t="str">
        <f t="shared" si="1"/>
        <v/>
      </c>
    </row>
    <row r="11" spans="1:6" ht="15.75" customHeight="1">
      <c r="A11" s="56" t="s">
        <v>4412</v>
      </c>
      <c r="B11" s="57" t="s">
        <v>256</v>
      </c>
      <c r="C11" s="58">
        <f>'6-5预计负债'!E27</f>
        <v>0</v>
      </c>
      <c r="D11" s="58">
        <f>'6-5预计负债'!F27</f>
        <v>0</v>
      </c>
      <c r="E11" s="58">
        <f t="shared" si="0"/>
        <v>0</v>
      </c>
      <c r="F11" s="58" t="str">
        <f t="shared" si="1"/>
        <v/>
      </c>
    </row>
    <row r="12" spans="1:6" ht="15.75" customHeight="1">
      <c r="A12" s="56" t="s">
        <v>4413</v>
      </c>
      <c r="B12" s="60" t="s">
        <v>259</v>
      </c>
      <c r="C12" s="58">
        <f>'6-6递延收益'!G27</f>
        <v>0</v>
      </c>
      <c r="D12" s="58">
        <f>'6-6递延收益'!H27</f>
        <v>0</v>
      </c>
      <c r="E12" s="58">
        <f t="shared" si="0"/>
        <v>0</v>
      </c>
      <c r="F12" s="58" t="str">
        <f t="shared" si="1"/>
        <v/>
      </c>
    </row>
    <row r="13" spans="1:6" ht="15.75" customHeight="1">
      <c r="A13" s="56" t="s">
        <v>4414</v>
      </c>
      <c r="B13" s="57" t="s">
        <v>262</v>
      </c>
      <c r="C13" s="58">
        <f>'6-7递延所得税负债'!D27</f>
        <v>0</v>
      </c>
      <c r="D13" s="58">
        <f>'6-7递延所得税负债'!E27</f>
        <v>0</v>
      </c>
      <c r="E13" s="58">
        <f t="shared" si="0"/>
        <v>0</v>
      </c>
      <c r="F13" s="58" t="str">
        <f t="shared" si="1"/>
        <v/>
      </c>
    </row>
    <row r="14" spans="1:6" ht="15.75" customHeight="1">
      <c r="A14" s="56" t="s">
        <v>4415</v>
      </c>
      <c r="B14" s="57" t="s">
        <v>265</v>
      </c>
      <c r="C14" s="58">
        <f>'6-8其他非流动负债'!E27</f>
        <v>0</v>
      </c>
      <c r="D14" s="58">
        <f>'6-8其他非流动负债'!F27</f>
        <v>0</v>
      </c>
      <c r="E14" s="58">
        <f t="shared" si="0"/>
        <v>0</v>
      </c>
      <c r="F14" s="58" t="str">
        <f t="shared" si="1"/>
        <v/>
      </c>
    </row>
    <row r="15" spans="1:6" ht="15.75" customHeight="1">
      <c r="A15" s="56"/>
      <c r="C15" s="58"/>
      <c r="D15" s="58"/>
      <c r="E15" s="58"/>
      <c r="F15" s="58"/>
    </row>
    <row r="16" spans="1:6" ht="15.75" customHeight="1">
      <c r="A16" s="56"/>
      <c r="B16" s="57"/>
      <c r="C16" s="58"/>
      <c r="D16" s="58"/>
      <c r="E16" s="58"/>
      <c r="F16" s="58"/>
    </row>
    <row r="17" spans="1:7" ht="15.75" customHeight="1">
      <c r="A17" s="56"/>
      <c r="B17" s="57"/>
      <c r="C17" s="58"/>
      <c r="D17" s="58"/>
      <c r="E17" s="58"/>
      <c r="F17" s="58"/>
    </row>
    <row r="18" spans="1:7" ht="15.75" customHeight="1">
      <c r="A18" s="56"/>
      <c r="B18" s="57"/>
      <c r="C18" s="58"/>
      <c r="D18" s="58"/>
      <c r="E18" s="58"/>
      <c r="F18" s="58"/>
    </row>
    <row r="19" spans="1:7" ht="15.75" customHeight="1">
      <c r="A19" s="56"/>
      <c r="B19" s="57"/>
      <c r="C19" s="58"/>
      <c r="D19" s="58"/>
      <c r="E19" s="58"/>
      <c r="F19" s="58"/>
    </row>
    <row r="20" spans="1:7" ht="15.75" customHeight="1">
      <c r="A20" s="56"/>
      <c r="B20" s="57"/>
      <c r="C20" s="58"/>
      <c r="D20" s="58"/>
      <c r="E20" s="58"/>
      <c r="F20" s="58"/>
    </row>
    <row r="21" spans="1:7" ht="15.75" customHeight="1">
      <c r="A21" s="56"/>
      <c r="B21" s="57"/>
      <c r="C21" s="58"/>
      <c r="D21" s="58"/>
      <c r="E21" s="58"/>
      <c r="F21" s="58"/>
    </row>
    <row r="22" spans="1:7" ht="15.75" customHeight="1">
      <c r="A22" s="56"/>
      <c r="B22" s="57"/>
      <c r="C22" s="58"/>
      <c r="D22" s="58"/>
      <c r="E22" s="58"/>
      <c r="F22" s="58"/>
    </row>
    <row r="23" spans="1:7" ht="15.75" customHeight="1">
      <c r="A23" s="56"/>
      <c r="B23" s="57"/>
      <c r="C23" s="58"/>
      <c r="D23" s="58"/>
      <c r="E23" s="58"/>
      <c r="F23" s="58"/>
    </row>
    <row r="24" spans="1:7" ht="15.75" customHeight="1">
      <c r="A24" s="56"/>
      <c r="B24" s="57"/>
      <c r="C24" s="58"/>
      <c r="D24" s="58"/>
      <c r="E24" s="58"/>
      <c r="F24" s="58"/>
    </row>
    <row r="25" spans="1:7" ht="15.75" customHeight="1">
      <c r="A25" s="56"/>
      <c r="B25" s="57"/>
      <c r="C25" s="58"/>
      <c r="D25" s="58"/>
      <c r="E25" s="58"/>
      <c r="F25" s="58"/>
    </row>
    <row r="26" spans="1:7" ht="15.75" customHeight="1">
      <c r="A26" s="56"/>
      <c r="B26" s="57"/>
      <c r="C26" s="58"/>
      <c r="D26" s="58"/>
      <c r="E26" s="58"/>
      <c r="F26" s="58"/>
    </row>
    <row r="27" spans="1:7" ht="15.75" customHeight="1">
      <c r="A27" s="741" t="s">
        <v>554</v>
      </c>
      <c r="B27" s="753"/>
      <c r="C27" s="58">
        <f>SUM(C7:C26)</f>
        <v>0</v>
      </c>
      <c r="D27" s="58">
        <f>SUM(D7:D26)</f>
        <v>0</v>
      </c>
      <c r="E27" s="58">
        <f>D27-C27</f>
        <v>0</v>
      </c>
      <c r="F27" s="58" t="str">
        <f>IF(C27=0,"",E27/C27*100)</f>
        <v/>
      </c>
    </row>
    <row r="28" spans="1:7" ht="15.75" customHeight="1">
      <c r="D28" s="52" t="e">
        <f>"评估人员："&amp;#REF!</f>
        <v>#REF!</v>
      </c>
      <c r="G28" s="59" t="s">
        <v>717</v>
      </c>
    </row>
  </sheetData>
  <mergeCells count="4">
    <mergeCell ref="A2:F2"/>
    <mergeCell ref="A3:F3"/>
    <mergeCell ref="A5:C5"/>
    <mergeCell ref="A27:B27"/>
  </mergeCells>
  <phoneticPr fontId="48" type="noConversion"/>
  <hyperlinks>
    <hyperlink ref="A1" location="索引目录!A1" display="返回索引目录" xr:uid="{00000000-0004-0000-5D00-000000000000}"/>
  </hyperlinks>
  <printOptions horizontalCentered="1"/>
  <pageMargins left="0.98402777777777795" right="0.98402777777777795" top="0.98402777777777795" bottom="0.98402777777777795" header="0.47152777777777799" footer="0.35416666666666702"/>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99">
    <pageSetUpPr fitToPage="1"/>
  </sheetPr>
  <dimension ref="A1:M29"/>
  <sheetViews>
    <sheetView showGridLines="0" topLeftCell="B1" zoomScale="96" zoomScaleNormal="96" workbookViewId="0">
      <selection activeCell="I31" sqref="I31"/>
    </sheetView>
  </sheetViews>
  <sheetFormatPr defaultColWidth="9" defaultRowHeight="15.75" customHeight="1"/>
  <cols>
    <col min="1" max="1" width="5.5" style="25" customWidth="1"/>
    <col min="2" max="2" width="20.5" style="25" customWidth="1"/>
    <col min="3" max="3" width="11.125" style="25" customWidth="1"/>
    <col min="4" max="8" width="13" style="25" customWidth="1"/>
    <col min="9" max="10" width="15.625" style="25" customWidth="1"/>
    <col min="11" max="11" width="12.625" style="25" customWidth="1"/>
    <col min="12" max="12" width="10.625" style="25" customWidth="1"/>
    <col min="13" max="14" width="9" style="25" customWidth="1"/>
    <col min="15" max="16384" width="9" style="25"/>
  </cols>
  <sheetData>
    <row r="1" spans="1:13" ht="15.75" customHeight="1">
      <c r="A1" s="26" t="s">
        <v>0</v>
      </c>
    </row>
    <row r="2" spans="1:13" s="23" customFormat="1" ht="30" customHeight="1">
      <c r="A2" s="798" t="s">
        <v>4416</v>
      </c>
      <c r="B2" s="799"/>
      <c r="C2" s="799"/>
      <c r="D2" s="799"/>
      <c r="E2" s="799"/>
      <c r="F2" s="799"/>
      <c r="G2" s="799"/>
      <c r="H2" s="799"/>
      <c r="I2" s="799"/>
      <c r="J2" s="799"/>
      <c r="K2" s="799"/>
      <c r="L2" s="799"/>
    </row>
    <row r="3" spans="1:13" ht="15.75" customHeight="1">
      <c r="A3" s="800" t="e">
        <f>"评估基准日："&amp;TEXT(#REF!,"yyyy年mm月dd日")</f>
        <v>#REF!</v>
      </c>
      <c r="B3" s="801"/>
      <c r="C3" s="801"/>
      <c r="D3" s="801"/>
      <c r="E3" s="801"/>
      <c r="F3" s="801"/>
      <c r="G3" s="801"/>
      <c r="H3" s="801"/>
      <c r="I3" s="801"/>
      <c r="J3" s="801"/>
      <c r="K3" s="801"/>
      <c r="L3" s="801"/>
    </row>
    <row r="4" spans="1:13" ht="14.25" customHeight="1">
      <c r="A4" s="24"/>
      <c r="B4" s="24"/>
      <c r="C4" s="24"/>
      <c r="D4" s="24"/>
      <c r="E4" s="24"/>
      <c r="F4" s="24"/>
      <c r="G4" s="24"/>
      <c r="H4" s="24"/>
      <c r="I4" s="24"/>
      <c r="J4" s="24"/>
      <c r="K4" s="24"/>
      <c r="L4" s="28" t="s">
        <v>4417</v>
      </c>
    </row>
    <row r="5" spans="1:13" ht="15.75" customHeight="1">
      <c r="A5" s="885" t="e">
        <f>#REF!&amp;"："&amp;#REF!</f>
        <v>#REF!</v>
      </c>
      <c r="B5" s="809"/>
      <c r="C5" s="809"/>
      <c r="D5" s="809"/>
      <c r="E5" s="809"/>
      <c r="F5" s="809"/>
      <c r="G5" s="809"/>
      <c r="L5" s="28" t="s">
        <v>710</v>
      </c>
    </row>
    <row r="6" spans="1:13" s="24" customFormat="1" ht="15.75" customHeight="1">
      <c r="A6" s="30" t="s">
        <v>4</v>
      </c>
      <c r="B6" s="30" t="s">
        <v>4084</v>
      </c>
      <c r="C6" s="30" t="s">
        <v>4085</v>
      </c>
      <c r="D6" s="30" t="s">
        <v>1021</v>
      </c>
      <c r="E6" s="30" t="s">
        <v>4086</v>
      </c>
      <c r="F6" s="30" t="s">
        <v>4087</v>
      </c>
      <c r="G6" s="30" t="s">
        <v>722</v>
      </c>
      <c r="H6" s="30" t="s">
        <v>4088</v>
      </c>
      <c r="I6" s="31" t="s">
        <v>6</v>
      </c>
      <c r="J6" s="30" t="s">
        <v>7</v>
      </c>
      <c r="K6" s="30" t="s">
        <v>4089</v>
      </c>
      <c r="L6" s="30" t="s">
        <v>176</v>
      </c>
      <c r="M6" s="24" t="s">
        <v>1631</v>
      </c>
    </row>
    <row r="7" spans="1:13" ht="12.75" customHeight="1">
      <c r="A7" s="32" t="str">
        <f t="shared" ref="A7" si="0">IF(B7="","",ROW()-6)</f>
        <v/>
      </c>
      <c r="B7" s="33"/>
      <c r="C7" s="33"/>
      <c r="D7" s="34"/>
      <c r="E7" s="34"/>
      <c r="F7" s="47"/>
      <c r="G7" s="33"/>
      <c r="H7" s="35"/>
      <c r="I7" s="35"/>
      <c r="J7" s="35"/>
      <c r="K7" s="35"/>
      <c r="L7" s="33"/>
      <c r="M7" s="24" t="s">
        <v>4418</v>
      </c>
    </row>
    <row r="8" spans="1:13" ht="12.75" customHeight="1">
      <c r="A8" s="32" t="str">
        <f t="shared" ref="A8:A26" si="1">IF(B8="","",ROW()-6)</f>
        <v/>
      </c>
      <c r="B8" s="33"/>
      <c r="C8" s="33"/>
      <c r="D8" s="34"/>
      <c r="E8" s="34"/>
      <c r="F8" s="47"/>
      <c r="G8" s="33"/>
      <c r="H8" s="35"/>
      <c r="I8" s="35"/>
      <c r="J8" s="35"/>
      <c r="K8" s="35"/>
      <c r="L8" s="33"/>
      <c r="M8" s="24" t="s">
        <v>4419</v>
      </c>
    </row>
    <row r="9" spans="1:13" ht="12.75" customHeight="1">
      <c r="A9" s="32" t="str">
        <f t="shared" si="1"/>
        <v/>
      </c>
      <c r="B9" s="33"/>
      <c r="C9" s="33"/>
      <c r="D9" s="34"/>
      <c r="E9" s="34"/>
      <c r="F9" s="47"/>
      <c r="G9" s="33"/>
      <c r="H9" s="35"/>
      <c r="I9" s="35"/>
      <c r="J9" s="35"/>
      <c r="K9" s="35"/>
      <c r="L9" s="33"/>
      <c r="M9" s="24" t="s">
        <v>4420</v>
      </c>
    </row>
    <row r="10" spans="1:13" ht="12.75" customHeight="1">
      <c r="A10" s="32" t="str">
        <f t="shared" si="1"/>
        <v/>
      </c>
      <c r="B10" s="33"/>
      <c r="C10" s="33"/>
      <c r="D10" s="34"/>
      <c r="E10" s="34"/>
      <c r="F10" s="47"/>
      <c r="G10" s="33"/>
      <c r="H10" s="35"/>
      <c r="I10" s="35"/>
      <c r="J10" s="35"/>
      <c r="K10" s="35"/>
      <c r="L10" s="33"/>
      <c r="M10" s="24" t="s">
        <v>4421</v>
      </c>
    </row>
    <row r="11" spans="1:13" ht="12.75" customHeight="1">
      <c r="A11" s="32" t="str">
        <f t="shared" si="1"/>
        <v/>
      </c>
      <c r="B11" s="33"/>
      <c r="C11" s="33"/>
      <c r="D11" s="34"/>
      <c r="E11" s="34"/>
      <c r="F11" s="47"/>
      <c r="G11" s="33"/>
      <c r="H11" s="35"/>
      <c r="I11" s="35"/>
      <c r="J11" s="35"/>
      <c r="K11" s="35"/>
      <c r="L11" s="33"/>
      <c r="M11" s="24" t="s">
        <v>4422</v>
      </c>
    </row>
    <row r="12" spans="1:13" ht="12.75" customHeight="1">
      <c r="A12" s="32" t="str">
        <f t="shared" si="1"/>
        <v/>
      </c>
      <c r="B12" s="33"/>
      <c r="C12" s="33"/>
      <c r="D12" s="34"/>
      <c r="E12" s="34"/>
      <c r="F12" s="47"/>
      <c r="G12" s="33"/>
      <c r="H12" s="35"/>
      <c r="I12" s="35"/>
      <c r="J12" s="35"/>
      <c r="K12" s="35"/>
      <c r="L12" s="33"/>
      <c r="M12" s="24" t="s">
        <v>4423</v>
      </c>
    </row>
    <row r="13" spans="1:13" ht="12.75" customHeight="1">
      <c r="A13" s="32" t="str">
        <f t="shared" si="1"/>
        <v/>
      </c>
      <c r="B13" s="33"/>
      <c r="C13" s="33"/>
      <c r="D13" s="34"/>
      <c r="E13" s="34"/>
      <c r="F13" s="47"/>
      <c r="G13" s="33"/>
      <c r="H13" s="35"/>
      <c r="I13" s="35"/>
      <c r="J13" s="35"/>
      <c r="K13" s="35"/>
      <c r="L13" s="33"/>
      <c r="M13" s="24" t="s">
        <v>4424</v>
      </c>
    </row>
    <row r="14" spans="1:13" ht="12.75" customHeight="1">
      <c r="A14" s="32" t="str">
        <f t="shared" si="1"/>
        <v/>
      </c>
      <c r="B14" s="33"/>
      <c r="C14" s="33"/>
      <c r="D14" s="34"/>
      <c r="E14" s="34"/>
      <c r="F14" s="47"/>
      <c r="G14" s="33"/>
      <c r="H14" s="35"/>
      <c r="I14" s="35"/>
      <c r="J14" s="35"/>
      <c r="K14" s="35"/>
      <c r="L14" s="33"/>
      <c r="M14" s="24" t="s">
        <v>4425</v>
      </c>
    </row>
    <row r="15" spans="1:13" ht="12.75" customHeight="1">
      <c r="A15" s="32" t="str">
        <f t="shared" si="1"/>
        <v/>
      </c>
      <c r="B15" s="33"/>
      <c r="C15" s="33"/>
      <c r="D15" s="34"/>
      <c r="E15" s="34"/>
      <c r="F15" s="47"/>
      <c r="G15" s="33"/>
      <c r="H15" s="35"/>
      <c r="I15" s="35"/>
      <c r="J15" s="35"/>
      <c r="K15" s="35"/>
      <c r="L15" s="33"/>
      <c r="M15" s="24" t="s">
        <v>4426</v>
      </c>
    </row>
    <row r="16" spans="1:13" ht="12.75" customHeight="1">
      <c r="A16" s="32" t="str">
        <f t="shared" si="1"/>
        <v/>
      </c>
      <c r="B16" s="33"/>
      <c r="C16" s="33"/>
      <c r="D16" s="34"/>
      <c r="E16" s="34"/>
      <c r="F16" s="47"/>
      <c r="G16" s="33"/>
      <c r="H16" s="35"/>
      <c r="I16" s="35"/>
      <c r="J16" s="35"/>
      <c r="K16" s="35"/>
      <c r="L16" s="33"/>
      <c r="M16" s="24" t="s">
        <v>4427</v>
      </c>
    </row>
    <row r="17" spans="1:13" ht="12.75" customHeight="1">
      <c r="A17" s="32" t="str">
        <f t="shared" si="1"/>
        <v/>
      </c>
      <c r="B17" s="33"/>
      <c r="C17" s="33"/>
      <c r="D17" s="34"/>
      <c r="E17" s="34"/>
      <c r="F17" s="47"/>
      <c r="G17" s="33"/>
      <c r="H17" s="35"/>
      <c r="I17" s="35"/>
      <c r="J17" s="35"/>
      <c r="K17" s="35"/>
      <c r="L17" s="33"/>
      <c r="M17" s="24" t="s">
        <v>4428</v>
      </c>
    </row>
    <row r="18" spans="1:13" ht="12.75" customHeight="1">
      <c r="A18" s="32" t="str">
        <f t="shared" si="1"/>
        <v/>
      </c>
      <c r="B18" s="33"/>
      <c r="C18" s="33"/>
      <c r="D18" s="34"/>
      <c r="E18" s="34"/>
      <c r="F18" s="47"/>
      <c r="G18" s="33"/>
      <c r="H18" s="35"/>
      <c r="I18" s="35"/>
      <c r="J18" s="35"/>
      <c r="K18" s="35"/>
      <c r="L18" s="33"/>
      <c r="M18" s="24" t="s">
        <v>4429</v>
      </c>
    </row>
    <row r="19" spans="1:13" ht="12.75" customHeight="1">
      <c r="A19" s="32" t="str">
        <f t="shared" si="1"/>
        <v/>
      </c>
      <c r="B19" s="33"/>
      <c r="C19" s="33"/>
      <c r="D19" s="34"/>
      <c r="E19" s="34"/>
      <c r="F19" s="47"/>
      <c r="G19" s="33"/>
      <c r="H19" s="35"/>
      <c r="I19" s="35"/>
      <c r="J19" s="35"/>
      <c r="K19" s="35"/>
      <c r="L19" s="33"/>
      <c r="M19" s="24" t="s">
        <v>4430</v>
      </c>
    </row>
    <row r="20" spans="1:13" ht="12.75" customHeight="1">
      <c r="A20" s="32" t="str">
        <f t="shared" si="1"/>
        <v/>
      </c>
      <c r="B20" s="33"/>
      <c r="C20" s="33"/>
      <c r="D20" s="34"/>
      <c r="E20" s="34"/>
      <c r="F20" s="47"/>
      <c r="G20" s="33"/>
      <c r="H20" s="35"/>
      <c r="I20" s="35"/>
      <c r="J20" s="35"/>
      <c r="K20" s="35"/>
      <c r="L20" s="33"/>
      <c r="M20" s="24" t="s">
        <v>4431</v>
      </c>
    </row>
    <row r="21" spans="1:13" ht="12.75" customHeight="1">
      <c r="A21" s="32" t="str">
        <f t="shared" si="1"/>
        <v/>
      </c>
      <c r="B21" s="33"/>
      <c r="C21" s="33"/>
      <c r="D21" s="34"/>
      <c r="E21" s="34"/>
      <c r="F21" s="47"/>
      <c r="G21" s="33"/>
      <c r="H21" s="35"/>
      <c r="I21" s="35"/>
      <c r="J21" s="35"/>
      <c r="K21" s="35"/>
      <c r="L21" s="33"/>
      <c r="M21" s="24" t="s">
        <v>4432</v>
      </c>
    </row>
    <row r="22" spans="1:13" ht="12.75" customHeight="1">
      <c r="A22" s="32" t="str">
        <f t="shared" si="1"/>
        <v/>
      </c>
      <c r="B22" s="33"/>
      <c r="C22" s="33"/>
      <c r="D22" s="34"/>
      <c r="E22" s="34"/>
      <c r="F22" s="47"/>
      <c r="G22" s="33"/>
      <c r="H22" s="35"/>
      <c r="I22" s="35"/>
      <c r="J22" s="35"/>
      <c r="K22" s="35"/>
      <c r="L22" s="33"/>
      <c r="M22" s="24" t="s">
        <v>4433</v>
      </c>
    </row>
    <row r="23" spans="1:13" ht="12.75" customHeight="1">
      <c r="A23" s="32" t="str">
        <f t="shared" si="1"/>
        <v/>
      </c>
      <c r="B23" s="33"/>
      <c r="C23" s="33"/>
      <c r="D23" s="34"/>
      <c r="E23" s="34"/>
      <c r="F23" s="47"/>
      <c r="G23" s="33"/>
      <c r="H23" s="35"/>
      <c r="I23" s="35"/>
      <c r="J23" s="35"/>
      <c r="K23" s="35"/>
      <c r="L23" s="33"/>
      <c r="M23" s="24" t="s">
        <v>4434</v>
      </c>
    </row>
    <row r="24" spans="1:13" ht="12.75" customHeight="1">
      <c r="A24" s="32" t="str">
        <f t="shared" si="1"/>
        <v/>
      </c>
      <c r="B24" s="33"/>
      <c r="C24" s="33"/>
      <c r="D24" s="34"/>
      <c r="E24" s="34"/>
      <c r="F24" s="47"/>
      <c r="G24" s="33"/>
      <c r="H24" s="35"/>
      <c r="I24" s="35"/>
      <c r="J24" s="35"/>
      <c r="K24" s="35"/>
      <c r="L24" s="33"/>
      <c r="M24" s="24" t="s">
        <v>4435</v>
      </c>
    </row>
    <row r="25" spans="1:13" ht="12.75" customHeight="1">
      <c r="A25" s="32" t="str">
        <f t="shared" si="1"/>
        <v/>
      </c>
      <c r="B25" s="33"/>
      <c r="C25" s="33"/>
      <c r="D25" s="34"/>
      <c r="E25" s="34"/>
      <c r="F25" s="47"/>
      <c r="G25" s="33"/>
      <c r="H25" s="35"/>
      <c r="I25" s="35"/>
      <c r="J25" s="35"/>
      <c r="K25" s="35"/>
      <c r="L25" s="33"/>
      <c r="M25" s="24" t="s">
        <v>4436</v>
      </c>
    </row>
    <row r="26" spans="1:13" ht="12.75" customHeight="1">
      <c r="A26" s="32" t="str">
        <f t="shared" si="1"/>
        <v/>
      </c>
      <c r="B26" s="33"/>
      <c r="C26" s="33"/>
      <c r="D26" s="34"/>
      <c r="E26" s="34"/>
      <c r="F26" s="47"/>
      <c r="G26" s="33"/>
      <c r="H26" s="35"/>
      <c r="I26" s="35"/>
      <c r="J26" s="35"/>
      <c r="K26" s="35"/>
      <c r="L26" s="33"/>
      <c r="M26" s="24" t="s">
        <v>4437</v>
      </c>
    </row>
    <row r="27" spans="1:13" ht="15.75" customHeight="1">
      <c r="A27" s="803" t="s">
        <v>1694</v>
      </c>
      <c r="B27" s="804"/>
      <c r="C27" s="49"/>
      <c r="D27" s="36"/>
      <c r="E27" s="36"/>
      <c r="F27" s="48"/>
      <c r="G27" s="36"/>
      <c r="H27" s="42"/>
      <c r="I27" s="37">
        <f>SUM(I7:I26)</f>
        <v>0</v>
      </c>
      <c r="J27" s="37">
        <f>SUM(J7:J26)</f>
        <v>0</v>
      </c>
      <c r="K27" s="42"/>
      <c r="L27" s="38"/>
    </row>
    <row r="28" spans="1:13" ht="15.75" customHeight="1">
      <c r="A28" s="25" t="e">
        <f>#REF!&amp;"填表人："&amp;#REF!</f>
        <v>#REF!</v>
      </c>
      <c r="J28" s="25" t="e">
        <f>"评估人员："&amp;#REF!</f>
        <v>#REF!</v>
      </c>
      <c r="M28" s="25" t="s">
        <v>1653</v>
      </c>
    </row>
    <row r="29" spans="1:13" ht="15.75" customHeight="1">
      <c r="A29" s="25" t="e">
        <f>"填表日期："&amp;YEAR(#REF!)&amp;"年"&amp;MONTH(#REF!)&amp;"月"&amp;DAY(#REF!)&amp;"日"</f>
        <v>#REF!</v>
      </c>
    </row>
  </sheetData>
  <mergeCells count="4">
    <mergeCell ref="A2:L2"/>
    <mergeCell ref="A3:L3"/>
    <mergeCell ref="A5:G5"/>
    <mergeCell ref="A27:B27"/>
  </mergeCells>
  <phoneticPr fontId="48" type="noConversion"/>
  <hyperlinks>
    <hyperlink ref="A1" location="索引目录!A1" display="返回索引目录" xr:uid="{00000000-0004-0000-5E00-000000000000}"/>
  </hyperlinks>
  <printOptions horizontalCentered="1"/>
  <pageMargins left="0.98402777777777795" right="0.98402777777777795" top="0.98402777777777795" bottom="0.98402777777777795" header="0.47152777777777799" footer="0.35416666666666702"/>
  <pageSetup paperSize="9" scale="7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100">
    <pageSetUpPr fitToPage="1"/>
  </sheetPr>
  <dimension ref="A1:J32"/>
  <sheetViews>
    <sheetView showGridLines="0" zoomScale="112" zoomScaleNormal="112" workbookViewId="0">
      <selection activeCell="I31" sqref="I31"/>
    </sheetView>
  </sheetViews>
  <sheetFormatPr defaultColWidth="8.625" defaultRowHeight="13.15"/>
  <cols>
    <col min="1" max="1" width="5.625" style="25" customWidth="1"/>
    <col min="2" max="2" width="20.625" style="25" customWidth="1"/>
    <col min="3" max="3" width="9.625" style="25" customWidth="1"/>
    <col min="4" max="5" width="11.625" style="25" customWidth="1"/>
    <col min="6" max="6" width="11.125" style="25" customWidth="1"/>
    <col min="7" max="8" width="15.625" style="25" customWidth="1"/>
    <col min="9" max="9" width="12.625" style="25" customWidth="1"/>
    <col min="10" max="11" width="8.625" style="25" customWidth="1"/>
    <col min="12" max="16384" width="8.625" style="25"/>
  </cols>
  <sheetData>
    <row r="1" spans="1:10">
      <c r="A1" s="26" t="s">
        <v>0</v>
      </c>
    </row>
    <row r="2" spans="1:10" s="23" customFormat="1" ht="21.6" customHeight="1">
      <c r="A2" s="931" t="s">
        <v>4438</v>
      </c>
      <c r="B2" s="799"/>
      <c r="C2" s="799"/>
      <c r="D2" s="799"/>
      <c r="E2" s="799"/>
      <c r="F2" s="799"/>
      <c r="G2" s="799"/>
      <c r="H2" s="799"/>
      <c r="I2" s="799"/>
    </row>
    <row r="3" spans="1:10" ht="15.75" customHeight="1">
      <c r="A3" s="800" t="e">
        <f>"评估基准日："&amp;TEXT(#REF!,"yyyy年mm月dd日")</f>
        <v>#REF!</v>
      </c>
      <c r="B3" s="801"/>
      <c r="C3" s="801"/>
      <c r="D3" s="801"/>
      <c r="E3" s="801"/>
      <c r="F3" s="801"/>
      <c r="G3" s="801"/>
      <c r="H3" s="801"/>
      <c r="I3" s="801"/>
    </row>
    <row r="4" spans="1:10" ht="12.6" customHeight="1">
      <c r="B4" s="24"/>
      <c r="C4" s="24"/>
      <c r="D4" s="24"/>
      <c r="E4" s="24"/>
      <c r="F4" s="24"/>
      <c r="G4" s="24"/>
      <c r="H4" s="24"/>
      <c r="I4" s="28" t="s">
        <v>4439</v>
      </c>
    </row>
    <row r="5" spans="1:10" ht="12.6" customHeight="1">
      <c r="A5" s="885" t="e">
        <f>#REF!&amp;"："&amp;#REF!</f>
        <v>#REF!</v>
      </c>
      <c r="B5" s="839"/>
      <c r="C5" s="839"/>
      <c r="D5" s="839"/>
      <c r="I5" s="28" t="s">
        <v>710</v>
      </c>
    </row>
    <row r="6" spans="1:10" ht="12.6" customHeight="1">
      <c r="A6" s="30" t="s">
        <v>4</v>
      </c>
      <c r="B6" s="30" t="s">
        <v>4440</v>
      </c>
      <c r="C6" s="30" t="s">
        <v>4441</v>
      </c>
      <c r="D6" s="30" t="s">
        <v>1021</v>
      </c>
      <c r="E6" s="30" t="s">
        <v>4086</v>
      </c>
      <c r="F6" s="30" t="s">
        <v>835</v>
      </c>
      <c r="G6" s="31" t="s">
        <v>6</v>
      </c>
      <c r="H6" s="30" t="s">
        <v>7</v>
      </c>
      <c r="I6" s="30" t="s">
        <v>4442</v>
      </c>
      <c r="J6" s="24" t="s">
        <v>1631</v>
      </c>
    </row>
    <row r="7" spans="1:10" ht="12.6" customHeight="1">
      <c r="A7" s="32" t="str">
        <f t="shared" ref="A7" si="0">IF(B7="","",ROW()-6)</f>
        <v/>
      </c>
      <c r="B7" s="33"/>
      <c r="C7" s="33"/>
      <c r="D7" s="34"/>
      <c r="E7" s="34"/>
      <c r="F7" s="47"/>
      <c r="G7" s="35"/>
      <c r="H7" s="35"/>
      <c r="I7" s="33"/>
      <c r="J7" s="24" t="s">
        <v>4443</v>
      </c>
    </row>
    <row r="8" spans="1:10" ht="12.6" customHeight="1">
      <c r="A8" s="32" t="str">
        <f t="shared" ref="A8:A26" si="1">IF(B8="","",ROW()-6)</f>
        <v/>
      </c>
      <c r="B8" s="33"/>
      <c r="C8" s="33"/>
      <c r="D8" s="34"/>
      <c r="E8" s="34"/>
      <c r="F8" s="47"/>
      <c r="G8" s="35"/>
      <c r="H8" s="35"/>
      <c r="I8" s="33"/>
      <c r="J8" s="24" t="s">
        <v>4444</v>
      </c>
    </row>
    <row r="9" spans="1:10" ht="12.6" customHeight="1">
      <c r="A9" s="32" t="str">
        <f t="shared" si="1"/>
        <v/>
      </c>
      <c r="B9" s="33"/>
      <c r="C9" s="33"/>
      <c r="D9" s="34"/>
      <c r="E9" s="34"/>
      <c r="F9" s="47"/>
      <c r="G9" s="35"/>
      <c r="H9" s="35"/>
      <c r="I9" s="33"/>
      <c r="J9" s="24" t="s">
        <v>4445</v>
      </c>
    </row>
    <row r="10" spans="1:10" ht="12.6" customHeight="1">
      <c r="A10" s="32" t="str">
        <f t="shared" si="1"/>
        <v/>
      </c>
      <c r="B10" s="33"/>
      <c r="C10" s="33"/>
      <c r="D10" s="34"/>
      <c r="E10" s="34"/>
      <c r="F10" s="47"/>
      <c r="G10" s="35"/>
      <c r="H10" s="35"/>
      <c r="I10" s="33"/>
      <c r="J10" s="24" t="s">
        <v>4446</v>
      </c>
    </row>
    <row r="11" spans="1:10" ht="12.6" customHeight="1">
      <c r="A11" s="32" t="str">
        <f t="shared" si="1"/>
        <v/>
      </c>
      <c r="B11" s="33"/>
      <c r="C11" s="33"/>
      <c r="D11" s="34"/>
      <c r="E11" s="34"/>
      <c r="F11" s="47"/>
      <c r="G11" s="35"/>
      <c r="H11" s="35"/>
      <c r="I11" s="33"/>
      <c r="J11" s="24" t="s">
        <v>4447</v>
      </c>
    </row>
    <row r="12" spans="1:10" ht="12.6" customHeight="1">
      <c r="A12" s="32" t="str">
        <f t="shared" si="1"/>
        <v/>
      </c>
      <c r="B12" s="33"/>
      <c r="C12" s="33"/>
      <c r="D12" s="34"/>
      <c r="E12" s="34"/>
      <c r="F12" s="47"/>
      <c r="G12" s="35"/>
      <c r="H12" s="35"/>
      <c r="I12" s="33"/>
      <c r="J12" s="24" t="s">
        <v>4448</v>
      </c>
    </row>
    <row r="13" spans="1:10" ht="12.6" customHeight="1">
      <c r="A13" s="32" t="str">
        <f t="shared" si="1"/>
        <v/>
      </c>
      <c r="B13" s="33"/>
      <c r="C13" s="33"/>
      <c r="D13" s="34"/>
      <c r="E13" s="34"/>
      <c r="F13" s="47"/>
      <c r="G13" s="35"/>
      <c r="H13" s="35"/>
      <c r="I13" s="33"/>
      <c r="J13" s="24" t="s">
        <v>4449</v>
      </c>
    </row>
    <row r="14" spans="1:10" ht="12.6" customHeight="1">
      <c r="A14" s="32" t="str">
        <f t="shared" si="1"/>
        <v/>
      </c>
      <c r="B14" s="33"/>
      <c r="C14" s="33"/>
      <c r="D14" s="34"/>
      <c r="E14" s="34"/>
      <c r="F14" s="47"/>
      <c r="G14" s="35"/>
      <c r="H14" s="35"/>
      <c r="I14" s="33"/>
      <c r="J14" s="24" t="s">
        <v>4450</v>
      </c>
    </row>
    <row r="15" spans="1:10" ht="12.6" customHeight="1">
      <c r="A15" s="32" t="str">
        <f t="shared" si="1"/>
        <v/>
      </c>
      <c r="B15" s="33"/>
      <c r="C15" s="33"/>
      <c r="D15" s="34"/>
      <c r="E15" s="34"/>
      <c r="F15" s="47"/>
      <c r="G15" s="35"/>
      <c r="H15" s="35"/>
      <c r="I15" s="33"/>
      <c r="J15" s="24" t="s">
        <v>4451</v>
      </c>
    </row>
    <row r="16" spans="1:10" ht="12.6" customHeight="1">
      <c r="A16" s="32" t="str">
        <f t="shared" si="1"/>
        <v/>
      </c>
      <c r="B16" s="33"/>
      <c r="C16" s="33"/>
      <c r="D16" s="34"/>
      <c r="E16" s="34"/>
      <c r="F16" s="47"/>
      <c r="G16" s="35"/>
      <c r="H16" s="35"/>
      <c r="I16" s="33"/>
      <c r="J16" s="24" t="s">
        <v>4452</v>
      </c>
    </row>
    <row r="17" spans="1:10" ht="12.6" customHeight="1">
      <c r="A17" s="32" t="str">
        <f t="shared" si="1"/>
        <v/>
      </c>
      <c r="B17" s="33"/>
      <c r="C17" s="33"/>
      <c r="D17" s="34"/>
      <c r="E17" s="34"/>
      <c r="F17" s="47"/>
      <c r="G17" s="35"/>
      <c r="H17" s="35"/>
      <c r="I17" s="33"/>
      <c r="J17" s="24" t="s">
        <v>4453</v>
      </c>
    </row>
    <row r="18" spans="1:10" ht="12.6" customHeight="1">
      <c r="A18" s="32" t="str">
        <f t="shared" si="1"/>
        <v/>
      </c>
      <c r="B18" s="33"/>
      <c r="C18" s="33"/>
      <c r="D18" s="34"/>
      <c r="E18" s="34"/>
      <c r="F18" s="47"/>
      <c r="G18" s="35"/>
      <c r="H18" s="35"/>
      <c r="I18" s="33"/>
      <c r="J18" s="24" t="s">
        <v>4454</v>
      </c>
    </row>
    <row r="19" spans="1:10" ht="12.6" customHeight="1">
      <c r="A19" s="32" t="str">
        <f t="shared" si="1"/>
        <v/>
      </c>
      <c r="B19" s="33"/>
      <c r="C19" s="33"/>
      <c r="D19" s="34"/>
      <c r="E19" s="34"/>
      <c r="F19" s="47"/>
      <c r="G19" s="35"/>
      <c r="H19" s="35"/>
      <c r="I19" s="33"/>
      <c r="J19" s="24" t="s">
        <v>4455</v>
      </c>
    </row>
    <row r="20" spans="1:10" ht="12.6" customHeight="1">
      <c r="A20" s="32" t="str">
        <f t="shared" si="1"/>
        <v/>
      </c>
      <c r="B20" s="33"/>
      <c r="C20" s="33"/>
      <c r="D20" s="34"/>
      <c r="E20" s="34"/>
      <c r="F20" s="47"/>
      <c r="G20" s="35"/>
      <c r="H20" s="35"/>
      <c r="I20" s="33"/>
      <c r="J20" s="24" t="s">
        <v>4456</v>
      </c>
    </row>
    <row r="21" spans="1:10" ht="12.6" customHeight="1">
      <c r="A21" s="32" t="str">
        <f t="shared" si="1"/>
        <v/>
      </c>
      <c r="B21" s="33"/>
      <c r="C21" s="33"/>
      <c r="D21" s="34"/>
      <c r="E21" s="34"/>
      <c r="F21" s="47"/>
      <c r="G21" s="35"/>
      <c r="H21" s="35"/>
      <c r="I21" s="33"/>
      <c r="J21" s="24" t="s">
        <v>4457</v>
      </c>
    </row>
    <row r="22" spans="1:10" ht="12.6" customHeight="1">
      <c r="A22" s="32" t="str">
        <f t="shared" si="1"/>
        <v/>
      </c>
      <c r="B22" s="33"/>
      <c r="C22" s="33"/>
      <c r="D22" s="34"/>
      <c r="E22" s="34"/>
      <c r="F22" s="47"/>
      <c r="G22" s="35"/>
      <c r="H22" s="35"/>
      <c r="I22" s="33"/>
      <c r="J22" s="24" t="s">
        <v>4458</v>
      </c>
    </row>
    <row r="23" spans="1:10" ht="12.6" customHeight="1">
      <c r="A23" s="32" t="str">
        <f t="shared" si="1"/>
        <v/>
      </c>
      <c r="B23" s="33"/>
      <c r="C23" s="33"/>
      <c r="D23" s="34"/>
      <c r="E23" s="34"/>
      <c r="F23" s="47"/>
      <c r="G23" s="35"/>
      <c r="H23" s="35"/>
      <c r="I23" s="33"/>
      <c r="J23" s="24" t="s">
        <v>4459</v>
      </c>
    </row>
    <row r="24" spans="1:10" ht="12.6" customHeight="1">
      <c r="A24" s="32" t="str">
        <f t="shared" si="1"/>
        <v/>
      </c>
      <c r="B24" s="33"/>
      <c r="C24" s="33"/>
      <c r="D24" s="34"/>
      <c r="E24" s="34"/>
      <c r="F24" s="47"/>
      <c r="G24" s="35"/>
      <c r="H24" s="35"/>
      <c r="I24" s="33"/>
      <c r="J24" s="24" t="s">
        <v>4460</v>
      </c>
    </row>
    <row r="25" spans="1:10" ht="12.6" customHeight="1">
      <c r="A25" s="32" t="str">
        <f t="shared" si="1"/>
        <v/>
      </c>
      <c r="B25" s="33"/>
      <c r="C25" s="33"/>
      <c r="D25" s="34"/>
      <c r="E25" s="34"/>
      <c r="F25" s="47"/>
      <c r="G25" s="35"/>
      <c r="H25" s="35"/>
      <c r="I25" s="33"/>
      <c r="J25" s="24" t="s">
        <v>4461</v>
      </c>
    </row>
    <row r="26" spans="1:10" ht="12.6" customHeight="1">
      <c r="A26" s="32" t="str">
        <f t="shared" si="1"/>
        <v/>
      </c>
      <c r="B26" s="33"/>
      <c r="C26" s="33"/>
      <c r="D26" s="34"/>
      <c r="E26" s="34"/>
      <c r="F26" s="47"/>
      <c r="G26" s="35"/>
      <c r="H26" s="35"/>
      <c r="I26" s="33"/>
      <c r="J26" s="24" t="s">
        <v>4462</v>
      </c>
    </row>
    <row r="27" spans="1:10" ht="12.6" customHeight="1">
      <c r="A27" s="803" t="s">
        <v>1694</v>
      </c>
      <c r="B27" s="839"/>
      <c r="C27" s="833"/>
      <c r="D27" s="38"/>
      <c r="E27" s="36"/>
      <c r="F27" s="48"/>
      <c r="G27" s="42">
        <f>SUM(G7:G26)</f>
        <v>0</v>
      </c>
      <c r="H27" s="42">
        <f>SUM(H7:H26)</f>
        <v>0</v>
      </c>
      <c r="I27" s="46"/>
    </row>
    <row r="28" spans="1:10" ht="12.6" customHeight="1">
      <c r="A28" s="25" t="e">
        <f>#REF!&amp;"填表人："&amp;#REF!</f>
        <v>#REF!</v>
      </c>
      <c r="H28" s="25" t="e">
        <f>"评估人员："&amp;#REF!</f>
        <v>#REF!</v>
      </c>
      <c r="J28" s="25" t="s">
        <v>1653</v>
      </c>
    </row>
    <row r="29" spans="1:10" ht="12.6" customHeight="1">
      <c r="A29" s="25" t="e">
        <f>"填表日期："&amp;YEAR(#REF!)&amp;"年"&amp;MONTH(#REF!)&amp;"月"&amp;DAY(#REF!)&amp;"日"</f>
        <v>#REF!</v>
      </c>
    </row>
    <row r="30" spans="1:10" ht="12.6" customHeight="1"/>
    <row r="31" spans="1:10" ht="12.6" customHeight="1"/>
    <row r="32" spans="1:10" ht="12.6" customHeight="1"/>
  </sheetData>
  <mergeCells count="4">
    <mergeCell ref="A2:I2"/>
    <mergeCell ref="A3:I3"/>
    <mergeCell ref="A5:D5"/>
    <mergeCell ref="A27:C27"/>
  </mergeCells>
  <phoneticPr fontId="48" type="noConversion"/>
  <hyperlinks>
    <hyperlink ref="A1" location="索引目录!A1" display="返回索引目录" xr:uid="{00000000-0004-0000-5F00-000000000000}"/>
  </hyperlinks>
  <printOptions horizontalCentered="1"/>
  <pageMargins left="0.98402777777777795" right="0.98402777777777795" top="0.98402777777777795" bottom="0.98402777777777795" header="0.47152777777777799" footer="0.35416666666666702"/>
  <pageSetup paperSize="9" scale="8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101">
    <pageSetUpPr fitToPage="1"/>
  </sheetPr>
  <dimension ref="A1:H29"/>
  <sheetViews>
    <sheetView showGridLines="0" workbookViewId="0">
      <selection activeCell="I31" sqref="I31"/>
    </sheetView>
  </sheetViews>
  <sheetFormatPr defaultColWidth="8.625" defaultRowHeight="13.15"/>
  <cols>
    <col min="1" max="1" width="5.625" style="25" customWidth="1"/>
    <col min="2" max="2" width="24.125" style="25" customWidth="1"/>
    <col min="3" max="3" width="6.5" style="25" customWidth="1"/>
    <col min="4" max="4" width="17.125" style="25" customWidth="1"/>
    <col min="5" max="6" width="15.625" style="25" customWidth="1"/>
    <col min="7" max="7" width="12.625" style="25" customWidth="1"/>
    <col min="8" max="9" width="8.625" style="25" customWidth="1"/>
    <col min="10" max="16384" width="8.625" style="25"/>
  </cols>
  <sheetData>
    <row r="1" spans="1:8">
      <c r="A1" s="26" t="s">
        <v>0</v>
      </c>
    </row>
    <row r="2" spans="1:8" s="23" customFormat="1" ht="21.6" customHeight="1">
      <c r="A2" s="931" t="s">
        <v>4463</v>
      </c>
      <c r="B2" s="799"/>
      <c r="C2" s="799"/>
      <c r="D2" s="799"/>
      <c r="E2" s="799"/>
      <c r="F2" s="799"/>
      <c r="G2" s="799"/>
    </row>
    <row r="3" spans="1:8" ht="15.75" customHeight="1">
      <c r="A3" s="800" t="e">
        <f>"评估基准日："&amp;TEXT(#REF!,"yyyy年mm月dd日")</f>
        <v>#REF!</v>
      </c>
      <c r="B3" s="801"/>
      <c r="C3" s="801"/>
      <c r="D3" s="801"/>
      <c r="E3" s="801"/>
      <c r="F3" s="801"/>
      <c r="G3" s="801"/>
    </row>
    <row r="4" spans="1:8" ht="14.25" customHeight="1">
      <c r="B4" s="24"/>
      <c r="C4" s="24"/>
      <c r="D4" s="24"/>
      <c r="E4" s="24"/>
      <c r="F4" s="24"/>
      <c r="G4" s="28" t="s">
        <v>4464</v>
      </c>
    </row>
    <row r="5" spans="1:8" ht="12.6" customHeight="1">
      <c r="A5" s="885" t="e">
        <f>#REF!&amp;"："&amp;#REF!</f>
        <v>#REF!</v>
      </c>
      <c r="B5" s="839"/>
      <c r="C5" s="839"/>
      <c r="D5" s="839"/>
      <c r="G5" s="28" t="s">
        <v>710</v>
      </c>
    </row>
    <row r="6" spans="1:8" ht="12.6" customHeight="1">
      <c r="A6" s="30" t="s">
        <v>4</v>
      </c>
      <c r="B6" s="30" t="s">
        <v>3827</v>
      </c>
      <c r="C6" s="30" t="s">
        <v>3828</v>
      </c>
      <c r="D6" s="44" t="s">
        <v>4465</v>
      </c>
      <c r="E6" s="31" t="s">
        <v>6</v>
      </c>
      <c r="F6" s="30" t="s">
        <v>7</v>
      </c>
      <c r="G6" s="30" t="s">
        <v>4442</v>
      </c>
      <c r="H6" s="24" t="s">
        <v>1631</v>
      </c>
    </row>
    <row r="7" spans="1:8" ht="12.6" customHeight="1">
      <c r="A7" s="32" t="str">
        <f t="shared" ref="A7" si="0">IF(B7="","",ROW()-6)</f>
        <v/>
      </c>
      <c r="B7" s="33"/>
      <c r="C7" s="33"/>
      <c r="D7" s="45"/>
      <c r="E7" s="35"/>
      <c r="F7" s="35"/>
      <c r="G7" s="33"/>
      <c r="H7" s="24" t="s">
        <v>4466</v>
      </c>
    </row>
    <row r="8" spans="1:8" ht="12.6" customHeight="1">
      <c r="A8" s="32" t="str">
        <f t="shared" ref="A8:A26" si="1">IF(B8="","",ROW()-6)</f>
        <v/>
      </c>
      <c r="B8" s="33"/>
      <c r="C8" s="33"/>
      <c r="D8" s="45"/>
      <c r="E8" s="35"/>
      <c r="F8" s="35"/>
      <c r="G8" s="33"/>
      <c r="H8" s="24" t="s">
        <v>4467</v>
      </c>
    </row>
    <row r="9" spans="1:8" ht="12.6" customHeight="1">
      <c r="A9" s="32" t="str">
        <f t="shared" si="1"/>
        <v/>
      </c>
      <c r="B9" s="33"/>
      <c r="C9" s="33"/>
      <c r="D9" s="45"/>
      <c r="E9" s="35"/>
      <c r="F9" s="35"/>
      <c r="G9" s="33"/>
      <c r="H9" s="24" t="s">
        <v>4468</v>
      </c>
    </row>
    <row r="10" spans="1:8" ht="12.6" customHeight="1">
      <c r="A10" s="32" t="str">
        <f t="shared" si="1"/>
        <v/>
      </c>
      <c r="B10" s="33"/>
      <c r="C10" s="33"/>
      <c r="D10" s="45"/>
      <c r="E10" s="35"/>
      <c r="F10" s="35"/>
      <c r="G10" s="33"/>
      <c r="H10" s="24" t="s">
        <v>4469</v>
      </c>
    </row>
    <row r="11" spans="1:8" ht="12.6" customHeight="1">
      <c r="A11" s="32" t="str">
        <f t="shared" si="1"/>
        <v/>
      </c>
      <c r="B11" s="33"/>
      <c r="C11" s="33"/>
      <c r="D11" s="45"/>
      <c r="E11" s="35"/>
      <c r="F11" s="35"/>
      <c r="G11" s="33"/>
      <c r="H11" s="24" t="s">
        <v>4470</v>
      </c>
    </row>
    <row r="12" spans="1:8" ht="12.6" customHeight="1">
      <c r="A12" s="32" t="str">
        <f t="shared" si="1"/>
        <v/>
      </c>
      <c r="B12" s="33"/>
      <c r="C12" s="33"/>
      <c r="D12" s="45"/>
      <c r="E12" s="35"/>
      <c r="F12" s="35"/>
      <c r="G12" s="33"/>
      <c r="H12" s="24" t="s">
        <v>4471</v>
      </c>
    </row>
    <row r="13" spans="1:8" ht="12.6" customHeight="1">
      <c r="A13" s="32" t="str">
        <f t="shared" si="1"/>
        <v/>
      </c>
      <c r="B13" s="33"/>
      <c r="C13" s="33"/>
      <c r="D13" s="45"/>
      <c r="E13" s="35"/>
      <c r="F13" s="35"/>
      <c r="G13" s="33"/>
      <c r="H13" s="24" t="s">
        <v>4472</v>
      </c>
    </row>
    <row r="14" spans="1:8" ht="12.6" customHeight="1">
      <c r="A14" s="32" t="str">
        <f t="shared" si="1"/>
        <v/>
      </c>
      <c r="B14" s="33"/>
      <c r="C14" s="33"/>
      <c r="D14" s="45"/>
      <c r="E14" s="35"/>
      <c r="F14" s="35"/>
      <c r="G14" s="33"/>
      <c r="H14" s="24" t="s">
        <v>4473</v>
      </c>
    </row>
    <row r="15" spans="1:8" ht="12.6" customHeight="1">
      <c r="A15" s="32" t="str">
        <f t="shared" si="1"/>
        <v/>
      </c>
      <c r="B15" s="33"/>
      <c r="C15" s="33"/>
      <c r="D15" s="45"/>
      <c r="E15" s="35"/>
      <c r="F15" s="35"/>
      <c r="G15" s="33"/>
      <c r="H15" s="24" t="s">
        <v>4474</v>
      </c>
    </row>
    <row r="16" spans="1:8" ht="12.6" customHeight="1">
      <c r="A16" s="32" t="str">
        <f t="shared" si="1"/>
        <v/>
      </c>
      <c r="B16" s="33"/>
      <c r="C16" s="33"/>
      <c r="D16" s="45"/>
      <c r="E16" s="35"/>
      <c r="F16" s="35"/>
      <c r="G16" s="33"/>
      <c r="H16" s="24" t="s">
        <v>4475</v>
      </c>
    </row>
    <row r="17" spans="1:8" ht="12.6" customHeight="1">
      <c r="A17" s="32" t="str">
        <f t="shared" si="1"/>
        <v/>
      </c>
      <c r="B17" s="33"/>
      <c r="C17" s="33"/>
      <c r="D17" s="45"/>
      <c r="E17" s="35"/>
      <c r="F17" s="35"/>
      <c r="G17" s="33"/>
      <c r="H17" s="24" t="s">
        <v>4476</v>
      </c>
    </row>
    <row r="18" spans="1:8" ht="12.6" customHeight="1">
      <c r="A18" s="32" t="str">
        <f t="shared" si="1"/>
        <v/>
      </c>
      <c r="B18" s="33"/>
      <c r="C18" s="33"/>
      <c r="D18" s="45"/>
      <c r="E18" s="35"/>
      <c r="F18" s="35"/>
      <c r="G18" s="33"/>
      <c r="H18" s="24" t="s">
        <v>4477</v>
      </c>
    </row>
    <row r="19" spans="1:8" ht="12.6" customHeight="1">
      <c r="A19" s="32" t="str">
        <f t="shared" si="1"/>
        <v/>
      </c>
      <c r="B19" s="33"/>
      <c r="C19" s="33"/>
      <c r="D19" s="45"/>
      <c r="E19" s="35"/>
      <c r="F19" s="35"/>
      <c r="G19" s="33"/>
      <c r="H19" s="24" t="s">
        <v>4478</v>
      </c>
    </row>
    <row r="20" spans="1:8" ht="12.6" customHeight="1">
      <c r="A20" s="32" t="str">
        <f t="shared" si="1"/>
        <v/>
      </c>
      <c r="B20" s="33"/>
      <c r="C20" s="33"/>
      <c r="D20" s="45"/>
      <c r="E20" s="35"/>
      <c r="F20" s="35"/>
      <c r="G20" s="33"/>
      <c r="H20" s="24" t="s">
        <v>4479</v>
      </c>
    </row>
    <row r="21" spans="1:8" ht="12.6" customHeight="1">
      <c r="A21" s="32" t="str">
        <f t="shared" si="1"/>
        <v/>
      </c>
      <c r="B21" s="33"/>
      <c r="C21" s="33"/>
      <c r="D21" s="45"/>
      <c r="E21" s="35"/>
      <c r="F21" s="35"/>
      <c r="G21" s="33"/>
      <c r="H21" s="24" t="s">
        <v>4480</v>
      </c>
    </row>
    <row r="22" spans="1:8" ht="12.6" customHeight="1">
      <c r="A22" s="32" t="str">
        <f t="shared" si="1"/>
        <v/>
      </c>
      <c r="B22" s="33"/>
      <c r="C22" s="33"/>
      <c r="D22" s="45"/>
      <c r="E22" s="35"/>
      <c r="F22" s="35"/>
      <c r="G22" s="33"/>
      <c r="H22" s="24" t="s">
        <v>4481</v>
      </c>
    </row>
    <row r="23" spans="1:8" ht="12.6" customHeight="1">
      <c r="A23" s="32" t="str">
        <f t="shared" si="1"/>
        <v/>
      </c>
      <c r="B23" s="33"/>
      <c r="C23" s="33"/>
      <c r="D23" s="45"/>
      <c r="E23" s="35"/>
      <c r="F23" s="35"/>
      <c r="G23" s="33"/>
      <c r="H23" s="24" t="s">
        <v>4482</v>
      </c>
    </row>
    <row r="24" spans="1:8" ht="12.6" customHeight="1">
      <c r="A24" s="32" t="str">
        <f t="shared" si="1"/>
        <v/>
      </c>
      <c r="B24" s="33"/>
      <c r="C24" s="33"/>
      <c r="D24" s="45"/>
      <c r="E24" s="35"/>
      <c r="F24" s="35"/>
      <c r="G24" s="33"/>
      <c r="H24" s="24" t="s">
        <v>4483</v>
      </c>
    </row>
    <row r="25" spans="1:8" ht="12.6" customHeight="1">
      <c r="A25" s="32" t="str">
        <f t="shared" si="1"/>
        <v/>
      </c>
      <c r="B25" s="33"/>
      <c r="C25" s="33"/>
      <c r="D25" s="45"/>
      <c r="E25" s="35"/>
      <c r="F25" s="35"/>
      <c r="G25" s="33"/>
      <c r="H25" s="24" t="s">
        <v>4484</v>
      </c>
    </row>
    <row r="26" spans="1:8" ht="12.6" customHeight="1">
      <c r="A26" s="32" t="str">
        <f t="shared" si="1"/>
        <v/>
      </c>
      <c r="B26" s="33"/>
      <c r="C26" s="33"/>
      <c r="D26" s="45"/>
      <c r="E26" s="35"/>
      <c r="F26" s="35"/>
      <c r="G26" s="33"/>
      <c r="H26" s="24" t="s">
        <v>4485</v>
      </c>
    </row>
    <row r="27" spans="1:8" ht="12.6" customHeight="1">
      <c r="A27" s="803" t="s">
        <v>1694</v>
      </c>
      <c r="B27" s="839"/>
      <c r="C27" s="839"/>
      <c r="D27" s="833"/>
      <c r="E27" s="42">
        <f>SUM(E7:E26)</f>
        <v>0</v>
      </c>
      <c r="F27" s="42">
        <f>SUM(F7:F26)</f>
        <v>0</v>
      </c>
      <c r="G27" s="46"/>
    </row>
    <row r="28" spans="1:8" ht="12.6" customHeight="1">
      <c r="A28" s="25" t="e">
        <f>#REF!&amp;"填表人："&amp;#REF!</f>
        <v>#REF!</v>
      </c>
      <c r="F28" s="25" t="e">
        <f>"评估人员："&amp;#REF!</f>
        <v>#REF!</v>
      </c>
      <c r="H28" s="25" t="s">
        <v>1653</v>
      </c>
    </row>
    <row r="29" spans="1:8" ht="15.75" customHeight="1">
      <c r="A29" s="25" t="e">
        <f>"填表日期："&amp;YEAR(#REF!)&amp;"年"&amp;MONTH(#REF!)&amp;"月"&amp;DAY(#REF!)&amp;"日"</f>
        <v>#REF!</v>
      </c>
    </row>
  </sheetData>
  <mergeCells count="4">
    <mergeCell ref="A2:G2"/>
    <mergeCell ref="A3:G3"/>
    <mergeCell ref="A5:D5"/>
    <mergeCell ref="A27:D27"/>
  </mergeCells>
  <phoneticPr fontId="48" type="noConversion"/>
  <hyperlinks>
    <hyperlink ref="A1" location="索引目录!A1" display="返回索引目录" xr:uid="{00000000-0004-0000-6000-000000000000}"/>
  </hyperlinks>
  <printOptions horizontalCentered="1"/>
  <pageMargins left="0.98402777777777795" right="0.98402777777777795" top="0.98402777777777795" bottom="0.98402777777777795" header="0.47152777777777799" footer="0.35416666666666702"/>
  <pageSetup paperSize="9" scale="8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102">
    <pageSetUpPr fitToPage="1"/>
  </sheetPr>
  <dimension ref="A1:BX29"/>
  <sheetViews>
    <sheetView showGridLines="0" topLeftCell="A4" zoomScale="96" zoomScaleNormal="96" workbookViewId="0">
      <selection activeCell="I31" sqref="I31"/>
    </sheetView>
  </sheetViews>
  <sheetFormatPr defaultColWidth="9" defaultRowHeight="15.75" customHeight="1" outlineLevelCol="2"/>
  <cols>
    <col min="1" max="1" width="5.125" style="25" customWidth="1"/>
    <col min="2" max="2" width="18.625" style="25" customWidth="1"/>
    <col min="3" max="3" width="9.125" style="25" customWidth="1"/>
    <col min="4" max="4" width="12.5" style="25" customWidth="1"/>
    <col min="5" max="6" width="15.625" style="25" customWidth="1"/>
    <col min="7" max="7" width="10.125" style="25" customWidth="1"/>
    <col min="8" max="8" width="13.125" style="25" customWidth="1"/>
    <col min="9" max="26" width="9" style="25" customWidth="1"/>
    <col min="27" max="32" width="5.625" style="25" customWidth="1" outlineLevel="1"/>
    <col min="33" max="33" width="14.625" style="25" customWidth="1" outlineLevel="1"/>
    <col min="34" max="34" width="13.625" style="25" customWidth="1"/>
    <col min="35" max="38" width="5.625" style="25" customWidth="1" outlineLevel="1"/>
    <col min="39" max="40" width="7.125" style="25" customWidth="1" outlineLevel="1"/>
    <col min="41" max="41" width="5.625" style="25" customWidth="1" outlineLevel="1"/>
    <col min="42" max="45" width="8.625" style="25" customWidth="1" outlineLevel="1"/>
    <col min="46" max="46" width="14.625" style="25" customWidth="1" outlineLevel="1"/>
    <col min="47" max="47" width="13.625" style="25" customWidth="1"/>
    <col min="48" max="49" width="8.625" style="25" customWidth="1" outlineLevel="1"/>
    <col min="50" max="51" width="11.125" style="25" customWidth="1" outlineLevel="1"/>
    <col min="52" max="66" width="8.625" style="25" hidden="1" customWidth="1" outlineLevel="2"/>
    <col min="67" max="67" width="8.625" style="25" customWidth="1" outlineLevel="1" collapsed="1"/>
    <col min="68" max="69" width="8.625" style="25" customWidth="1" outlineLevel="1"/>
    <col min="70" max="70" width="8.625" style="25" customWidth="1"/>
    <col min="71" max="71" width="13.625" style="25" customWidth="1"/>
    <col min="72" max="76" width="13.625" style="25" customWidth="1" outlineLevel="1"/>
    <col min="77" max="77" width="13.625" style="25" customWidth="1"/>
    <col min="78" max="79" width="9" style="25" customWidth="1"/>
    <col min="80" max="16384" width="9" style="25"/>
  </cols>
  <sheetData>
    <row r="1" spans="1:8" ht="15.75" customHeight="1">
      <c r="A1" s="26" t="s">
        <v>0</v>
      </c>
    </row>
    <row r="2" spans="1:8" s="23" customFormat="1" ht="30" customHeight="1">
      <c r="A2" s="798" t="s">
        <v>4486</v>
      </c>
      <c r="B2" s="799"/>
      <c r="C2" s="799"/>
      <c r="D2" s="799"/>
      <c r="E2" s="799"/>
      <c r="F2" s="799"/>
      <c r="G2" s="799"/>
    </row>
    <row r="3" spans="1:8" ht="15.75" customHeight="1">
      <c r="A3" s="800" t="e">
        <f>"评估基准日："&amp;TEXT(#REF!,"yyyy年mm月dd日")</f>
        <v>#REF!</v>
      </c>
      <c r="B3" s="801"/>
      <c r="C3" s="801"/>
      <c r="D3" s="801"/>
      <c r="E3" s="801"/>
      <c r="F3" s="801"/>
      <c r="G3" s="801"/>
    </row>
    <row r="4" spans="1:8" ht="14.25" customHeight="1">
      <c r="A4" s="24"/>
      <c r="B4" s="24"/>
      <c r="C4" s="24"/>
      <c r="D4" s="24"/>
      <c r="E4" s="24"/>
      <c r="F4" s="24"/>
      <c r="G4" s="28" t="s">
        <v>4487</v>
      </c>
    </row>
    <row r="5" spans="1:8" ht="15.75" customHeight="1">
      <c r="A5" s="885" t="e">
        <f>#REF!&amp;"："&amp;#REF!</f>
        <v>#REF!</v>
      </c>
      <c r="B5" s="809"/>
      <c r="C5" s="809"/>
      <c r="D5" s="809"/>
      <c r="G5" s="28" t="s">
        <v>1614</v>
      </c>
    </row>
    <row r="6" spans="1:8" s="24" customFormat="1" ht="15.75" customHeight="1">
      <c r="A6" s="30" t="s">
        <v>4</v>
      </c>
      <c r="B6" s="30" t="s">
        <v>939</v>
      </c>
      <c r="C6" s="30" t="s">
        <v>1021</v>
      </c>
      <c r="D6" s="30" t="s">
        <v>966</v>
      </c>
      <c r="E6" s="30" t="s">
        <v>6</v>
      </c>
      <c r="F6" s="30" t="s">
        <v>7</v>
      </c>
      <c r="G6" s="30" t="s">
        <v>176</v>
      </c>
      <c r="H6" s="24" t="s">
        <v>1631</v>
      </c>
    </row>
    <row r="7" spans="1:8" ht="12.75" customHeight="1">
      <c r="A7" s="32" t="str">
        <f t="shared" ref="A7" si="0">IF(B7="","",ROW()-6)</f>
        <v/>
      </c>
      <c r="B7" s="33"/>
      <c r="C7" s="34"/>
      <c r="D7" s="33"/>
      <c r="E7" s="35"/>
      <c r="F7" s="35"/>
      <c r="G7" s="33"/>
      <c r="H7" s="24" t="s">
        <v>4488</v>
      </c>
    </row>
    <row r="8" spans="1:8" ht="12.75" customHeight="1">
      <c r="A8" s="32" t="str">
        <f t="shared" ref="A8:A26" si="1">IF(B8="","",ROW()-6)</f>
        <v/>
      </c>
      <c r="B8" s="33"/>
      <c r="C8" s="34"/>
      <c r="D8" s="33"/>
      <c r="E8" s="35"/>
      <c r="F8" s="35"/>
      <c r="G8" s="33"/>
      <c r="H8" s="24" t="s">
        <v>4489</v>
      </c>
    </row>
    <row r="9" spans="1:8" ht="12.75" customHeight="1">
      <c r="A9" s="32" t="str">
        <f t="shared" si="1"/>
        <v/>
      </c>
      <c r="B9" s="33"/>
      <c r="C9" s="34"/>
      <c r="D9" s="33"/>
      <c r="E9" s="35"/>
      <c r="F9" s="35"/>
      <c r="G9" s="33"/>
      <c r="H9" s="24" t="s">
        <v>4490</v>
      </c>
    </row>
    <row r="10" spans="1:8" ht="12.75" customHeight="1">
      <c r="A10" s="32" t="str">
        <f t="shared" si="1"/>
        <v/>
      </c>
      <c r="B10" s="33"/>
      <c r="C10" s="34"/>
      <c r="D10" s="33"/>
      <c r="E10" s="35"/>
      <c r="F10" s="35"/>
      <c r="G10" s="33"/>
      <c r="H10" s="24" t="s">
        <v>4491</v>
      </c>
    </row>
    <row r="11" spans="1:8" ht="12.75" customHeight="1">
      <c r="A11" s="32" t="str">
        <f t="shared" si="1"/>
        <v/>
      </c>
      <c r="B11" s="33"/>
      <c r="C11" s="34"/>
      <c r="D11" s="33"/>
      <c r="E11" s="35"/>
      <c r="F11" s="35"/>
      <c r="G11" s="33"/>
      <c r="H11" s="24" t="s">
        <v>4492</v>
      </c>
    </row>
    <row r="12" spans="1:8" ht="12.75" customHeight="1">
      <c r="A12" s="32" t="str">
        <f t="shared" si="1"/>
        <v/>
      </c>
      <c r="B12" s="33"/>
      <c r="C12" s="34"/>
      <c r="D12" s="33"/>
      <c r="E12" s="35"/>
      <c r="F12" s="35"/>
      <c r="G12" s="33"/>
      <c r="H12" s="24" t="s">
        <v>4493</v>
      </c>
    </row>
    <row r="13" spans="1:8" ht="12.75" customHeight="1">
      <c r="A13" s="32" t="str">
        <f t="shared" si="1"/>
        <v/>
      </c>
      <c r="B13" s="33"/>
      <c r="C13" s="34"/>
      <c r="D13" s="33"/>
      <c r="E13" s="35"/>
      <c r="F13" s="35"/>
      <c r="G13" s="33"/>
      <c r="H13" s="24" t="s">
        <v>4494</v>
      </c>
    </row>
    <row r="14" spans="1:8" ht="12.75" customHeight="1">
      <c r="A14" s="32" t="str">
        <f t="shared" si="1"/>
        <v/>
      </c>
      <c r="B14" s="33"/>
      <c r="C14" s="34"/>
      <c r="D14" s="33"/>
      <c r="E14" s="35"/>
      <c r="F14" s="35"/>
      <c r="G14" s="33"/>
      <c r="H14" s="24" t="s">
        <v>4495</v>
      </c>
    </row>
    <row r="15" spans="1:8" ht="12.75" customHeight="1">
      <c r="A15" s="32" t="str">
        <f t="shared" si="1"/>
        <v/>
      </c>
      <c r="B15" s="33"/>
      <c r="C15" s="34"/>
      <c r="D15" s="33"/>
      <c r="E15" s="35"/>
      <c r="F15" s="35"/>
      <c r="G15" s="33"/>
      <c r="H15" s="24" t="s">
        <v>4496</v>
      </c>
    </row>
    <row r="16" spans="1:8" ht="12.75" customHeight="1">
      <c r="A16" s="32" t="str">
        <f t="shared" si="1"/>
        <v/>
      </c>
      <c r="B16" s="33"/>
      <c r="C16" s="34"/>
      <c r="D16" s="33"/>
      <c r="E16" s="35"/>
      <c r="F16" s="35"/>
      <c r="G16" s="33"/>
      <c r="H16" s="24" t="s">
        <v>4497</v>
      </c>
    </row>
    <row r="17" spans="1:9" ht="12.75" customHeight="1">
      <c r="A17" s="32" t="str">
        <f t="shared" si="1"/>
        <v/>
      </c>
      <c r="B17" s="33"/>
      <c r="C17" s="34"/>
      <c r="D17" s="33"/>
      <c r="E17" s="35"/>
      <c r="F17" s="35"/>
      <c r="G17" s="33"/>
      <c r="H17" s="24" t="s">
        <v>4498</v>
      </c>
    </row>
    <row r="18" spans="1:9" ht="12.75" customHeight="1">
      <c r="A18" s="32" t="str">
        <f t="shared" si="1"/>
        <v/>
      </c>
      <c r="B18" s="33"/>
      <c r="C18" s="34"/>
      <c r="D18" s="33"/>
      <c r="E18" s="35"/>
      <c r="F18" s="35"/>
      <c r="G18" s="33"/>
      <c r="H18" s="24" t="s">
        <v>4499</v>
      </c>
    </row>
    <row r="19" spans="1:9" ht="12.75" customHeight="1">
      <c r="A19" s="32" t="str">
        <f t="shared" si="1"/>
        <v/>
      </c>
      <c r="B19" s="33"/>
      <c r="C19" s="34"/>
      <c r="D19" s="33"/>
      <c r="E19" s="35"/>
      <c r="F19" s="35"/>
      <c r="G19" s="33"/>
      <c r="H19" s="24" t="s">
        <v>4500</v>
      </c>
    </row>
    <row r="20" spans="1:9" ht="12.75" customHeight="1">
      <c r="A20" s="32" t="str">
        <f t="shared" si="1"/>
        <v/>
      </c>
      <c r="B20" s="33"/>
      <c r="C20" s="34"/>
      <c r="D20" s="33"/>
      <c r="E20" s="35"/>
      <c r="F20" s="35"/>
      <c r="G20" s="33"/>
      <c r="H20" s="24" t="s">
        <v>4501</v>
      </c>
    </row>
    <row r="21" spans="1:9" ht="12.75" customHeight="1">
      <c r="A21" s="32" t="str">
        <f t="shared" si="1"/>
        <v/>
      </c>
      <c r="B21" s="33"/>
      <c r="C21" s="34"/>
      <c r="D21" s="33"/>
      <c r="E21" s="35"/>
      <c r="F21" s="35"/>
      <c r="G21" s="33"/>
      <c r="H21" s="24" t="s">
        <v>4502</v>
      </c>
    </row>
    <row r="22" spans="1:9" ht="12.75" customHeight="1">
      <c r="A22" s="32" t="str">
        <f t="shared" si="1"/>
        <v/>
      </c>
      <c r="B22" s="33"/>
      <c r="C22" s="34"/>
      <c r="D22" s="33"/>
      <c r="E22" s="35"/>
      <c r="F22" s="35"/>
      <c r="G22" s="33"/>
      <c r="H22" s="24" t="s">
        <v>4503</v>
      </c>
    </row>
    <row r="23" spans="1:9" ht="12.75" customHeight="1">
      <c r="A23" s="32" t="str">
        <f t="shared" si="1"/>
        <v/>
      </c>
      <c r="B23" s="33"/>
      <c r="C23" s="34"/>
      <c r="D23" s="33"/>
      <c r="E23" s="35"/>
      <c r="F23" s="35"/>
      <c r="G23" s="33"/>
      <c r="H23" s="24" t="s">
        <v>4504</v>
      </c>
    </row>
    <row r="24" spans="1:9" ht="12.75" customHeight="1">
      <c r="A24" s="32" t="str">
        <f t="shared" si="1"/>
        <v/>
      </c>
      <c r="B24" s="33"/>
      <c r="C24" s="34"/>
      <c r="D24" s="33"/>
      <c r="E24" s="35"/>
      <c r="F24" s="35"/>
      <c r="G24" s="33"/>
      <c r="H24" s="24" t="s">
        <v>4505</v>
      </c>
    </row>
    <row r="25" spans="1:9" ht="12.75" customHeight="1">
      <c r="A25" s="32" t="str">
        <f t="shared" si="1"/>
        <v/>
      </c>
      <c r="B25" s="33"/>
      <c r="C25" s="34"/>
      <c r="D25" s="33"/>
      <c r="E25" s="35"/>
      <c r="F25" s="35"/>
      <c r="G25" s="33"/>
      <c r="H25" s="24" t="s">
        <v>4506</v>
      </c>
    </row>
    <row r="26" spans="1:9" ht="12.75" customHeight="1">
      <c r="A26" s="32" t="str">
        <f t="shared" si="1"/>
        <v/>
      </c>
      <c r="B26" s="33"/>
      <c r="C26" s="34"/>
      <c r="D26" s="33"/>
      <c r="E26" s="35"/>
      <c r="F26" s="35"/>
      <c r="G26" s="33"/>
      <c r="H26" s="24" t="s">
        <v>4507</v>
      </c>
      <c r="I26" s="43"/>
    </row>
    <row r="27" spans="1:9" ht="15.75" customHeight="1">
      <c r="A27" s="803" t="s">
        <v>1694</v>
      </c>
      <c r="B27" s="804"/>
      <c r="C27" s="42"/>
      <c r="D27" s="37"/>
      <c r="E27" s="42">
        <f>SUM(E7:E26)</f>
        <v>0</v>
      </c>
      <c r="F27" s="42">
        <f>SUM(F7:F26)</f>
        <v>0</v>
      </c>
      <c r="G27" s="38"/>
      <c r="I27" s="43"/>
    </row>
    <row r="28" spans="1:9" ht="15.75" customHeight="1">
      <c r="A28" s="25" t="e">
        <f>#REF!&amp;"填表人："&amp;#REF!</f>
        <v>#REF!</v>
      </c>
      <c r="F28" s="25" t="e">
        <f>"评估人员："&amp;#REF!</f>
        <v>#REF!</v>
      </c>
      <c r="H28" s="25" t="s">
        <v>1653</v>
      </c>
    </row>
    <row r="29" spans="1:9" ht="15.75" customHeight="1">
      <c r="A29" s="25" t="e">
        <f>"填表日期："&amp;YEAR(#REF!)&amp;"年"&amp;MONTH(#REF!)&amp;"月"&amp;DAY(#REF!)&amp;"日"</f>
        <v>#REF!</v>
      </c>
    </row>
  </sheetData>
  <mergeCells count="4">
    <mergeCell ref="A2:G2"/>
    <mergeCell ref="A3:G3"/>
    <mergeCell ref="A5:D5"/>
    <mergeCell ref="A27:B27"/>
  </mergeCells>
  <phoneticPr fontId="48" type="noConversion"/>
  <hyperlinks>
    <hyperlink ref="A1" location="索引目录!A1" display="返回索引目录" xr:uid="{00000000-0004-0000-6100-000000000000}"/>
  </hyperlinks>
  <printOptions horizontalCentered="1"/>
  <pageMargins left="0.98402777777777795" right="0.98402777777777795" top="0.98402777777777795" bottom="0.98402777777777795" header="0.47152777777777799" footer="0.35416666666666702"/>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03">
    <pageSetUpPr fitToPage="1"/>
  </sheetPr>
  <dimension ref="A1:H29"/>
  <sheetViews>
    <sheetView showGridLines="0" zoomScale="96" zoomScaleNormal="96" workbookViewId="0">
      <selection activeCell="I31" sqref="I31"/>
    </sheetView>
  </sheetViews>
  <sheetFormatPr defaultColWidth="9" defaultRowHeight="15.75" customHeight="1"/>
  <cols>
    <col min="1" max="1" width="6.5" style="25" customWidth="1"/>
    <col min="2" max="2" width="25.625" style="25" customWidth="1"/>
    <col min="3" max="3" width="12.625" style="25" customWidth="1"/>
    <col min="4" max="4" width="17.125" style="25" customWidth="1"/>
    <col min="5" max="6" width="15.625" style="25" customWidth="1"/>
    <col min="7" max="7" width="22.5" style="25" customWidth="1"/>
    <col min="8" max="9" width="9" style="25" customWidth="1"/>
    <col min="10" max="16384" width="9" style="25"/>
  </cols>
  <sheetData>
    <row r="1" spans="1:8" ht="15.75" customHeight="1">
      <c r="A1" s="26" t="s">
        <v>0</v>
      </c>
    </row>
    <row r="2" spans="1:8" s="23" customFormat="1" ht="30" customHeight="1">
      <c r="A2" s="798" t="s">
        <v>4508</v>
      </c>
      <c r="B2" s="799"/>
      <c r="C2" s="799"/>
      <c r="D2" s="799"/>
      <c r="E2" s="799"/>
      <c r="F2" s="799"/>
      <c r="G2" s="799"/>
    </row>
    <row r="3" spans="1:8" ht="15.75" customHeight="1">
      <c r="A3" s="800" t="e">
        <f>"评估基准日："&amp;TEXT(#REF!,"yyyy年mm月dd日")</f>
        <v>#REF!</v>
      </c>
      <c r="B3" s="801"/>
      <c r="C3" s="801"/>
      <c r="D3" s="801"/>
      <c r="E3" s="801"/>
      <c r="F3" s="801"/>
      <c r="G3" s="801"/>
    </row>
    <row r="4" spans="1:8" ht="14.25" customHeight="1">
      <c r="A4" s="24"/>
      <c r="B4" s="24"/>
      <c r="C4" s="24"/>
      <c r="D4" s="24"/>
      <c r="E4" s="24"/>
      <c r="F4" s="24"/>
      <c r="G4" s="28" t="s">
        <v>4509</v>
      </c>
    </row>
    <row r="5" spans="1:8" ht="15.75" customHeight="1">
      <c r="A5" s="885" t="e">
        <f>#REF!&amp;"："&amp;#REF!</f>
        <v>#REF!</v>
      </c>
      <c r="B5" s="809"/>
      <c r="C5" s="809"/>
      <c r="D5" s="809"/>
      <c r="G5" s="29" t="s">
        <v>4510</v>
      </c>
    </row>
    <row r="6" spans="1:8" s="24" customFormat="1" ht="12.6" customHeight="1">
      <c r="A6" s="30" t="s">
        <v>4</v>
      </c>
      <c r="B6" s="30" t="s">
        <v>939</v>
      </c>
      <c r="C6" s="30" t="s">
        <v>1021</v>
      </c>
      <c r="D6" s="30" t="s">
        <v>4511</v>
      </c>
      <c r="E6" s="31" t="s">
        <v>6</v>
      </c>
      <c r="F6" s="30" t="s">
        <v>7</v>
      </c>
      <c r="G6" s="30" t="s">
        <v>176</v>
      </c>
      <c r="H6" s="24" t="s">
        <v>1631</v>
      </c>
    </row>
    <row r="7" spans="1:8" ht="12.6" customHeight="1">
      <c r="A7" s="32" t="str">
        <f t="shared" ref="A7" si="0">IF(B7="","",ROW()-6)</f>
        <v/>
      </c>
      <c r="B7" s="33"/>
      <c r="C7" s="34"/>
      <c r="D7" s="33"/>
      <c r="E7" s="35"/>
      <c r="F7" s="35"/>
      <c r="G7" s="33"/>
      <c r="H7" s="24" t="s">
        <v>4512</v>
      </c>
    </row>
    <row r="8" spans="1:8" ht="12.6" customHeight="1">
      <c r="A8" s="32" t="str">
        <f t="shared" ref="A8:A26" si="1">IF(B8="","",ROW()-6)</f>
        <v/>
      </c>
      <c r="B8" s="33"/>
      <c r="C8" s="34"/>
      <c r="D8" s="33"/>
      <c r="E8" s="35"/>
      <c r="F8" s="35"/>
      <c r="G8" s="33"/>
      <c r="H8" s="24" t="s">
        <v>4513</v>
      </c>
    </row>
    <row r="9" spans="1:8" ht="12.6" customHeight="1">
      <c r="A9" s="32" t="str">
        <f t="shared" si="1"/>
        <v/>
      </c>
      <c r="B9" s="33"/>
      <c r="C9" s="34"/>
      <c r="D9" s="33"/>
      <c r="E9" s="35"/>
      <c r="F9" s="35"/>
      <c r="G9" s="33"/>
      <c r="H9" s="24" t="s">
        <v>4514</v>
      </c>
    </row>
    <row r="10" spans="1:8" ht="12.6" customHeight="1">
      <c r="A10" s="32" t="str">
        <f t="shared" si="1"/>
        <v/>
      </c>
      <c r="B10" s="33"/>
      <c r="C10" s="34"/>
      <c r="D10" s="33"/>
      <c r="E10" s="35"/>
      <c r="F10" s="35"/>
      <c r="G10" s="33"/>
      <c r="H10" s="24" t="s">
        <v>4515</v>
      </c>
    </row>
    <row r="11" spans="1:8" ht="12.6" customHeight="1">
      <c r="A11" s="32" t="str">
        <f t="shared" si="1"/>
        <v/>
      </c>
      <c r="B11" s="33"/>
      <c r="C11" s="34"/>
      <c r="D11" s="33"/>
      <c r="E11" s="35"/>
      <c r="F11" s="35"/>
      <c r="G11" s="33"/>
      <c r="H11" s="24" t="s">
        <v>4516</v>
      </c>
    </row>
    <row r="12" spans="1:8" ht="12.6" customHeight="1">
      <c r="A12" s="32" t="str">
        <f t="shared" si="1"/>
        <v/>
      </c>
      <c r="B12" s="33"/>
      <c r="C12" s="34"/>
      <c r="D12" s="33"/>
      <c r="E12" s="35"/>
      <c r="F12" s="35"/>
      <c r="G12" s="33"/>
      <c r="H12" s="24" t="s">
        <v>4517</v>
      </c>
    </row>
    <row r="13" spans="1:8" ht="12.6" customHeight="1">
      <c r="A13" s="32" t="str">
        <f t="shared" si="1"/>
        <v/>
      </c>
      <c r="B13" s="33"/>
      <c r="C13" s="34"/>
      <c r="D13" s="33"/>
      <c r="E13" s="35"/>
      <c r="F13" s="35"/>
      <c r="G13" s="33"/>
      <c r="H13" s="24" t="s">
        <v>4518</v>
      </c>
    </row>
    <row r="14" spans="1:8" ht="12.6" customHeight="1">
      <c r="A14" s="32" t="str">
        <f t="shared" si="1"/>
        <v/>
      </c>
      <c r="B14" s="33"/>
      <c r="C14" s="34"/>
      <c r="D14" s="33"/>
      <c r="E14" s="35"/>
      <c r="F14" s="35"/>
      <c r="G14" s="33"/>
      <c r="H14" s="24" t="s">
        <v>4519</v>
      </c>
    </row>
    <row r="15" spans="1:8" ht="12.6" customHeight="1">
      <c r="A15" s="32" t="str">
        <f t="shared" si="1"/>
        <v/>
      </c>
      <c r="B15" s="33"/>
      <c r="C15" s="34"/>
      <c r="D15" s="33"/>
      <c r="E15" s="35"/>
      <c r="F15" s="35"/>
      <c r="G15" s="33"/>
      <c r="H15" s="24" t="s">
        <v>4520</v>
      </c>
    </row>
    <row r="16" spans="1:8" ht="12.6" customHeight="1">
      <c r="A16" s="32" t="str">
        <f t="shared" si="1"/>
        <v/>
      </c>
      <c r="B16" s="33"/>
      <c r="C16" s="34"/>
      <c r="D16" s="33"/>
      <c r="E16" s="35"/>
      <c r="F16" s="35"/>
      <c r="G16" s="33"/>
      <c r="H16" s="24" t="s">
        <v>4521</v>
      </c>
    </row>
    <row r="17" spans="1:8" ht="12.6" customHeight="1">
      <c r="A17" s="32" t="str">
        <f t="shared" si="1"/>
        <v/>
      </c>
      <c r="B17" s="33"/>
      <c r="C17" s="34"/>
      <c r="D17" s="33"/>
      <c r="E17" s="35"/>
      <c r="F17" s="35"/>
      <c r="G17" s="33"/>
      <c r="H17" s="24" t="s">
        <v>4522</v>
      </c>
    </row>
    <row r="18" spans="1:8" ht="12.6" customHeight="1">
      <c r="A18" s="32" t="str">
        <f t="shared" si="1"/>
        <v/>
      </c>
      <c r="B18" s="33"/>
      <c r="C18" s="34"/>
      <c r="D18" s="33"/>
      <c r="E18" s="35"/>
      <c r="F18" s="35"/>
      <c r="G18" s="33"/>
      <c r="H18" s="24" t="s">
        <v>4523</v>
      </c>
    </row>
    <row r="19" spans="1:8" ht="12.6" customHeight="1">
      <c r="A19" s="32" t="str">
        <f t="shared" si="1"/>
        <v/>
      </c>
      <c r="B19" s="33"/>
      <c r="C19" s="34"/>
      <c r="D19" s="33"/>
      <c r="E19" s="35"/>
      <c r="F19" s="35"/>
      <c r="G19" s="33"/>
      <c r="H19" s="24" t="s">
        <v>4524</v>
      </c>
    </row>
    <row r="20" spans="1:8" ht="12.6" customHeight="1">
      <c r="A20" s="32" t="str">
        <f t="shared" si="1"/>
        <v/>
      </c>
      <c r="B20" s="33"/>
      <c r="C20" s="34"/>
      <c r="D20" s="33"/>
      <c r="E20" s="35"/>
      <c r="F20" s="35"/>
      <c r="G20" s="33"/>
      <c r="H20" s="24" t="s">
        <v>4525</v>
      </c>
    </row>
    <row r="21" spans="1:8" ht="12.6" customHeight="1">
      <c r="A21" s="32" t="str">
        <f t="shared" si="1"/>
        <v/>
      </c>
      <c r="B21" s="33"/>
      <c r="C21" s="34"/>
      <c r="D21" s="33"/>
      <c r="E21" s="35"/>
      <c r="F21" s="35"/>
      <c r="G21" s="33"/>
      <c r="H21" s="24" t="s">
        <v>4526</v>
      </c>
    </row>
    <row r="22" spans="1:8" ht="12.6" customHeight="1">
      <c r="A22" s="32" t="str">
        <f t="shared" si="1"/>
        <v/>
      </c>
      <c r="B22" s="33"/>
      <c r="C22" s="34"/>
      <c r="D22" s="33"/>
      <c r="E22" s="35"/>
      <c r="F22" s="35"/>
      <c r="G22" s="33"/>
      <c r="H22" s="24" t="s">
        <v>4527</v>
      </c>
    </row>
    <row r="23" spans="1:8" ht="12.6" customHeight="1">
      <c r="A23" s="32" t="str">
        <f t="shared" si="1"/>
        <v/>
      </c>
      <c r="B23" s="33"/>
      <c r="C23" s="34"/>
      <c r="D23" s="33"/>
      <c r="E23" s="35"/>
      <c r="F23" s="35"/>
      <c r="G23" s="33"/>
      <c r="H23" s="24" t="s">
        <v>4528</v>
      </c>
    </row>
    <row r="24" spans="1:8" ht="12.6" customHeight="1">
      <c r="A24" s="32" t="str">
        <f t="shared" si="1"/>
        <v/>
      </c>
      <c r="B24" s="33"/>
      <c r="C24" s="34"/>
      <c r="D24" s="33"/>
      <c r="E24" s="35"/>
      <c r="F24" s="35"/>
      <c r="G24" s="33"/>
      <c r="H24" s="24" t="s">
        <v>4529</v>
      </c>
    </row>
    <row r="25" spans="1:8" ht="12.6" customHeight="1">
      <c r="A25" s="32" t="str">
        <f t="shared" si="1"/>
        <v/>
      </c>
      <c r="B25" s="33"/>
      <c r="C25" s="34"/>
      <c r="D25" s="33"/>
      <c r="E25" s="35"/>
      <c r="F25" s="35"/>
      <c r="G25" s="33"/>
      <c r="H25" s="24" t="s">
        <v>4530</v>
      </c>
    </row>
    <row r="26" spans="1:8" ht="12.6" customHeight="1">
      <c r="A26" s="32" t="str">
        <f t="shared" si="1"/>
        <v/>
      </c>
      <c r="B26" s="33"/>
      <c r="C26" s="34"/>
      <c r="D26" s="33"/>
      <c r="E26" s="35"/>
      <c r="F26" s="35"/>
      <c r="G26" s="33"/>
      <c r="H26" s="24" t="s">
        <v>4531</v>
      </c>
    </row>
    <row r="27" spans="1:8" ht="12.6" customHeight="1">
      <c r="A27" s="803" t="s">
        <v>1694</v>
      </c>
      <c r="B27" s="804"/>
      <c r="C27" s="36"/>
      <c r="D27" s="36"/>
      <c r="E27" s="42">
        <f>SUM(E7:E26)</f>
        <v>0</v>
      </c>
      <c r="F27" s="42">
        <f>SUM(F7:F26)</f>
        <v>0</v>
      </c>
      <c r="G27" s="38"/>
    </row>
    <row r="28" spans="1:8" ht="12.6" customHeight="1">
      <c r="A28" s="25" t="e">
        <f>#REF!&amp;"填表人："&amp;#REF!</f>
        <v>#REF!</v>
      </c>
      <c r="F28" s="25" t="e">
        <f>"评估人员："&amp;#REF!</f>
        <v>#REF!</v>
      </c>
      <c r="H28" s="25" t="s">
        <v>1653</v>
      </c>
    </row>
    <row r="29" spans="1:8" ht="12.6" customHeight="1">
      <c r="A29" s="25" t="e">
        <f>"填表日期："&amp;YEAR(#REF!)&amp;"年"&amp;MONTH(#REF!)&amp;"月"&amp;DAY(#REF!)&amp;"日"</f>
        <v>#REF!</v>
      </c>
    </row>
  </sheetData>
  <mergeCells count="4">
    <mergeCell ref="A2:G2"/>
    <mergeCell ref="A3:G3"/>
    <mergeCell ref="A5:D5"/>
    <mergeCell ref="A27:B27"/>
  </mergeCells>
  <phoneticPr fontId="48" type="noConversion"/>
  <hyperlinks>
    <hyperlink ref="A1" location="索引目录!A1" display="返回索引目录" xr:uid="{00000000-0004-0000-6200-000000000000}"/>
  </hyperlinks>
  <printOptions horizontalCentered="1"/>
  <pageMargins left="0.98402777777777795" right="0.98402777777777795" top="0.98402777777777795" bottom="0.98402777777777795" header="0.47152777777777799" footer="0.35416666666666702"/>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104</vt:i4>
      </vt:variant>
      <vt:variant>
        <vt:lpstr>命名范围</vt:lpstr>
      </vt:variant>
      <vt:variant>
        <vt:i4>3691</vt:i4>
      </vt:variant>
    </vt:vector>
  </HeadingPairs>
  <TitlesOfParts>
    <vt:vector size="3795" baseType="lpstr">
      <vt:lpstr>各科目减值准备及风险损失汇总表</vt:lpstr>
      <vt:lpstr>资产基础法贴数用表</vt:lpstr>
      <vt:lpstr>资产基础法评估明表工作流程图</vt:lpstr>
      <vt:lpstr>索引目录</vt:lpstr>
      <vt:lpstr>企业基本情况表</vt:lpstr>
      <vt:lpstr>填表说明</vt:lpstr>
      <vt:lpstr>资产负债表</vt:lpstr>
      <vt:lpstr>报告说明用表</vt:lpstr>
      <vt:lpstr>表3-1货币汇总表</vt:lpstr>
      <vt:lpstr>3-1-1现金</vt:lpstr>
      <vt:lpstr>3-1-2银行存款</vt:lpstr>
      <vt:lpstr>3-1-3其他货币资金</vt:lpstr>
      <vt:lpstr>3-2交易性金融资产汇总</vt:lpstr>
      <vt:lpstr>3-2-1交易性-股票</vt:lpstr>
      <vt:lpstr>3-2-2交易性-债券</vt:lpstr>
      <vt:lpstr>3-2-3交易性-基金</vt:lpstr>
      <vt:lpstr>3-2-4交易性-其他</vt:lpstr>
      <vt:lpstr>3-3衍生金融资产</vt:lpstr>
      <vt:lpstr>3-4应收票据</vt:lpstr>
      <vt:lpstr>3-5应收账款</vt:lpstr>
      <vt:lpstr>3-6应收账款融资</vt:lpstr>
      <vt:lpstr>3-7预付款项</vt:lpstr>
      <vt:lpstr>3-8其他应收款</vt:lpstr>
      <vt:lpstr>3-9存货汇总</vt:lpstr>
      <vt:lpstr>3-9-1材料采购（在途物资）</vt:lpstr>
      <vt:lpstr>3-9-2原材料</vt:lpstr>
      <vt:lpstr>3-9-3在库周转材料</vt:lpstr>
      <vt:lpstr>3-9-5产成品（库存商品）</vt:lpstr>
      <vt:lpstr>3-9-4委托加工物资</vt:lpstr>
      <vt:lpstr>3-9-6在产品（自制半成品）</vt:lpstr>
      <vt:lpstr>3-9-7发出商品</vt:lpstr>
      <vt:lpstr>3-9-8在用周转材料</vt:lpstr>
      <vt:lpstr>3-9-9开发产品</vt:lpstr>
      <vt:lpstr>3-9-10开发成本</vt:lpstr>
      <vt:lpstr>3-9-11消耗性生物资产</vt:lpstr>
      <vt:lpstr>3-9-12工程施工</vt:lpstr>
      <vt:lpstr>3-10合同资产</vt:lpstr>
      <vt:lpstr>3-11持有待售资产</vt:lpstr>
      <vt:lpstr>3-12一年到期非流动资产</vt:lpstr>
      <vt:lpstr>3-13其他流动资产</vt:lpstr>
      <vt:lpstr>4-非流动资产汇总</vt:lpstr>
      <vt:lpstr>4-1债权投资</vt:lpstr>
      <vt:lpstr>4-2其他债权投资</vt:lpstr>
      <vt:lpstr>4-3长期应收</vt:lpstr>
      <vt:lpstr>4-4长期股权投资</vt:lpstr>
      <vt:lpstr>4-5其他权益工具投资</vt:lpstr>
      <vt:lpstr>4-6其他非流动金融资产</vt:lpstr>
      <vt:lpstr>4-7投资性房地产汇总</vt:lpstr>
      <vt:lpstr>4-7-1投资性房地产（成本计量）</vt:lpstr>
      <vt:lpstr>4-7-2投资性房地产（公允计量）</vt:lpstr>
      <vt:lpstr>4-7-3投资性地产（成本计量）</vt:lpstr>
      <vt:lpstr>4-7-4投资性地产（公允计量）</vt:lpstr>
      <vt:lpstr>4-8固定资产汇总</vt:lpstr>
      <vt:lpstr>4-8-1房屋建筑物</vt:lpstr>
      <vt:lpstr>4-8-2构筑物</vt:lpstr>
      <vt:lpstr>4-8-3管道沟槽</vt:lpstr>
      <vt:lpstr>4-8-4井巷工程</vt:lpstr>
      <vt:lpstr>4-8-5机器设备</vt:lpstr>
      <vt:lpstr>4-8-6车辆</vt:lpstr>
      <vt:lpstr>4-8-7电子设备</vt:lpstr>
      <vt:lpstr>4-8-8土地</vt:lpstr>
      <vt:lpstr>4-8-9船舶</vt:lpstr>
      <vt:lpstr>4-9在建工程汇总</vt:lpstr>
      <vt:lpstr>4-9-1在建（土建）</vt:lpstr>
      <vt:lpstr>4-9-2在建（设备）</vt:lpstr>
      <vt:lpstr>4-9-3在建（待摊投资）</vt:lpstr>
      <vt:lpstr>4-9-4在建（工程物资）</vt:lpstr>
      <vt:lpstr>4-10生产性生物资产</vt:lpstr>
      <vt:lpstr>4-11油气资产</vt:lpstr>
      <vt:lpstr>4-12使用权资产</vt:lpstr>
      <vt:lpstr>4-13无形资产汇总</vt:lpstr>
      <vt:lpstr>4-13-1无形-土地</vt:lpstr>
      <vt:lpstr>4-13-2无形-矿业权</vt:lpstr>
      <vt:lpstr>4-13-3无形-其他</vt:lpstr>
      <vt:lpstr>4-14开发支出</vt:lpstr>
      <vt:lpstr>4-15商誉</vt:lpstr>
      <vt:lpstr>4-16长期待摊费用</vt:lpstr>
      <vt:lpstr>4-17递延所得税资产</vt:lpstr>
      <vt:lpstr>4-18其他非流动资产</vt:lpstr>
      <vt:lpstr>5-流动负债汇总</vt:lpstr>
      <vt:lpstr>5-1短期借款</vt:lpstr>
      <vt:lpstr>5-2交易性金融负债</vt:lpstr>
      <vt:lpstr>5-3衍生金融负债</vt:lpstr>
      <vt:lpstr>5-4应付票据</vt:lpstr>
      <vt:lpstr>5-5应付账款</vt:lpstr>
      <vt:lpstr>5-6预收款项</vt:lpstr>
      <vt:lpstr>5-7合同负债</vt:lpstr>
      <vt:lpstr>5-8应付职工薪酬</vt:lpstr>
      <vt:lpstr>5-9应交税费</vt:lpstr>
      <vt:lpstr>5-10其他应付款</vt:lpstr>
      <vt:lpstr>5-11持有待售负债</vt:lpstr>
      <vt:lpstr>5-12一年内到期非流动负债</vt:lpstr>
      <vt:lpstr>5-13其他流动负债</vt:lpstr>
      <vt:lpstr>6-非流动负债汇总</vt:lpstr>
      <vt:lpstr>6-1长期借款</vt:lpstr>
      <vt:lpstr>6-2应付债券</vt:lpstr>
      <vt:lpstr>6-3租赁负债</vt:lpstr>
      <vt:lpstr>6-4长期应付款</vt:lpstr>
      <vt:lpstr>6-5预计负债</vt:lpstr>
      <vt:lpstr>6-6递延收益</vt:lpstr>
      <vt:lpstr>6-7递延所得税负债</vt:lpstr>
      <vt:lpstr>6-8其他非流动负债</vt:lpstr>
      <vt:lpstr>资产清单</vt:lpstr>
      <vt:lpstr>询价记录</vt:lpstr>
      <vt:lpstr>'3-10合同资产'!Print_Area</vt:lpstr>
      <vt:lpstr>'3-11持有待售资产'!Print_Area</vt:lpstr>
      <vt:lpstr>'3-1-1现金'!Print_Area</vt:lpstr>
      <vt:lpstr>'3-12一年到期非流动资产'!Print_Area</vt:lpstr>
      <vt:lpstr>'3-1-2银行存款'!Print_Area</vt:lpstr>
      <vt:lpstr>'3-1-3其他货币资金'!Print_Area</vt:lpstr>
      <vt:lpstr>'3-13其他流动资产'!Print_Area</vt:lpstr>
      <vt:lpstr>'3-2-1交易性-股票'!Print_Area</vt:lpstr>
      <vt:lpstr>'3-2-2交易性-债券'!Print_Area</vt:lpstr>
      <vt:lpstr>'3-2-3交易性-基金'!Print_Area</vt:lpstr>
      <vt:lpstr>'3-2-4交易性-其他'!Print_Area</vt:lpstr>
      <vt:lpstr>'3-2交易性金融资产汇总'!Print_Area</vt:lpstr>
      <vt:lpstr>'3-3衍生金融资产'!Print_Area</vt:lpstr>
      <vt:lpstr>'3-4应收票据'!Print_Area</vt:lpstr>
      <vt:lpstr>'3-5应收账款'!Print_Area</vt:lpstr>
      <vt:lpstr>'3-6应收账款融资'!Print_Area</vt:lpstr>
      <vt:lpstr>'3-7预付款项'!Print_Area</vt:lpstr>
      <vt:lpstr>'3-8其他应收款'!Print_Area</vt:lpstr>
      <vt:lpstr>'3-9-10开发成本'!Print_Area</vt:lpstr>
      <vt:lpstr>'3-9-11消耗性生物资产'!Print_Area</vt:lpstr>
      <vt:lpstr>'3-9-12工程施工'!Print_Area</vt:lpstr>
      <vt:lpstr>'3-9-1材料采购（在途物资）'!Print_Area</vt:lpstr>
      <vt:lpstr>'3-9-2原材料'!Print_Area</vt:lpstr>
      <vt:lpstr>'3-9-3在库周转材料'!Print_Area</vt:lpstr>
      <vt:lpstr>'3-9-4委托加工物资'!Print_Area</vt:lpstr>
      <vt:lpstr>'3-9-5产成品（库存商品）'!Print_Area</vt:lpstr>
      <vt:lpstr>'3-9-6在产品（自制半成品）'!Print_Area</vt:lpstr>
      <vt:lpstr>'3-9-7发出商品'!Print_Area</vt:lpstr>
      <vt:lpstr>'3-9-8在用周转材料'!Print_Area</vt:lpstr>
      <vt:lpstr>'3-9-9开发产品'!Print_Area</vt:lpstr>
      <vt:lpstr>'3-9存货汇总'!Print_Area</vt:lpstr>
      <vt:lpstr>'4-10生产性生物资产'!Print_Area</vt:lpstr>
      <vt:lpstr>'4-11油气资产'!Print_Area</vt:lpstr>
      <vt:lpstr>'4-12使用权资产'!Print_Area</vt:lpstr>
      <vt:lpstr>'4-13-1无形-土地'!Print_Area</vt:lpstr>
      <vt:lpstr>'4-13-2无形-矿业权'!Print_Area</vt:lpstr>
      <vt:lpstr>'4-13-3无形-其他'!Print_Area</vt:lpstr>
      <vt:lpstr>'4-13无形资产汇总'!Print_Area</vt:lpstr>
      <vt:lpstr>'4-14开发支出'!Print_Area</vt:lpstr>
      <vt:lpstr>'4-15商誉'!Print_Area</vt:lpstr>
      <vt:lpstr>'4-16长期待摊费用'!Print_Area</vt:lpstr>
      <vt:lpstr>'4-17递延所得税资产'!Print_Area</vt:lpstr>
      <vt:lpstr>'4-18其他非流动资产'!Print_Area</vt:lpstr>
      <vt:lpstr>'4-1债权投资'!Print_Area</vt:lpstr>
      <vt:lpstr>'4-2其他债权投资'!Print_Area</vt:lpstr>
      <vt:lpstr>'4-3长期应收'!Print_Area</vt:lpstr>
      <vt:lpstr>'4-4长期股权投资'!Print_Area</vt:lpstr>
      <vt:lpstr>'4-5其他权益工具投资'!Print_Area</vt:lpstr>
      <vt:lpstr>'4-6其他非流动金融资产'!Print_Area</vt:lpstr>
      <vt:lpstr>'4-7-1投资性房地产（成本计量）'!Print_Area</vt:lpstr>
      <vt:lpstr>'4-7-2投资性房地产（公允计量）'!Print_Area</vt:lpstr>
      <vt:lpstr>'4-7-3投资性地产（成本计量）'!Print_Area</vt:lpstr>
      <vt:lpstr>'4-7-4投资性地产（公允计量）'!Print_Area</vt:lpstr>
      <vt:lpstr>'4-7投资性房地产汇总'!Print_Area</vt:lpstr>
      <vt:lpstr>'4-8-1房屋建筑物'!Print_Area</vt:lpstr>
      <vt:lpstr>'4-8-2构筑物'!Print_Area</vt:lpstr>
      <vt:lpstr>'4-8-3管道沟槽'!Print_Area</vt:lpstr>
      <vt:lpstr>'4-8-4井巷工程'!Print_Area</vt:lpstr>
      <vt:lpstr>'4-8-5机器设备'!Print_Area</vt:lpstr>
      <vt:lpstr>'4-8-6车辆'!Print_Area</vt:lpstr>
      <vt:lpstr>'4-8-7电子设备'!Print_Area</vt:lpstr>
      <vt:lpstr>'4-8-8土地'!Print_Area</vt:lpstr>
      <vt:lpstr>'4-8-9船舶'!Print_Area</vt:lpstr>
      <vt:lpstr>'4-8固定资产汇总'!Print_Area</vt:lpstr>
      <vt:lpstr>'4-9-1在建（土建）'!Print_Area</vt:lpstr>
      <vt:lpstr>'4-9-2在建（设备）'!Print_Area</vt:lpstr>
      <vt:lpstr>'4-9-3在建（待摊投资）'!Print_Area</vt:lpstr>
      <vt:lpstr>'4-9-4在建（工程物资）'!Print_Area</vt:lpstr>
      <vt:lpstr>'4-9在建工程汇总'!Print_Area</vt:lpstr>
      <vt:lpstr>'4-非流动资产汇总'!Print_Area</vt:lpstr>
      <vt:lpstr>'5-10其他应付款'!Print_Area</vt:lpstr>
      <vt:lpstr>'5-11持有待售负债'!Print_Area</vt:lpstr>
      <vt:lpstr>'5-12一年内到期非流动负债'!Print_Area</vt:lpstr>
      <vt:lpstr>'5-13其他流动负债'!Print_Area</vt:lpstr>
      <vt:lpstr>'5-1短期借款'!Print_Area</vt:lpstr>
      <vt:lpstr>'5-2交易性金融负债'!Print_Area</vt:lpstr>
      <vt:lpstr>'5-3衍生金融负债'!Print_Area</vt:lpstr>
      <vt:lpstr>'5-4应付票据'!Print_Area</vt:lpstr>
      <vt:lpstr>'5-5应付账款'!Print_Area</vt:lpstr>
      <vt:lpstr>'5-6预收款项'!Print_Area</vt:lpstr>
      <vt:lpstr>'5-7合同负债'!Print_Area</vt:lpstr>
      <vt:lpstr>'5-8应付职工薪酬'!Print_Area</vt:lpstr>
      <vt:lpstr>'5-9应交税费'!Print_Area</vt:lpstr>
      <vt:lpstr>'5-流动负债汇总'!Print_Area</vt:lpstr>
      <vt:lpstr>'6-1长期借款'!Print_Area</vt:lpstr>
      <vt:lpstr>'6-2应付债券'!Print_Area</vt:lpstr>
      <vt:lpstr>'6-3租赁负债'!Print_Area</vt:lpstr>
      <vt:lpstr>'6-4长期应付款'!Print_Area</vt:lpstr>
      <vt:lpstr>'6-5预计负债'!Print_Area</vt:lpstr>
      <vt:lpstr>'6-6递延收益'!Print_Area</vt:lpstr>
      <vt:lpstr>'6-7递延所得税负债'!Print_Area</vt:lpstr>
      <vt:lpstr>'6-8其他非流动负债'!Print_Area</vt:lpstr>
      <vt:lpstr>'6-非流动负债汇总'!Print_Area</vt:lpstr>
      <vt:lpstr>'表3-1货币汇总表'!Print_Area</vt:lpstr>
      <vt:lpstr>各科目减值准备及风险损失汇总表!Print_Area</vt:lpstr>
      <vt:lpstr>填表说明!Print_Area</vt:lpstr>
      <vt:lpstr>资产负债表!Print_Area</vt:lpstr>
      <vt:lpstr>资产基础法贴数用表!Print_Area</vt:lpstr>
      <vt:lpstr>资产清单!Print_Area</vt:lpstr>
      <vt:lpstr>'3-10合同资产'!Print_Titles</vt:lpstr>
      <vt:lpstr>'3-11持有待售资产'!Print_Titles</vt:lpstr>
      <vt:lpstr>'3-1-1现金'!Print_Titles</vt:lpstr>
      <vt:lpstr>'3-12一年到期非流动资产'!Print_Titles</vt:lpstr>
      <vt:lpstr>'3-1-2银行存款'!Print_Titles</vt:lpstr>
      <vt:lpstr>'3-1-3其他货币资金'!Print_Titles</vt:lpstr>
      <vt:lpstr>'3-13其他流动资产'!Print_Titles</vt:lpstr>
      <vt:lpstr>'3-2-1交易性-股票'!Print_Titles</vt:lpstr>
      <vt:lpstr>'3-2-2交易性-债券'!Print_Titles</vt:lpstr>
      <vt:lpstr>'3-2-3交易性-基金'!Print_Titles</vt:lpstr>
      <vt:lpstr>'3-3衍生金融资产'!Print_Titles</vt:lpstr>
      <vt:lpstr>'3-4应收票据'!Print_Titles</vt:lpstr>
      <vt:lpstr>'3-5应收账款'!Print_Titles</vt:lpstr>
      <vt:lpstr>'3-6应收账款融资'!Print_Titles</vt:lpstr>
      <vt:lpstr>'3-7预付款项'!Print_Titles</vt:lpstr>
      <vt:lpstr>'3-8其他应收款'!Print_Titles</vt:lpstr>
      <vt:lpstr>'3-9-10开发成本'!Print_Titles</vt:lpstr>
      <vt:lpstr>'3-9-11消耗性生物资产'!Print_Titles</vt:lpstr>
      <vt:lpstr>'3-9-12工程施工'!Print_Titles</vt:lpstr>
      <vt:lpstr>'3-9-1材料采购（在途物资）'!Print_Titles</vt:lpstr>
      <vt:lpstr>'3-9-2原材料'!Print_Titles</vt:lpstr>
      <vt:lpstr>'3-9-3在库周转材料'!Print_Titles</vt:lpstr>
      <vt:lpstr>'3-9-4委托加工物资'!Print_Titles</vt:lpstr>
      <vt:lpstr>'3-9-5产成品（库存商品）'!Print_Titles</vt:lpstr>
      <vt:lpstr>'3-9-6在产品（自制半成品）'!Print_Titles</vt:lpstr>
      <vt:lpstr>'3-9-7发出商品'!Print_Titles</vt:lpstr>
      <vt:lpstr>'3-9-8在用周转材料'!Print_Titles</vt:lpstr>
      <vt:lpstr>'3-9-9开发产品'!Print_Titles</vt:lpstr>
      <vt:lpstr>'3-9存货汇总'!Print_Titles</vt:lpstr>
      <vt:lpstr>'4-10生产性生物资产'!Print_Titles</vt:lpstr>
      <vt:lpstr>'4-11油气资产'!Print_Titles</vt:lpstr>
      <vt:lpstr>'4-12使用权资产'!Print_Titles</vt:lpstr>
      <vt:lpstr>'4-13-1无形-土地'!Print_Titles</vt:lpstr>
      <vt:lpstr>'4-13-2无形-矿业权'!Print_Titles</vt:lpstr>
      <vt:lpstr>'4-13-3无形-其他'!Print_Titles</vt:lpstr>
      <vt:lpstr>'4-13无形资产汇总'!Print_Titles</vt:lpstr>
      <vt:lpstr>'4-14开发支出'!Print_Titles</vt:lpstr>
      <vt:lpstr>'4-15商誉'!Print_Titles</vt:lpstr>
      <vt:lpstr>'4-16长期待摊费用'!Print_Titles</vt:lpstr>
      <vt:lpstr>'4-17递延所得税资产'!Print_Titles</vt:lpstr>
      <vt:lpstr>'4-18其他非流动资产'!Print_Titles</vt:lpstr>
      <vt:lpstr>'4-1债权投资'!Print_Titles</vt:lpstr>
      <vt:lpstr>'4-2其他债权投资'!Print_Titles</vt:lpstr>
      <vt:lpstr>'4-3长期应收'!Print_Titles</vt:lpstr>
      <vt:lpstr>'4-4长期股权投资'!Print_Titles</vt:lpstr>
      <vt:lpstr>'4-5其他权益工具投资'!Print_Titles</vt:lpstr>
      <vt:lpstr>'4-6其他非流动金融资产'!Print_Titles</vt:lpstr>
      <vt:lpstr>'4-7-1投资性房地产（成本计量）'!Print_Titles</vt:lpstr>
      <vt:lpstr>'4-7-2投资性房地产（公允计量）'!Print_Titles</vt:lpstr>
      <vt:lpstr>'4-7-3投资性地产（成本计量）'!Print_Titles</vt:lpstr>
      <vt:lpstr>'4-7-4投资性地产（公允计量）'!Print_Titles</vt:lpstr>
      <vt:lpstr>'4-7投资性房地产汇总'!Print_Titles</vt:lpstr>
      <vt:lpstr>'4-8-1房屋建筑物'!Print_Titles</vt:lpstr>
      <vt:lpstr>'4-8-2构筑物'!Print_Titles</vt:lpstr>
      <vt:lpstr>'4-8-3管道沟槽'!Print_Titles</vt:lpstr>
      <vt:lpstr>'4-8-4井巷工程'!Print_Titles</vt:lpstr>
      <vt:lpstr>'4-8-5机器设备'!Print_Titles</vt:lpstr>
      <vt:lpstr>'4-8-6车辆'!Print_Titles</vt:lpstr>
      <vt:lpstr>'4-8-7电子设备'!Print_Titles</vt:lpstr>
      <vt:lpstr>'4-8-8土地'!Print_Titles</vt:lpstr>
      <vt:lpstr>'4-8-9船舶'!Print_Titles</vt:lpstr>
      <vt:lpstr>'4-8固定资产汇总'!Print_Titles</vt:lpstr>
      <vt:lpstr>'4-9-1在建（土建）'!Print_Titles</vt:lpstr>
      <vt:lpstr>'4-9-2在建（设备）'!Print_Titles</vt:lpstr>
      <vt:lpstr>'4-9-3在建（待摊投资）'!Print_Titles</vt:lpstr>
      <vt:lpstr>'4-9-4在建（工程物资）'!Print_Titles</vt:lpstr>
      <vt:lpstr>'4-9在建工程汇总'!Print_Titles</vt:lpstr>
      <vt:lpstr>'4-非流动资产汇总'!Print_Titles</vt:lpstr>
      <vt:lpstr>'5-10其他应付款'!Print_Titles</vt:lpstr>
      <vt:lpstr>'5-11持有待售负债'!Print_Titles</vt:lpstr>
      <vt:lpstr>'5-12一年内到期非流动负债'!Print_Titles</vt:lpstr>
      <vt:lpstr>'5-13其他流动负债'!Print_Titles</vt:lpstr>
      <vt:lpstr>'5-1短期借款'!Print_Titles</vt:lpstr>
      <vt:lpstr>'5-2交易性金融负债'!Print_Titles</vt:lpstr>
      <vt:lpstr>'5-3衍生金融负债'!Print_Titles</vt:lpstr>
      <vt:lpstr>'5-4应付票据'!Print_Titles</vt:lpstr>
      <vt:lpstr>'5-5应付账款'!Print_Titles</vt:lpstr>
      <vt:lpstr>'5-6预收款项'!Print_Titles</vt:lpstr>
      <vt:lpstr>'5-7合同负债'!Print_Titles</vt:lpstr>
      <vt:lpstr>'5-8应付职工薪酬'!Print_Titles</vt:lpstr>
      <vt:lpstr>'5-9应交税费'!Print_Titles</vt:lpstr>
      <vt:lpstr>'5-流动负债汇总'!Print_Titles</vt:lpstr>
      <vt:lpstr>'6-1长期借款'!Print_Titles</vt:lpstr>
      <vt:lpstr>'6-2应付债券'!Print_Titles</vt:lpstr>
      <vt:lpstr>'6-3租赁负债'!Print_Titles</vt:lpstr>
      <vt:lpstr>'6-4长期应付款'!Print_Titles</vt:lpstr>
      <vt:lpstr>'6-5预计负债'!Print_Titles</vt:lpstr>
      <vt:lpstr>'6-6递延收益'!Print_Titles</vt:lpstr>
      <vt:lpstr>'6-7递延所得税负债'!Print_Titles</vt:lpstr>
      <vt:lpstr>'6-8其他非流动负债'!Print_Titles</vt:lpstr>
      <vt:lpstr>'6-非流动负债汇总'!Print_Titles</vt:lpstr>
      <vt:lpstr>各科目减值准备及风险损失汇总表!Print_Titles</vt:lpstr>
      <vt:lpstr>资产清单!Print_Titles</vt:lpstr>
      <vt:lpstr>'6-2应付债券'!sheet100_1</vt:lpstr>
      <vt:lpstr>'6-2应付债券'!sheet100_10</vt:lpstr>
      <vt:lpstr>'6-2应付债券'!sheet100_11</vt:lpstr>
      <vt:lpstr>'6-2应付债券'!sheet100_13</vt:lpstr>
      <vt:lpstr>'6-1长期借款'!sheet100_14</vt:lpstr>
      <vt:lpstr>'6-1长期借款'!sheet100_15</vt:lpstr>
      <vt:lpstr>'6-1长期借款'!sheet100_16</vt:lpstr>
      <vt:lpstr>'6-1长期借款'!sheet100_17</vt:lpstr>
      <vt:lpstr>'6-2应付债券'!sheet100_2</vt:lpstr>
      <vt:lpstr>'6-2应付债券'!sheet100_3</vt:lpstr>
      <vt:lpstr>'6-2应付债券'!sheet100_4</vt:lpstr>
      <vt:lpstr>'6-2应付债券'!sheet100_7</vt:lpstr>
      <vt:lpstr>'6-2应付债券'!sheet100_8</vt:lpstr>
      <vt:lpstr>'6-2应付债券'!sheet100_9</vt:lpstr>
      <vt:lpstr>报告说明用表!sheet100000</vt:lpstr>
      <vt:lpstr>报告说明用表!sheet100001</vt:lpstr>
      <vt:lpstr>报告说明用表!sheet100002</vt:lpstr>
      <vt:lpstr>报告说明用表!sheet100003</vt:lpstr>
      <vt:lpstr>报告说明用表!sheet100004</vt:lpstr>
      <vt:lpstr>报告说明用表!sheet100005</vt:lpstr>
      <vt:lpstr>报告说明用表!sheet100006</vt:lpstr>
      <vt:lpstr>报告说明用表!sheet100007</vt:lpstr>
      <vt:lpstr>报告说明用表!sheet100008</vt:lpstr>
      <vt:lpstr>报告说明用表!sheet100009</vt:lpstr>
      <vt:lpstr>报告说明用表!sheet100010</vt:lpstr>
      <vt:lpstr>报告说明用表!sheet100011</vt:lpstr>
      <vt:lpstr>报告说明用表!sheet100012</vt:lpstr>
      <vt:lpstr>报告说明用表!sheet100013</vt:lpstr>
      <vt:lpstr>报告说明用表!sheet100014</vt:lpstr>
      <vt:lpstr>报告说明用表!sheet100015</vt:lpstr>
      <vt:lpstr>报告说明用表!sheet100016</vt:lpstr>
      <vt:lpstr>报告说明用表!sheet100017</vt:lpstr>
      <vt:lpstr>报告说明用表!sheet100018</vt:lpstr>
      <vt:lpstr>报告说明用表!sheet100019</vt:lpstr>
      <vt:lpstr>报告说明用表!sheet100020</vt:lpstr>
      <vt:lpstr>报告说明用表!sheet100021</vt:lpstr>
      <vt:lpstr>报告说明用表!sheet100022</vt:lpstr>
      <vt:lpstr>报告说明用表!sheet100023</vt:lpstr>
      <vt:lpstr>报告说明用表!sheet100024</vt:lpstr>
      <vt:lpstr>报告说明用表!sheet100025</vt:lpstr>
      <vt:lpstr>报告说明用表!sheet100026</vt:lpstr>
      <vt:lpstr>报告说明用表!sheet100027</vt:lpstr>
      <vt:lpstr>报告说明用表!sheet100028</vt:lpstr>
      <vt:lpstr>报告说明用表!sheet100029</vt:lpstr>
      <vt:lpstr>报告说明用表!sheet100030</vt:lpstr>
      <vt:lpstr>报告说明用表!sheet100031</vt:lpstr>
      <vt:lpstr>报告说明用表!sheet100032</vt:lpstr>
      <vt:lpstr>报告说明用表!sheet100033</vt:lpstr>
      <vt:lpstr>报告说明用表!sheet100034</vt:lpstr>
      <vt:lpstr>报告说明用表!sheet100035</vt:lpstr>
      <vt:lpstr>报告说明用表!sheet100036</vt:lpstr>
      <vt:lpstr>报告说明用表!sheet100037</vt:lpstr>
      <vt:lpstr>报告说明用表!sheet100038</vt:lpstr>
      <vt:lpstr>报告说明用表!sheet100039</vt:lpstr>
      <vt:lpstr>报告说明用表!sheet100040</vt:lpstr>
      <vt:lpstr>报告说明用表!sheet100041</vt:lpstr>
      <vt:lpstr>报告说明用表!sheet100042</vt:lpstr>
      <vt:lpstr>报告说明用表!sheet100043</vt:lpstr>
      <vt:lpstr>报告说明用表!sheet100044</vt:lpstr>
      <vt:lpstr>报告说明用表!sheet100045</vt:lpstr>
      <vt:lpstr>报告说明用表!sheet100046</vt:lpstr>
      <vt:lpstr>报告说明用表!sheet100047</vt:lpstr>
      <vt:lpstr>报告说明用表!sheet100048</vt:lpstr>
      <vt:lpstr>报告说明用表!sheet100049</vt:lpstr>
      <vt:lpstr>报告说明用表!sheet100050</vt:lpstr>
      <vt:lpstr>报告说明用表!sheet100051</vt:lpstr>
      <vt:lpstr>报告说明用表!sheet100052</vt:lpstr>
      <vt:lpstr>报告说明用表!sheet100053</vt:lpstr>
      <vt:lpstr>报告说明用表!sheet100054</vt:lpstr>
      <vt:lpstr>报告说明用表!sheet100055</vt:lpstr>
      <vt:lpstr>报告说明用表!sheet100056</vt:lpstr>
      <vt:lpstr>报告说明用表!sheet100057</vt:lpstr>
      <vt:lpstr>报告说明用表!sheet100058</vt:lpstr>
      <vt:lpstr>报告说明用表!sheet100059</vt:lpstr>
      <vt:lpstr>报告说明用表!sheet100060</vt:lpstr>
      <vt:lpstr>报告说明用表!sheet100061</vt:lpstr>
      <vt:lpstr>报告说明用表!sheet100062</vt:lpstr>
      <vt:lpstr>报告说明用表!sheet100063</vt:lpstr>
      <vt:lpstr>报告说明用表!sheet100064</vt:lpstr>
      <vt:lpstr>报告说明用表!sheet100065</vt:lpstr>
      <vt:lpstr>报告说明用表!sheet100066</vt:lpstr>
      <vt:lpstr>报告说明用表!sheet100067</vt:lpstr>
      <vt:lpstr>报告说明用表!sheet100068</vt:lpstr>
      <vt:lpstr>报告说明用表!sheet100069</vt:lpstr>
      <vt:lpstr>报告说明用表!sheet100070</vt:lpstr>
      <vt:lpstr>报告说明用表!sheet100071</vt:lpstr>
      <vt:lpstr>报告说明用表!sheet100072</vt:lpstr>
      <vt:lpstr>报告说明用表!sheet100073</vt:lpstr>
      <vt:lpstr>报告说明用表!sheet100074</vt:lpstr>
      <vt:lpstr>报告说明用表!sheet100075</vt:lpstr>
      <vt:lpstr>报告说明用表!sheet100076</vt:lpstr>
      <vt:lpstr>报告说明用表!sheet100077</vt:lpstr>
      <vt:lpstr>报告说明用表!sheet100078</vt:lpstr>
      <vt:lpstr>报告说明用表!sheet100079</vt:lpstr>
      <vt:lpstr>报告说明用表!sheet100080</vt:lpstr>
      <vt:lpstr>报告说明用表!sheet100081</vt:lpstr>
      <vt:lpstr>报告说明用表!sheet100082</vt:lpstr>
      <vt:lpstr>报告说明用表!sheet100083</vt:lpstr>
      <vt:lpstr>报告说明用表!sheet100084</vt:lpstr>
      <vt:lpstr>报告说明用表!sheet100086</vt:lpstr>
      <vt:lpstr>报告说明用表!sheet100087</vt:lpstr>
      <vt:lpstr>报告说明用表!sheet100088</vt:lpstr>
      <vt:lpstr>报告说明用表!sheet100089</vt:lpstr>
      <vt:lpstr>报告说明用表!sheet100090</vt:lpstr>
      <vt:lpstr>报告说明用表!sheet100091</vt:lpstr>
      <vt:lpstr>报告说明用表!sheet100092</vt:lpstr>
      <vt:lpstr>报告说明用表!sheet100093</vt:lpstr>
      <vt:lpstr>报告说明用表!sheet100094</vt:lpstr>
      <vt:lpstr>报告说明用表!sheet100095</vt:lpstr>
      <vt:lpstr>报告说明用表!sheet100096</vt:lpstr>
      <vt:lpstr>报告说明用表!sheet100097</vt:lpstr>
      <vt:lpstr>报告说明用表!sheet100098</vt:lpstr>
      <vt:lpstr>报告说明用表!sheet100099</vt:lpstr>
      <vt:lpstr>报告说明用表!sheet100100</vt:lpstr>
      <vt:lpstr>报告说明用表!sheet100101</vt:lpstr>
      <vt:lpstr>报告说明用表!sheet100102</vt:lpstr>
      <vt:lpstr>报告说明用表!sheet100103</vt:lpstr>
      <vt:lpstr>报告说明用表!sheet100104</vt:lpstr>
      <vt:lpstr>报告说明用表!sheet100105</vt:lpstr>
      <vt:lpstr>报告说明用表!sheet100106</vt:lpstr>
      <vt:lpstr>报告说明用表!sheet100107</vt:lpstr>
      <vt:lpstr>报告说明用表!sheet100108</vt:lpstr>
      <vt:lpstr>报告说明用表!sheet100109</vt:lpstr>
      <vt:lpstr>报告说明用表!sheet100110</vt:lpstr>
      <vt:lpstr>报告说明用表!sheet100111</vt:lpstr>
      <vt:lpstr>报告说明用表!sheet100112</vt:lpstr>
      <vt:lpstr>报告说明用表!sheet100113</vt:lpstr>
      <vt:lpstr>报告说明用表!sheet100114</vt:lpstr>
      <vt:lpstr>报告说明用表!sheet100115</vt:lpstr>
      <vt:lpstr>报告说明用表!sheet100116</vt:lpstr>
      <vt:lpstr>报告说明用表!sheet100117</vt:lpstr>
      <vt:lpstr>报告说明用表!sheet100118</vt:lpstr>
      <vt:lpstr>报告说明用表!sheet100119</vt:lpstr>
      <vt:lpstr>报告说明用表!sheet100120</vt:lpstr>
      <vt:lpstr>报告说明用表!sheet100121</vt:lpstr>
      <vt:lpstr>报告说明用表!sheet100122</vt:lpstr>
      <vt:lpstr>报告说明用表!sheet100123</vt:lpstr>
      <vt:lpstr>报告说明用表!sheet100124</vt:lpstr>
      <vt:lpstr>报告说明用表!sheet100125</vt:lpstr>
      <vt:lpstr>报告说明用表!sheet100126</vt:lpstr>
      <vt:lpstr>报告说明用表!sheet100127</vt:lpstr>
      <vt:lpstr>报告说明用表!sheet100128</vt:lpstr>
      <vt:lpstr>报告说明用表!sheet100129</vt:lpstr>
      <vt:lpstr>报告说明用表!sheet100130</vt:lpstr>
      <vt:lpstr>报告说明用表!sheet100131</vt:lpstr>
      <vt:lpstr>报告说明用表!sheet100132</vt:lpstr>
      <vt:lpstr>报告说明用表!sheet100133</vt:lpstr>
      <vt:lpstr>报告说明用表!sheet100134</vt:lpstr>
      <vt:lpstr>报告说明用表!sheet100135</vt:lpstr>
      <vt:lpstr>报告说明用表!sheet100136</vt:lpstr>
      <vt:lpstr>报告说明用表!sheet100137</vt:lpstr>
      <vt:lpstr>报告说明用表!sheet100138</vt:lpstr>
      <vt:lpstr>报告说明用表!sheet100139</vt:lpstr>
      <vt:lpstr>报告说明用表!sheet100140</vt:lpstr>
      <vt:lpstr>报告说明用表!sheet100141</vt:lpstr>
      <vt:lpstr>报告说明用表!sheet100142</vt:lpstr>
      <vt:lpstr>报告说明用表!sheet100143</vt:lpstr>
      <vt:lpstr>报告说明用表!sheet100144</vt:lpstr>
      <vt:lpstr>报告说明用表!sheet100145</vt:lpstr>
      <vt:lpstr>报告说明用表!sheet100146</vt:lpstr>
      <vt:lpstr>报告说明用表!sheet100147</vt:lpstr>
      <vt:lpstr>报告说明用表!sheet100148</vt:lpstr>
      <vt:lpstr>报告说明用表!sheet100149</vt:lpstr>
      <vt:lpstr>报告说明用表!sheet100150</vt:lpstr>
      <vt:lpstr>报告说明用表!sheet100151</vt:lpstr>
      <vt:lpstr>报告说明用表!sheet100152</vt:lpstr>
      <vt:lpstr>报告说明用表!sheet100153</vt:lpstr>
      <vt:lpstr>报告说明用表!sheet100154</vt:lpstr>
      <vt:lpstr>报告说明用表!sheet100155</vt:lpstr>
      <vt:lpstr>报告说明用表!sheet100156</vt:lpstr>
      <vt:lpstr>报告说明用表!sheet100157</vt:lpstr>
      <vt:lpstr>报告说明用表!sheet100158</vt:lpstr>
      <vt:lpstr>报告说明用表!sheet100159</vt:lpstr>
      <vt:lpstr>报告说明用表!sheet100160</vt:lpstr>
      <vt:lpstr>报告说明用表!sheet100161</vt:lpstr>
      <vt:lpstr>报告说明用表!sheet100162</vt:lpstr>
      <vt:lpstr>报告说明用表!sheet100163</vt:lpstr>
      <vt:lpstr>报告说明用表!sheet100164</vt:lpstr>
      <vt:lpstr>报告说明用表!sheet100165</vt:lpstr>
      <vt:lpstr>报告说明用表!sheet100166</vt:lpstr>
      <vt:lpstr>报告说明用表!sheet100167</vt:lpstr>
      <vt:lpstr>报告说明用表!sheet100168</vt:lpstr>
      <vt:lpstr>报告说明用表!sheet100169</vt:lpstr>
      <vt:lpstr>报告说明用表!sheet100170</vt:lpstr>
      <vt:lpstr>报告说明用表!sheet100171</vt:lpstr>
      <vt:lpstr>报告说明用表!sheet100172</vt:lpstr>
      <vt:lpstr>报告说明用表!sheet100173</vt:lpstr>
      <vt:lpstr>报告说明用表!sheet100174</vt:lpstr>
      <vt:lpstr>报告说明用表!sheet100175</vt:lpstr>
      <vt:lpstr>报告说明用表!sheet100176</vt:lpstr>
      <vt:lpstr>报告说明用表!sheet100177</vt:lpstr>
      <vt:lpstr>报告说明用表!sheet100178</vt:lpstr>
      <vt:lpstr>报告说明用表!sheet100179</vt:lpstr>
      <vt:lpstr>报告说明用表!sheet100180</vt:lpstr>
      <vt:lpstr>报告说明用表!sheet100181</vt:lpstr>
      <vt:lpstr>报告说明用表!sheet100182</vt:lpstr>
      <vt:lpstr>报告说明用表!sheet100183</vt:lpstr>
      <vt:lpstr>报告说明用表!sheet100184</vt:lpstr>
      <vt:lpstr>报告说明用表!sheet100185</vt:lpstr>
      <vt:lpstr>报告说明用表!sheet100186</vt:lpstr>
      <vt:lpstr>报告说明用表!sheet100187</vt:lpstr>
      <vt:lpstr>报告说明用表!sheet100188</vt:lpstr>
      <vt:lpstr>报告说明用表!sheet100189</vt:lpstr>
      <vt:lpstr>报告说明用表!sheet100190</vt:lpstr>
      <vt:lpstr>报告说明用表!sheet100191</vt:lpstr>
      <vt:lpstr>报告说明用表!sheet100192</vt:lpstr>
      <vt:lpstr>报告说明用表!sheet100193</vt:lpstr>
      <vt:lpstr>报告说明用表!sheet100194</vt:lpstr>
      <vt:lpstr>报告说明用表!sheet100195</vt:lpstr>
      <vt:lpstr>报告说明用表!sheet100197</vt:lpstr>
      <vt:lpstr>报告说明用表!sheet100198</vt:lpstr>
      <vt:lpstr>报告说明用表!sheet100199</vt:lpstr>
      <vt:lpstr>报告说明用表!sheet100200</vt:lpstr>
      <vt:lpstr>报告说明用表!sheet100201</vt:lpstr>
      <vt:lpstr>报告说明用表!sheet100202</vt:lpstr>
      <vt:lpstr>报告说明用表!sheet100203</vt:lpstr>
      <vt:lpstr>报告说明用表!sheet100204</vt:lpstr>
      <vt:lpstr>报告说明用表!sheet100205</vt:lpstr>
      <vt:lpstr>报告说明用表!sheet100206</vt:lpstr>
      <vt:lpstr>报告说明用表!sheet100207</vt:lpstr>
      <vt:lpstr>报告说明用表!sheet100208</vt:lpstr>
      <vt:lpstr>报告说明用表!sheet100209</vt:lpstr>
      <vt:lpstr>报告说明用表!sheet100210</vt:lpstr>
      <vt:lpstr>报告说明用表!sheet100211</vt:lpstr>
      <vt:lpstr>报告说明用表!sheet100212</vt:lpstr>
      <vt:lpstr>报告说明用表!sheet100213</vt:lpstr>
      <vt:lpstr>报告说明用表!sheet100214</vt:lpstr>
      <vt:lpstr>报告说明用表!sheet100215</vt:lpstr>
      <vt:lpstr>报告说明用表!sheet100216</vt:lpstr>
      <vt:lpstr>报告说明用表!sheet100217</vt:lpstr>
      <vt:lpstr>报告说明用表!sheet100218</vt:lpstr>
      <vt:lpstr>报告说明用表!sheet100219</vt:lpstr>
      <vt:lpstr>报告说明用表!sheet100220</vt:lpstr>
      <vt:lpstr>报告说明用表!sheet100221</vt:lpstr>
      <vt:lpstr>报告说明用表!sheet100222</vt:lpstr>
      <vt:lpstr>报告说明用表!sheet100223</vt:lpstr>
      <vt:lpstr>报告说明用表!sheet100224</vt:lpstr>
      <vt:lpstr>报告说明用表!sheet100225</vt:lpstr>
      <vt:lpstr>报告说明用表!sheet100226</vt:lpstr>
      <vt:lpstr>报告说明用表!sheet100227</vt:lpstr>
      <vt:lpstr>报告说明用表!sheet100228</vt:lpstr>
      <vt:lpstr>报告说明用表!sheet100229</vt:lpstr>
      <vt:lpstr>报告说明用表!sheet100230</vt:lpstr>
      <vt:lpstr>报告说明用表!sheet100231</vt:lpstr>
      <vt:lpstr>报告说明用表!sheet100232</vt:lpstr>
      <vt:lpstr>报告说明用表!sheet100233</vt:lpstr>
      <vt:lpstr>报告说明用表!sheet100234</vt:lpstr>
      <vt:lpstr>报告说明用表!sheet100235</vt:lpstr>
      <vt:lpstr>报告说明用表!sheet100236</vt:lpstr>
      <vt:lpstr>报告说明用表!sheet100237</vt:lpstr>
      <vt:lpstr>报告说明用表!sheet100238</vt:lpstr>
      <vt:lpstr>报告说明用表!sheet100239</vt:lpstr>
      <vt:lpstr>报告说明用表!sheet100240</vt:lpstr>
      <vt:lpstr>报告说明用表!sheet100241</vt:lpstr>
      <vt:lpstr>报告说明用表!sheet100242</vt:lpstr>
      <vt:lpstr>报告说明用表!sheet100243</vt:lpstr>
      <vt:lpstr>报告说明用表!sheet100244</vt:lpstr>
      <vt:lpstr>报告说明用表!sheet100245</vt:lpstr>
      <vt:lpstr>报告说明用表!sheet100246</vt:lpstr>
      <vt:lpstr>报告说明用表!sheet100247</vt:lpstr>
      <vt:lpstr>报告说明用表!sheet100248</vt:lpstr>
      <vt:lpstr>报告说明用表!sheet100249</vt:lpstr>
      <vt:lpstr>报告说明用表!sheet100250</vt:lpstr>
      <vt:lpstr>报告说明用表!sheet100251</vt:lpstr>
      <vt:lpstr>报告说明用表!sheet100252</vt:lpstr>
      <vt:lpstr>报告说明用表!sheet100253</vt:lpstr>
      <vt:lpstr>报告说明用表!sheet100254</vt:lpstr>
      <vt:lpstr>报告说明用表!sheet100255</vt:lpstr>
      <vt:lpstr>报告说明用表!sheet100256</vt:lpstr>
      <vt:lpstr>报告说明用表!sheet100257</vt:lpstr>
      <vt:lpstr>报告说明用表!sheet100258</vt:lpstr>
      <vt:lpstr>报告说明用表!sheet100259</vt:lpstr>
      <vt:lpstr>报告说明用表!sheet100260</vt:lpstr>
      <vt:lpstr>报告说明用表!sheet100261</vt:lpstr>
      <vt:lpstr>报告说明用表!sheet100262</vt:lpstr>
      <vt:lpstr>报告说明用表!sheet100263</vt:lpstr>
      <vt:lpstr>报告说明用表!sheet100264</vt:lpstr>
      <vt:lpstr>报告说明用表!sheet100265</vt:lpstr>
      <vt:lpstr>报告说明用表!sheet100266</vt:lpstr>
      <vt:lpstr>报告说明用表!sheet100267</vt:lpstr>
      <vt:lpstr>报告说明用表!sheet100268</vt:lpstr>
      <vt:lpstr>报告说明用表!sheet100269</vt:lpstr>
      <vt:lpstr>报告说明用表!sheet100270</vt:lpstr>
      <vt:lpstr>报告说明用表!sheet100271</vt:lpstr>
      <vt:lpstr>报告说明用表!sheet100272</vt:lpstr>
      <vt:lpstr>报告说明用表!sheet100273</vt:lpstr>
      <vt:lpstr>报告说明用表!sheet100274</vt:lpstr>
      <vt:lpstr>报告说明用表!sheet100275</vt:lpstr>
      <vt:lpstr>报告说明用表!sheet100276</vt:lpstr>
      <vt:lpstr>报告说明用表!sheet100277</vt:lpstr>
      <vt:lpstr>报告说明用表!sheet100278</vt:lpstr>
      <vt:lpstr>报告说明用表!sheet100279</vt:lpstr>
      <vt:lpstr>报告说明用表!sheet100280</vt:lpstr>
      <vt:lpstr>报告说明用表!sheet100281</vt:lpstr>
      <vt:lpstr>报告说明用表!sheet100282</vt:lpstr>
      <vt:lpstr>报告说明用表!sheet100283</vt:lpstr>
      <vt:lpstr>报告说明用表!sheet100284</vt:lpstr>
      <vt:lpstr>报告说明用表!sheet100285</vt:lpstr>
      <vt:lpstr>报告说明用表!sheet100286</vt:lpstr>
      <vt:lpstr>报告说明用表!sheet100287</vt:lpstr>
      <vt:lpstr>报告说明用表!sheet100288</vt:lpstr>
      <vt:lpstr>报告说明用表!sheet100289</vt:lpstr>
      <vt:lpstr>报告说明用表!sheet100290</vt:lpstr>
      <vt:lpstr>报告说明用表!sheet100291</vt:lpstr>
      <vt:lpstr>报告说明用表!sheet100292</vt:lpstr>
      <vt:lpstr>报告说明用表!sheet100293</vt:lpstr>
      <vt:lpstr>报告说明用表!sheet100294</vt:lpstr>
      <vt:lpstr>报告说明用表!sheet100295</vt:lpstr>
      <vt:lpstr>报告说明用表!sheet100296</vt:lpstr>
      <vt:lpstr>报告说明用表!sheet100297</vt:lpstr>
      <vt:lpstr>报告说明用表!sheet100298</vt:lpstr>
      <vt:lpstr>报告说明用表!sheet100299</vt:lpstr>
      <vt:lpstr>报告说明用表!sheet100300</vt:lpstr>
      <vt:lpstr>报告说明用表!sheet100301</vt:lpstr>
      <vt:lpstr>报告说明用表!sheet100302</vt:lpstr>
      <vt:lpstr>报告说明用表!sheet100303</vt:lpstr>
      <vt:lpstr>报告说明用表!sheet100304</vt:lpstr>
      <vt:lpstr>报告说明用表!sheet100305</vt:lpstr>
      <vt:lpstr>报告说明用表!sheet100306</vt:lpstr>
      <vt:lpstr>报告说明用表!sheet100307</vt:lpstr>
      <vt:lpstr>报告说明用表!sheet100308</vt:lpstr>
      <vt:lpstr>报告说明用表!sheet100309</vt:lpstr>
      <vt:lpstr>报告说明用表!sheet100310</vt:lpstr>
      <vt:lpstr>报告说明用表!sheet100311</vt:lpstr>
      <vt:lpstr>报告说明用表!sheet100312</vt:lpstr>
      <vt:lpstr>报告说明用表!sheet100313</vt:lpstr>
      <vt:lpstr>报告说明用表!sheet100314</vt:lpstr>
      <vt:lpstr>报告说明用表!sheet100315</vt:lpstr>
      <vt:lpstr>报告说明用表!sheet100316</vt:lpstr>
      <vt:lpstr>报告说明用表!sheet100317</vt:lpstr>
      <vt:lpstr>报告说明用表!sheet100318</vt:lpstr>
      <vt:lpstr>报告说明用表!sheet100319</vt:lpstr>
      <vt:lpstr>报告说明用表!sheet100320</vt:lpstr>
      <vt:lpstr>报告说明用表!sheet100321</vt:lpstr>
      <vt:lpstr>报告说明用表!sheet100322</vt:lpstr>
      <vt:lpstr>报告说明用表!sheet100323</vt:lpstr>
      <vt:lpstr>报告说明用表!sheet100324</vt:lpstr>
      <vt:lpstr>报告说明用表!sheet100325</vt:lpstr>
      <vt:lpstr>报告说明用表!sheet100326</vt:lpstr>
      <vt:lpstr>报告说明用表!sheet100327</vt:lpstr>
      <vt:lpstr>报告说明用表!sheet100328</vt:lpstr>
      <vt:lpstr>报告说明用表!sheet100329</vt:lpstr>
      <vt:lpstr>报告说明用表!sheet100330</vt:lpstr>
      <vt:lpstr>报告说明用表!sheet100331</vt:lpstr>
      <vt:lpstr>报告说明用表!sheet100332</vt:lpstr>
      <vt:lpstr>报告说明用表!sheet100333</vt:lpstr>
      <vt:lpstr>报告说明用表!sheet100334</vt:lpstr>
      <vt:lpstr>报告说明用表!sheet100335</vt:lpstr>
      <vt:lpstr>报告说明用表!sheet100336</vt:lpstr>
      <vt:lpstr>报告说明用表!sheet100337</vt:lpstr>
      <vt:lpstr>报告说明用表!sheet100338</vt:lpstr>
      <vt:lpstr>报告说明用表!sheet100339</vt:lpstr>
      <vt:lpstr>报告说明用表!sheet100340</vt:lpstr>
      <vt:lpstr>报告说明用表!sheet100341</vt:lpstr>
      <vt:lpstr>报告说明用表!sheet100342</vt:lpstr>
      <vt:lpstr>报告说明用表!sheet100343</vt:lpstr>
      <vt:lpstr>报告说明用表!sheet100344</vt:lpstr>
      <vt:lpstr>报告说明用表!sheet100345</vt:lpstr>
      <vt:lpstr>报告说明用表!sheet100346</vt:lpstr>
      <vt:lpstr>报告说明用表!sheet100347</vt:lpstr>
      <vt:lpstr>报告说明用表!sheet100348</vt:lpstr>
      <vt:lpstr>报告说明用表!sheet100349</vt:lpstr>
      <vt:lpstr>报告说明用表!sheet100350</vt:lpstr>
      <vt:lpstr>报告说明用表!sheet100351</vt:lpstr>
      <vt:lpstr>报告说明用表!sheet100352</vt:lpstr>
      <vt:lpstr>报告说明用表!sheet100353</vt:lpstr>
      <vt:lpstr>报告说明用表!sheet100354</vt:lpstr>
      <vt:lpstr>报告说明用表!sheet100355</vt:lpstr>
      <vt:lpstr>报告说明用表!sheet100356</vt:lpstr>
      <vt:lpstr>报告说明用表!sheet100357</vt:lpstr>
      <vt:lpstr>报告说明用表!sheet100358</vt:lpstr>
      <vt:lpstr>报告说明用表!sheet100359</vt:lpstr>
      <vt:lpstr>报告说明用表!sheet100360</vt:lpstr>
      <vt:lpstr>报告说明用表!sheet100361</vt:lpstr>
      <vt:lpstr>报告说明用表!sheet100362</vt:lpstr>
      <vt:lpstr>报告说明用表!sheet100363</vt:lpstr>
      <vt:lpstr>报告说明用表!sheet100364</vt:lpstr>
      <vt:lpstr>报告说明用表!sheet100365</vt:lpstr>
      <vt:lpstr>报告说明用表!sheet100366</vt:lpstr>
      <vt:lpstr>报告说明用表!sheet100367</vt:lpstr>
      <vt:lpstr>报告说明用表!sheet100368</vt:lpstr>
      <vt:lpstr>报告说明用表!sheet100369</vt:lpstr>
      <vt:lpstr>报告说明用表!sheet100370</vt:lpstr>
      <vt:lpstr>报告说明用表!sheet100371</vt:lpstr>
      <vt:lpstr>报告说明用表!sheet100372</vt:lpstr>
      <vt:lpstr>报告说明用表!sheet100373</vt:lpstr>
      <vt:lpstr>报告说明用表!sheet100374</vt:lpstr>
      <vt:lpstr>报告说明用表!sheet100375</vt:lpstr>
      <vt:lpstr>报告说明用表!sheet100376</vt:lpstr>
      <vt:lpstr>报告说明用表!sheet100377</vt:lpstr>
      <vt:lpstr>报告说明用表!sheet100378</vt:lpstr>
      <vt:lpstr>报告说明用表!sheet100379</vt:lpstr>
      <vt:lpstr>报告说明用表!sheet100380</vt:lpstr>
      <vt:lpstr>报告说明用表!sheet100381</vt:lpstr>
      <vt:lpstr>报告说明用表!sheet100382</vt:lpstr>
      <vt:lpstr>报告说明用表!sheet100383</vt:lpstr>
      <vt:lpstr>报告说明用表!sheet100384</vt:lpstr>
      <vt:lpstr>报告说明用表!sheet100385</vt:lpstr>
      <vt:lpstr>报告说明用表!sheet100386</vt:lpstr>
      <vt:lpstr>报告说明用表!sheet100387</vt:lpstr>
      <vt:lpstr>报告说明用表!sheet100388</vt:lpstr>
      <vt:lpstr>报告说明用表!sheet100389</vt:lpstr>
      <vt:lpstr>报告说明用表!sheet100390</vt:lpstr>
      <vt:lpstr>报告说明用表!sheet100391</vt:lpstr>
      <vt:lpstr>报告说明用表!sheet100392</vt:lpstr>
      <vt:lpstr>报告说明用表!sheet100393</vt:lpstr>
      <vt:lpstr>报告说明用表!sheet100394</vt:lpstr>
      <vt:lpstr>报告说明用表!sheet100395</vt:lpstr>
      <vt:lpstr>报告说明用表!sheet100396</vt:lpstr>
      <vt:lpstr>报告说明用表!sheet100397</vt:lpstr>
      <vt:lpstr>报告说明用表!sheet100398</vt:lpstr>
      <vt:lpstr>报告说明用表!sheet100399</vt:lpstr>
      <vt:lpstr>报告说明用表!sheet1004</vt:lpstr>
      <vt:lpstr>报告说明用表!sheet100400</vt:lpstr>
      <vt:lpstr>报告说明用表!sheet100401</vt:lpstr>
      <vt:lpstr>报告说明用表!sheet100402</vt:lpstr>
      <vt:lpstr>报告说明用表!sheet100403</vt:lpstr>
      <vt:lpstr>报告说明用表!sheet100404</vt:lpstr>
      <vt:lpstr>报告说明用表!sheet100405</vt:lpstr>
      <vt:lpstr>报告说明用表!sheet100406</vt:lpstr>
      <vt:lpstr>报告说明用表!sheet100407</vt:lpstr>
      <vt:lpstr>报告说明用表!sheet100408</vt:lpstr>
      <vt:lpstr>报告说明用表!sheet100409</vt:lpstr>
      <vt:lpstr>报告说明用表!sheet100410</vt:lpstr>
      <vt:lpstr>报告说明用表!sheet100411</vt:lpstr>
      <vt:lpstr>报告说明用表!sheet100412</vt:lpstr>
      <vt:lpstr>报告说明用表!sheet100413</vt:lpstr>
      <vt:lpstr>报告说明用表!sheet100414</vt:lpstr>
      <vt:lpstr>报告说明用表!sheet100415</vt:lpstr>
      <vt:lpstr>报告说明用表!sheet100416</vt:lpstr>
      <vt:lpstr>报告说明用表!sheet100417</vt:lpstr>
      <vt:lpstr>报告说明用表!sheet100418</vt:lpstr>
      <vt:lpstr>报告说明用表!sheet100419</vt:lpstr>
      <vt:lpstr>报告说明用表!sheet100420</vt:lpstr>
      <vt:lpstr>报告说明用表!sheet100421</vt:lpstr>
      <vt:lpstr>报告说明用表!sheet100422</vt:lpstr>
      <vt:lpstr>报告说明用表!sheet100423</vt:lpstr>
      <vt:lpstr>报告说明用表!sheet100424</vt:lpstr>
      <vt:lpstr>报告说明用表!sheet100425</vt:lpstr>
      <vt:lpstr>报告说明用表!sheet100426</vt:lpstr>
      <vt:lpstr>报告说明用表!sheet100427</vt:lpstr>
      <vt:lpstr>报告说明用表!sheet100428</vt:lpstr>
      <vt:lpstr>报告说明用表!sheet100429</vt:lpstr>
      <vt:lpstr>报告说明用表!sheet100430</vt:lpstr>
      <vt:lpstr>报告说明用表!sheet100431</vt:lpstr>
      <vt:lpstr>报告说明用表!sheet100432</vt:lpstr>
      <vt:lpstr>报告说明用表!sheet100433</vt:lpstr>
      <vt:lpstr>报告说明用表!sheet100434</vt:lpstr>
      <vt:lpstr>报告说明用表!sheet100435</vt:lpstr>
      <vt:lpstr>报告说明用表!sheet100436</vt:lpstr>
      <vt:lpstr>报告说明用表!sheet100437</vt:lpstr>
      <vt:lpstr>报告说明用表!sheet100438</vt:lpstr>
      <vt:lpstr>报告说明用表!sheet100439</vt:lpstr>
      <vt:lpstr>报告说明用表!sheet100440</vt:lpstr>
      <vt:lpstr>报告说明用表!sheet100441</vt:lpstr>
      <vt:lpstr>报告说明用表!sheet100442</vt:lpstr>
      <vt:lpstr>报告说明用表!sheet1005</vt:lpstr>
      <vt:lpstr>报告说明用表!sheet100510</vt:lpstr>
      <vt:lpstr>报告说明用表!sheet100511</vt:lpstr>
      <vt:lpstr>报告说明用表!sheet100579</vt:lpstr>
      <vt:lpstr>报告说明用表!sheet100591</vt:lpstr>
      <vt:lpstr>报告说明用表!sheet1006</vt:lpstr>
      <vt:lpstr>报告说明用表!sheet100600</vt:lpstr>
      <vt:lpstr>报告说明用表!sheet100601</vt:lpstr>
      <vt:lpstr>报告说明用表!sheet100602</vt:lpstr>
      <vt:lpstr>报告说明用表!sheet100603</vt:lpstr>
      <vt:lpstr>报告说明用表!sheet1007</vt:lpstr>
      <vt:lpstr>报告说明用表!sheet10070</vt:lpstr>
      <vt:lpstr>报告说明用表!sheet10071</vt:lpstr>
      <vt:lpstr>报告说明用表!sheet10072</vt:lpstr>
      <vt:lpstr>报告说明用表!sheet10073</vt:lpstr>
      <vt:lpstr>报告说明用表!sheet10074</vt:lpstr>
      <vt:lpstr>报告说明用表!sheet10075</vt:lpstr>
      <vt:lpstr>报告说明用表!sheet10076</vt:lpstr>
      <vt:lpstr>报告说明用表!sheet10077</vt:lpstr>
      <vt:lpstr>报告说明用表!sheet10078</vt:lpstr>
      <vt:lpstr>报告说明用表!sheet10079</vt:lpstr>
      <vt:lpstr>报告说明用表!sheet1008</vt:lpstr>
      <vt:lpstr>报告说明用表!sheet10080</vt:lpstr>
      <vt:lpstr>报告说明用表!sheet10081</vt:lpstr>
      <vt:lpstr>报告说明用表!sheet10082</vt:lpstr>
      <vt:lpstr>报告说明用表!sheet10083</vt:lpstr>
      <vt:lpstr>报告说明用表!sheet10084</vt:lpstr>
      <vt:lpstr>报告说明用表!sheet10085</vt:lpstr>
      <vt:lpstr>报告说明用表!sheet10086</vt:lpstr>
      <vt:lpstr>报告说明用表!sheet10087</vt:lpstr>
      <vt:lpstr>报告说明用表!sheet10088</vt:lpstr>
      <vt:lpstr>报告说明用表!sheet10089</vt:lpstr>
      <vt:lpstr>报告说明用表!sheet1009</vt:lpstr>
      <vt:lpstr>报告说明用表!sheet10090</vt:lpstr>
      <vt:lpstr>报告说明用表!sheet10091</vt:lpstr>
      <vt:lpstr>报告说明用表!sheet10092</vt:lpstr>
      <vt:lpstr>报告说明用表!sheet10093</vt:lpstr>
      <vt:lpstr>报告说明用表!sheet10094</vt:lpstr>
      <vt:lpstr>报告说明用表!sheet10095</vt:lpstr>
      <vt:lpstr>报告说明用表!sheet10096</vt:lpstr>
      <vt:lpstr>报告说明用表!sheet10097</vt:lpstr>
      <vt:lpstr>报告说明用表!sheet10098</vt:lpstr>
      <vt:lpstr>报告说明用表!sheet10099</vt:lpstr>
      <vt:lpstr>'6-3租赁负债'!sheet101_1</vt:lpstr>
      <vt:lpstr>'6-3租赁负债'!sheet101_10</vt:lpstr>
      <vt:lpstr>'6-3租赁负债'!sheet101_11</vt:lpstr>
      <vt:lpstr>'6-2应付债券'!sheet101_13</vt:lpstr>
      <vt:lpstr>'6-2应付债券'!sheet101_14</vt:lpstr>
      <vt:lpstr>'6-2应付债券'!sheet101_15</vt:lpstr>
      <vt:lpstr>'6-3租赁负债'!sheet101_2</vt:lpstr>
      <vt:lpstr>'6-3租赁负债'!sheet101_3</vt:lpstr>
      <vt:lpstr>'6-3租赁负债'!sheet101_4</vt:lpstr>
      <vt:lpstr>'6-3租赁负债'!sheet101_7</vt:lpstr>
      <vt:lpstr>'6-3租赁负债'!sheet101_8</vt:lpstr>
      <vt:lpstr>'6-3租赁负债'!sheet101_9</vt:lpstr>
      <vt:lpstr>报告说明用表!sheet1010</vt:lpstr>
      <vt:lpstr>报告说明用表!sheet10100</vt:lpstr>
      <vt:lpstr>报告说明用表!sheet10101</vt:lpstr>
      <vt:lpstr>报告说明用表!sheet10102</vt:lpstr>
      <vt:lpstr>报告说明用表!sheet10103</vt:lpstr>
      <vt:lpstr>报告说明用表!sheet10104</vt:lpstr>
      <vt:lpstr>报告说明用表!sheet10105</vt:lpstr>
      <vt:lpstr>报告说明用表!sheet10106</vt:lpstr>
      <vt:lpstr>报告说明用表!sheet10107</vt:lpstr>
      <vt:lpstr>报告说明用表!sheet10108</vt:lpstr>
      <vt:lpstr>报告说明用表!sheet10109</vt:lpstr>
      <vt:lpstr>报告说明用表!sheet1011</vt:lpstr>
      <vt:lpstr>报告说明用表!sheet10110</vt:lpstr>
      <vt:lpstr>报告说明用表!sheet10111</vt:lpstr>
      <vt:lpstr>报告说明用表!sheet10112</vt:lpstr>
      <vt:lpstr>报告说明用表!sheet10113</vt:lpstr>
      <vt:lpstr>报告说明用表!sheet10114</vt:lpstr>
      <vt:lpstr>报告说明用表!sheet10115</vt:lpstr>
      <vt:lpstr>报告说明用表!sheet10116</vt:lpstr>
      <vt:lpstr>报告说明用表!sheet10117</vt:lpstr>
      <vt:lpstr>报告说明用表!sheet10118</vt:lpstr>
      <vt:lpstr>'6-4长期应付款'!sheet102_1</vt:lpstr>
      <vt:lpstr>'6-4长期应付款'!sheet102_10</vt:lpstr>
      <vt:lpstr>'6-4长期应付款'!sheet102_11</vt:lpstr>
      <vt:lpstr>'6-3租赁负债'!sheet102_12</vt:lpstr>
      <vt:lpstr>'6-3租赁负债'!sheet102_13</vt:lpstr>
      <vt:lpstr>'6-4长期应付款'!sheet102_2</vt:lpstr>
      <vt:lpstr>'6-4长期应付款'!sheet102_3</vt:lpstr>
      <vt:lpstr>'6-4长期应付款'!sheet102_4</vt:lpstr>
      <vt:lpstr>'6-4长期应付款'!sheet102_7</vt:lpstr>
      <vt:lpstr>'6-4长期应付款'!sheet102_8</vt:lpstr>
      <vt:lpstr>'6-4长期应付款'!sheet102_9</vt:lpstr>
      <vt:lpstr>报告说明用表!sheet10200</vt:lpstr>
      <vt:lpstr>报告说明用表!sheet10201</vt:lpstr>
      <vt:lpstr>报告说明用表!sheet10202</vt:lpstr>
      <vt:lpstr>报告说明用表!sheet10203</vt:lpstr>
      <vt:lpstr>报告说明用表!sheet10204</vt:lpstr>
      <vt:lpstr>报告说明用表!sheet10205</vt:lpstr>
      <vt:lpstr>报告说明用表!sheet10206</vt:lpstr>
      <vt:lpstr>报告说明用表!sheet10207</vt:lpstr>
      <vt:lpstr>报告说明用表!sheet10208</vt:lpstr>
      <vt:lpstr>报告说明用表!sheet10209</vt:lpstr>
      <vt:lpstr>报告说明用表!sheet10210</vt:lpstr>
      <vt:lpstr>报告说明用表!sheet10211</vt:lpstr>
      <vt:lpstr>报告说明用表!sheet10212</vt:lpstr>
      <vt:lpstr>报告说明用表!sheet10213</vt:lpstr>
      <vt:lpstr>报告说明用表!sheet10214</vt:lpstr>
      <vt:lpstr>报告说明用表!sheet10215</vt:lpstr>
      <vt:lpstr>报告说明用表!sheet10216</vt:lpstr>
      <vt:lpstr>报告说明用表!sheet10217</vt:lpstr>
      <vt:lpstr>sheet10218</vt:lpstr>
      <vt:lpstr>sheet10219</vt:lpstr>
      <vt:lpstr>'6-5预计负债'!sheet103_1</vt:lpstr>
      <vt:lpstr>'6-5预计负债'!sheet103_10</vt:lpstr>
      <vt:lpstr>'6-5预计负债'!sheet103_11</vt:lpstr>
      <vt:lpstr>'6-4长期应付款'!sheet103_12</vt:lpstr>
      <vt:lpstr>'6-4长期应付款'!sheet103_13</vt:lpstr>
      <vt:lpstr>'6-5预计负债'!sheet103_2</vt:lpstr>
      <vt:lpstr>'6-5预计负债'!sheet103_3</vt:lpstr>
      <vt:lpstr>'6-5预计负债'!sheet103_4</vt:lpstr>
      <vt:lpstr>'6-5预计负债'!sheet103_7</vt:lpstr>
      <vt:lpstr>'6-5预计负债'!sheet103_8</vt:lpstr>
      <vt:lpstr>'6-5预计负债'!sheet103_9</vt:lpstr>
      <vt:lpstr>报告说明用表!sheet10300</vt:lpstr>
      <vt:lpstr>报告说明用表!sheet10301</vt:lpstr>
      <vt:lpstr>报告说明用表!sheet10302</vt:lpstr>
      <vt:lpstr>报告说明用表!sheet10371</vt:lpstr>
      <vt:lpstr>'6-6递延收益'!sheet104_1</vt:lpstr>
      <vt:lpstr>'6-6递延收益'!sheet104_10</vt:lpstr>
      <vt:lpstr>'6-6递延收益'!sheet104_11</vt:lpstr>
      <vt:lpstr>'6-5预计负债'!sheet104_12</vt:lpstr>
      <vt:lpstr>'6-5预计负债'!sheet104_13</vt:lpstr>
      <vt:lpstr>'6-6递延收益'!sheet104_2</vt:lpstr>
      <vt:lpstr>'6-6递延收益'!sheet104_3</vt:lpstr>
      <vt:lpstr>'6-6递延收益'!sheet104_4</vt:lpstr>
      <vt:lpstr>'6-6递延收益'!sheet104_7</vt:lpstr>
      <vt:lpstr>'6-6递延收益'!sheet104_8</vt:lpstr>
      <vt:lpstr>'6-6递延收益'!sheet104_9</vt:lpstr>
      <vt:lpstr>'6-7递延所得税负债'!sheet105_1</vt:lpstr>
      <vt:lpstr>'6-7递延所得税负债'!sheet105_10</vt:lpstr>
      <vt:lpstr>'6-7递延所得税负债'!sheet105_11</vt:lpstr>
      <vt:lpstr>'6-6递延收益'!sheet105_12</vt:lpstr>
      <vt:lpstr>'6-6递延收益'!sheet105_13</vt:lpstr>
      <vt:lpstr>'6-7递延所得税负债'!sheet105_2</vt:lpstr>
      <vt:lpstr>'6-7递延所得税负债'!sheet105_3</vt:lpstr>
      <vt:lpstr>'6-7递延所得税负债'!sheet105_4</vt:lpstr>
      <vt:lpstr>'6-7递延所得税负债'!sheet105_7</vt:lpstr>
      <vt:lpstr>'6-7递延所得税负债'!sheet105_8</vt:lpstr>
      <vt:lpstr>'6-7递延所得税负债'!sheet105_9</vt:lpstr>
      <vt:lpstr>'6-8其他非流动负债'!sheet106_1</vt:lpstr>
      <vt:lpstr>'6-8其他非流动负债'!sheet106_10</vt:lpstr>
      <vt:lpstr>'6-8其他非流动负债'!sheet106_11</vt:lpstr>
      <vt:lpstr>'6-7递延所得税负债'!sheet106_12</vt:lpstr>
      <vt:lpstr>'6-7递延所得税负债'!sheet106_13</vt:lpstr>
      <vt:lpstr>'6-8其他非流动负债'!sheet106_2</vt:lpstr>
      <vt:lpstr>'6-8其他非流动负债'!sheet106_3</vt:lpstr>
      <vt:lpstr>'6-8其他非流动负债'!sheet106_4</vt:lpstr>
      <vt:lpstr>'6-8其他非流动负债'!sheet106_7</vt:lpstr>
      <vt:lpstr>'6-8其他非流动负债'!sheet106_8</vt:lpstr>
      <vt:lpstr>'6-8其他非流动负债'!sheet106_9</vt:lpstr>
      <vt:lpstr>'6-8其他非流动负债'!sheet107_12</vt:lpstr>
      <vt:lpstr>'6-8其他非流动负债'!sheet107_13</vt:lpstr>
      <vt:lpstr>报告说明用表!sheet11000</vt:lpstr>
      <vt:lpstr>报告说明用表!sheet11001</vt:lpstr>
      <vt:lpstr>报告说明用表!sheet11002</vt:lpstr>
      <vt:lpstr>报告说明用表!sheet11003</vt:lpstr>
      <vt:lpstr>报告说明用表!sheet11004</vt:lpstr>
      <vt:lpstr>报告说明用表!sheet11010</vt:lpstr>
      <vt:lpstr>报告说明用表!sheet11011</vt:lpstr>
      <vt:lpstr>报告说明用表!sheet11111</vt:lpstr>
      <vt:lpstr>报告说明用表!sheet11112</vt:lpstr>
      <vt:lpstr>报告说明用表!sheet11113</vt:lpstr>
      <vt:lpstr>报告说明用表!sheet11114</vt:lpstr>
      <vt:lpstr>sheet11115</vt:lpstr>
      <vt:lpstr>sheet11116</vt:lpstr>
      <vt:lpstr>sheet11117</vt:lpstr>
      <vt:lpstr>sheet11118</vt:lpstr>
      <vt:lpstr>sheet11119</vt:lpstr>
      <vt:lpstr>sheet11120</vt:lpstr>
      <vt:lpstr>sheet11121</vt:lpstr>
      <vt:lpstr>'表3-1货币汇总表'!sheet13_1</vt:lpstr>
      <vt:lpstr>'表3-1货币汇总表'!sheet13_10</vt:lpstr>
      <vt:lpstr>'表3-1货币汇总表'!sheet13_11</vt:lpstr>
      <vt:lpstr>'表3-1货币汇总表'!sheet13_12</vt:lpstr>
      <vt:lpstr>'表3-1货币汇总表'!sheet13_13</vt:lpstr>
      <vt:lpstr>'表3-1货币汇总表'!sheet13_14</vt:lpstr>
      <vt:lpstr>'表3-1货币汇总表'!sheet13_15</vt:lpstr>
      <vt:lpstr>'表3-1货币汇总表'!sheet13_16</vt:lpstr>
      <vt:lpstr>'表3-1货币汇总表'!sheet13_17</vt:lpstr>
      <vt:lpstr>'表3-1货币汇总表'!sheet13_18</vt:lpstr>
      <vt:lpstr>'表3-1货币汇总表'!sheet13_19</vt:lpstr>
      <vt:lpstr>'表3-1货币汇总表'!sheet13_2</vt:lpstr>
      <vt:lpstr>'表3-1货币汇总表'!sheet13_20</vt:lpstr>
      <vt:lpstr>'表3-1货币汇总表'!sheet13_21</vt:lpstr>
      <vt:lpstr>'表3-1货币汇总表'!sheet13_3</vt:lpstr>
      <vt:lpstr>'表3-1货币汇总表'!sheet13_4</vt:lpstr>
      <vt:lpstr>'表3-1货币汇总表'!sheet13_5</vt:lpstr>
      <vt:lpstr>'表3-1货币汇总表'!sheet13_6</vt:lpstr>
      <vt:lpstr>'表3-1货币汇总表'!sheet13_7</vt:lpstr>
      <vt:lpstr>'表3-1货币汇总表'!sheet13_8</vt:lpstr>
      <vt:lpstr>'表3-1货币汇总表'!sheet13_9</vt:lpstr>
      <vt:lpstr>'3-1-1现金'!sheet14_1</vt:lpstr>
      <vt:lpstr>'3-1-1现金'!sheet14_10</vt:lpstr>
      <vt:lpstr>'3-1-1现金'!sheet14_11</vt:lpstr>
      <vt:lpstr>'3-1-1现金'!sheet14_13</vt:lpstr>
      <vt:lpstr>'3-1-1现金'!sheet14_15</vt:lpstr>
      <vt:lpstr>'3-1-1现金'!sheet14_2</vt:lpstr>
      <vt:lpstr>'3-1-1现金'!sheet14_3</vt:lpstr>
      <vt:lpstr>'3-1-1现金'!sheet14_4</vt:lpstr>
      <vt:lpstr>'3-1-1现金'!sheet14_7</vt:lpstr>
      <vt:lpstr>'3-1-1现金'!sheet14_8</vt:lpstr>
      <vt:lpstr>'3-1-1现金'!sheet14_9</vt:lpstr>
      <vt:lpstr>'3-1-2银行存款'!sheet15_1</vt:lpstr>
      <vt:lpstr>'3-1-2银行存款'!sheet15_10</vt:lpstr>
      <vt:lpstr>'3-1-2银行存款'!sheet15_11</vt:lpstr>
      <vt:lpstr>'3-1-2银行存款'!sheet15_13</vt:lpstr>
      <vt:lpstr>'3-1-1现金'!sheet15_14</vt:lpstr>
      <vt:lpstr>'3-1-1现金'!sheet15_15</vt:lpstr>
      <vt:lpstr>'3-1-2银行存款'!sheet15_15</vt:lpstr>
      <vt:lpstr>'3-1-1现金'!sheet15_16</vt:lpstr>
      <vt:lpstr>'3-1-1现金'!sheet15_17</vt:lpstr>
      <vt:lpstr>'3-1-2银行存款'!sheet15_2</vt:lpstr>
      <vt:lpstr>'3-1-2银行存款'!sheet15_3</vt:lpstr>
      <vt:lpstr>'3-1-2银行存款'!sheet15_4</vt:lpstr>
      <vt:lpstr>'3-1-2银行存款'!sheet15_7</vt:lpstr>
      <vt:lpstr>'3-1-2银行存款'!sheet15_8</vt:lpstr>
      <vt:lpstr>'3-1-2银行存款'!sheet15_9</vt:lpstr>
      <vt:lpstr>'3-1-3其他货币资金'!sheet16_1</vt:lpstr>
      <vt:lpstr>'3-1-3其他货币资金'!sheet16_10</vt:lpstr>
      <vt:lpstr>'3-1-3其他货币资金'!sheet16_11</vt:lpstr>
      <vt:lpstr>'3-1-3其他货币资金'!sheet16_13</vt:lpstr>
      <vt:lpstr>'3-1-2银行存款'!sheet16_14</vt:lpstr>
      <vt:lpstr>'3-1-2银行存款'!sheet16_15</vt:lpstr>
      <vt:lpstr>'3-1-3其他货币资金'!sheet16_15</vt:lpstr>
      <vt:lpstr>'3-1-2银行存款'!sheet16_16</vt:lpstr>
      <vt:lpstr>'3-1-2银行存款'!sheet16_17</vt:lpstr>
      <vt:lpstr>'3-1-3其他货币资金'!sheet16_2</vt:lpstr>
      <vt:lpstr>'3-1-3其他货币资金'!sheet16_3</vt:lpstr>
      <vt:lpstr>'3-1-3其他货币资金'!sheet16_4</vt:lpstr>
      <vt:lpstr>'3-1-3其他货币资金'!sheet16_7</vt:lpstr>
      <vt:lpstr>'3-1-3其他货币资金'!sheet16_8</vt:lpstr>
      <vt:lpstr>'3-1-3其他货币资金'!sheet16_9</vt:lpstr>
      <vt:lpstr>'3-2交易性金融资产汇总'!sheet17_1</vt:lpstr>
      <vt:lpstr>'3-2交易性金融资产汇总'!sheet17_10</vt:lpstr>
      <vt:lpstr>'3-2交易性金融资产汇总'!sheet17_11</vt:lpstr>
      <vt:lpstr>'3-2交易性金融资产汇总'!sheet17_12</vt:lpstr>
      <vt:lpstr>'3-2交易性金融资产汇总'!sheet17_13</vt:lpstr>
      <vt:lpstr>'3-1-3其他货币资金'!sheet17_14</vt:lpstr>
      <vt:lpstr>'3-2交易性金融资产汇总'!sheet17_14</vt:lpstr>
      <vt:lpstr>'3-1-3其他货币资金'!sheet17_15</vt:lpstr>
      <vt:lpstr>'3-2交易性金融资产汇总'!sheet17_15</vt:lpstr>
      <vt:lpstr>'3-1-3其他货币资金'!sheet17_16</vt:lpstr>
      <vt:lpstr>'3-2交易性金融资产汇总'!sheet17_16</vt:lpstr>
      <vt:lpstr>'3-1-3其他货币资金'!sheet17_17</vt:lpstr>
      <vt:lpstr>'3-2交易性金融资产汇总'!sheet17_17</vt:lpstr>
      <vt:lpstr>'3-2交易性金融资产汇总'!sheet17_18</vt:lpstr>
      <vt:lpstr>'3-2交易性金融资产汇总'!sheet17_19</vt:lpstr>
      <vt:lpstr>'3-2交易性金融资产汇总'!sheet17_2</vt:lpstr>
      <vt:lpstr>'3-2交易性金融资产汇总'!sheet17_20</vt:lpstr>
      <vt:lpstr>'3-2交易性金融资产汇总'!sheet17_21</vt:lpstr>
      <vt:lpstr>'3-2交易性金融资产汇总'!sheet17_22</vt:lpstr>
      <vt:lpstr>'3-2交易性金融资产汇总'!sheet17_23</vt:lpstr>
      <vt:lpstr>'3-2交易性金融资产汇总'!sheet17_24</vt:lpstr>
      <vt:lpstr>'3-2交易性金融资产汇总'!sheet17_25</vt:lpstr>
      <vt:lpstr>'3-2交易性金融资产汇总'!sheet17_26</vt:lpstr>
      <vt:lpstr>'3-2交易性金融资产汇总'!sheet17_27</vt:lpstr>
      <vt:lpstr>'3-2交易性金融资产汇总'!sheet17_28</vt:lpstr>
      <vt:lpstr>'3-2交易性金融资产汇总'!sheet17_3</vt:lpstr>
      <vt:lpstr>'3-2交易性金融资产汇总'!sheet17_4</vt:lpstr>
      <vt:lpstr>'3-2交易性金融资产汇总'!sheet17_5</vt:lpstr>
      <vt:lpstr>'3-2交易性金融资产汇总'!sheet17_6</vt:lpstr>
      <vt:lpstr>'3-2交易性金融资产汇总'!sheet17_7</vt:lpstr>
      <vt:lpstr>'3-2交易性金融资产汇总'!sheet17_8</vt:lpstr>
      <vt:lpstr>'3-2交易性金融资产汇总'!sheet17_9</vt:lpstr>
      <vt:lpstr>'3-2-1交易性-股票'!sheet18_1</vt:lpstr>
      <vt:lpstr>'3-2-1交易性-股票'!sheet18_11</vt:lpstr>
      <vt:lpstr>'3-2-1交易性-股票'!sheet18_12</vt:lpstr>
      <vt:lpstr>'3-2-1交易性-股票'!sheet18_13</vt:lpstr>
      <vt:lpstr>'3-2-1交易性-股票'!sheet18_14</vt:lpstr>
      <vt:lpstr>'3-2-1交易性-股票'!sheet18_15</vt:lpstr>
      <vt:lpstr>'3-2-1交易性-股票'!sheet18_17</vt:lpstr>
      <vt:lpstr>'3-2-1交易性-股票'!sheet18_19</vt:lpstr>
      <vt:lpstr>'3-2-1交易性-股票'!sheet18_2</vt:lpstr>
      <vt:lpstr>'3-2-1交易性-股票'!sheet18_21</vt:lpstr>
      <vt:lpstr>'3-2-1交易性-股票'!sheet18_23</vt:lpstr>
      <vt:lpstr>'3-2-1交易性-股票'!sheet18_3</vt:lpstr>
      <vt:lpstr>'3-2-1交易性-股票'!sheet18_4</vt:lpstr>
      <vt:lpstr>'3-2-2交易性-债券'!sheet19_1</vt:lpstr>
      <vt:lpstr>'3-2-2交易性-债券'!sheet19_11</vt:lpstr>
      <vt:lpstr>'3-2-2交易性-债券'!sheet19_13</vt:lpstr>
      <vt:lpstr>'3-2-2交易性-债券'!sheet19_15</vt:lpstr>
      <vt:lpstr>'3-2-1交易性-股票'!sheet19_16</vt:lpstr>
      <vt:lpstr>'3-2-1交易性-股票'!sheet19_17</vt:lpstr>
      <vt:lpstr>'3-2-1交易性-股票'!sheet19_18</vt:lpstr>
      <vt:lpstr>'3-2-1交易性-股票'!sheet19_19</vt:lpstr>
      <vt:lpstr>'3-2-2交易性-债券'!sheet19_2</vt:lpstr>
      <vt:lpstr>'3-2-1交易性-股票'!sheet19_20</vt:lpstr>
      <vt:lpstr>'3-2-1交易性-股票'!sheet19_21</vt:lpstr>
      <vt:lpstr>'3-2-2交易性-债券'!sheet19_3</vt:lpstr>
      <vt:lpstr>'3-2-2交易性-债券'!sheet19_4</vt:lpstr>
      <vt:lpstr>'3-2-2交易性-债券'!sheet19_7</vt:lpstr>
      <vt:lpstr>'3-2-2交易性-债券'!sheet19_8</vt:lpstr>
      <vt:lpstr>'3-2-2交易性-债券'!sheet19_9</vt:lpstr>
      <vt:lpstr>资产基础法贴数用表!sheet2_1</vt:lpstr>
      <vt:lpstr>资产基础法贴数用表!sheet2_10</vt:lpstr>
      <vt:lpstr>资产基础法贴数用表!sheet2_11</vt:lpstr>
      <vt:lpstr>资产基础法贴数用表!sheet2_12</vt:lpstr>
      <vt:lpstr>资产基础法贴数用表!sheet2_13</vt:lpstr>
      <vt:lpstr>资产基础法贴数用表!sheet2_14</vt:lpstr>
      <vt:lpstr>资产基础法贴数用表!sheet2_15</vt:lpstr>
      <vt:lpstr>资产基础法贴数用表!sheet2_16</vt:lpstr>
      <vt:lpstr>资产基础法贴数用表!sheet2_17</vt:lpstr>
      <vt:lpstr>资产基础法贴数用表!sheet2_18</vt:lpstr>
      <vt:lpstr>资产基础法贴数用表!sheet2_19</vt:lpstr>
      <vt:lpstr>资产基础法贴数用表!sheet2_2</vt:lpstr>
      <vt:lpstr>资产基础法贴数用表!sheet2_20</vt:lpstr>
      <vt:lpstr>资产基础法贴数用表!sheet2_21</vt:lpstr>
      <vt:lpstr>资产基础法贴数用表!sheet2_22</vt:lpstr>
      <vt:lpstr>资产基础法贴数用表!sheet2_23</vt:lpstr>
      <vt:lpstr>资产基础法贴数用表!sheet2_24</vt:lpstr>
      <vt:lpstr>资产基础法贴数用表!sheet2_25</vt:lpstr>
      <vt:lpstr>资产基础法贴数用表!sheet2_26</vt:lpstr>
      <vt:lpstr>资产基础法贴数用表!sheet2_27</vt:lpstr>
      <vt:lpstr>资产基础法贴数用表!sheet2_28</vt:lpstr>
      <vt:lpstr>资产基础法贴数用表!sheet2_29</vt:lpstr>
      <vt:lpstr>资产基础法贴数用表!sheet2_3</vt:lpstr>
      <vt:lpstr>资产基础法贴数用表!sheet2_30</vt:lpstr>
      <vt:lpstr>资产基础法贴数用表!sheet2_31</vt:lpstr>
      <vt:lpstr>资产基础法贴数用表!sheet2_32</vt:lpstr>
      <vt:lpstr>资产基础法贴数用表!sheet2_33</vt:lpstr>
      <vt:lpstr>资产基础法贴数用表!sheet2_34</vt:lpstr>
      <vt:lpstr>资产基础法贴数用表!sheet2_35</vt:lpstr>
      <vt:lpstr>资产基础法贴数用表!sheet2_36</vt:lpstr>
      <vt:lpstr>资产基础法贴数用表!sheet2_37</vt:lpstr>
      <vt:lpstr>资产基础法贴数用表!sheet2_38</vt:lpstr>
      <vt:lpstr>资产基础法贴数用表!sheet2_39</vt:lpstr>
      <vt:lpstr>资产基础法贴数用表!sheet2_4</vt:lpstr>
      <vt:lpstr>资产基础法贴数用表!sheet2_40</vt:lpstr>
      <vt:lpstr>资产基础法贴数用表!sheet2_41</vt:lpstr>
      <vt:lpstr>资产基础法贴数用表!sheet2_42</vt:lpstr>
      <vt:lpstr>资产基础法贴数用表!sheet2_5</vt:lpstr>
      <vt:lpstr>资产基础法贴数用表!sheet2_6</vt:lpstr>
      <vt:lpstr>资产基础法贴数用表!sheet2_7</vt:lpstr>
      <vt:lpstr>资产基础法贴数用表!sheet2_8</vt:lpstr>
      <vt:lpstr>资产基础法贴数用表!sheet2_9</vt:lpstr>
      <vt:lpstr>'3-2-3交易性-基金'!sheet20_1</vt:lpstr>
      <vt:lpstr>'3-2-3交易性-基金'!sheet20_10</vt:lpstr>
      <vt:lpstr>'3-2-3交易性-基金'!sheet20_11</vt:lpstr>
      <vt:lpstr>'3-2-2交易性-债券'!sheet20_13</vt:lpstr>
      <vt:lpstr>'3-2-3交易性-基金'!sheet20_13</vt:lpstr>
      <vt:lpstr>'3-2-2交易性-债券'!sheet20_14</vt:lpstr>
      <vt:lpstr>'3-2-2交易性-债券'!sheet20_15</vt:lpstr>
      <vt:lpstr>'3-2-3交易性-基金'!sheet20_15</vt:lpstr>
      <vt:lpstr>'3-2-2交易性-债券'!sheet20_16</vt:lpstr>
      <vt:lpstr>'3-2-2交易性-债券'!sheet20_17</vt:lpstr>
      <vt:lpstr>'3-2-3交易性-基金'!sheet20_17</vt:lpstr>
      <vt:lpstr>'3-2-3交易性-基金'!sheet20_2</vt:lpstr>
      <vt:lpstr>'3-2-3交易性-基金'!sheet20_3</vt:lpstr>
      <vt:lpstr>'3-2-3交易性-基金'!sheet20_4</vt:lpstr>
      <vt:lpstr>'3-2-3交易性-基金'!sheet20_7</vt:lpstr>
      <vt:lpstr>'3-2-3交易性-基金'!sheet20_8</vt:lpstr>
      <vt:lpstr>'3-2-3交易性-基金'!sheet20_9</vt:lpstr>
      <vt:lpstr>'3-2-4交易性-其他'!sheet21_1</vt:lpstr>
      <vt:lpstr>'3-2-4交易性-其他'!sheet21_10</vt:lpstr>
      <vt:lpstr>'3-2-4交易性-其他'!sheet21_11</vt:lpstr>
      <vt:lpstr>'3-2-4交易性-其他'!sheet21_13</vt:lpstr>
      <vt:lpstr>'3-2-3交易性-基金'!sheet21_15</vt:lpstr>
      <vt:lpstr>'3-2-4交易性-其他'!sheet21_15</vt:lpstr>
      <vt:lpstr>'3-2-3交易性-基金'!sheet21_16</vt:lpstr>
      <vt:lpstr>'3-2-3交易性-基金'!sheet21_17</vt:lpstr>
      <vt:lpstr>'3-2-4交易性-其他'!sheet21_17</vt:lpstr>
      <vt:lpstr>'3-2-3交易性-基金'!sheet21_18</vt:lpstr>
      <vt:lpstr>'3-2-3交易性-基金'!sheet21_19</vt:lpstr>
      <vt:lpstr>'3-2-4交易性-其他'!sheet21_2</vt:lpstr>
      <vt:lpstr>'3-2-4交易性-其他'!sheet21_3</vt:lpstr>
      <vt:lpstr>'3-2-4交易性-其他'!sheet21_4</vt:lpstr>
      <vt:lpstr>'3-2-4交易性-其他'!sheet21_7</vt:lpstr>
      <vt:lpstr>'3-2-4交易性-其他'!sheet21_8</vt:lpstr>
      <vt:lpstr>'3-2-4交易性-其他'!sheet21_9</vt:lpstr>
      <vt:lpstr>'3-3衍生金融资产'!sheet22_1</vt:lpstr>
      <vt:lpstr>'3-3衍生金融资产'!sheet22_10</vt:lpstr>
      <vt:lpstr>'3-3衍生金融资产'!sheet22_11</vt:lpstr>
      <vt:lpstr>'3-3衍生金融资产'!sheet22_13</vt:lpstr>
      <vt:lpstr>'3-2-4交易性-其他'!sheet22_14</vt:lpstr>
      <vt:lpstr>'3-2-4交易性-其他'!sheet22_15</vt:lpstr>
      <vt:lpstr>'3-3衍生金融资产'!sheet22_15</vt:lpstr>
      <vt:lpstr>'3-2-4交易性-其他'!sheet22_16</vt:lpstr>
      <vt:lpstr>'3-2-4交易性-其他'!sheet22_17</vt:lpstr>
      <vt:lpstr>'3-3衍生金融资产'!sheet22_17</vt:lpstr>
      <vt:lpstr>'3-2-4交易性-其他'!sheet22_18</vt:lpstr>
      <vt:lpstr>'3-3衍生金融资产'!sheet22_2</vt:lpstr>
      <vt:lpstr>'3-3衍生金融资产'!sheet22_3</vt:lpstr>
      <vt:lpstr>'3-3衍生金融资产'!sheet22_4</vt:lpstr>
      <vt:lpstr>'3-3衍生金融资产'!sheet22_7</vt:lpstr>
      <vt:lpstr>'3-3衍生金融资产'!sheet22_8</vt:lpstr>
      <vt:lpstr>'3-3衍生金融资产'!sheet22_9</vt:lpstr>
      <vt:lpstr>'3-4应收票据'!sheet23_1</vt:lpstr>
      <vt:lpstr>'3-4应收票据'!sheet23_10</vt:lpstr>
      <vt:lpstr>'3-4应收票据'!sheet23_12</vt:lpstr>
      <vt:lpstr>'3-4应收票据'!sheet23_14</vt:lpstr>
      <vt:lpstr>'3-3衍生金融资产'!sheet23_15</vt:lpstr>
      <vt:lpstr>'3-4应收票据'!sheet23_15</vt:lpstr>
      <vt:lpstr>'3-3衍生金融资产'!sheet23_16</vt:lpstr>
      <vt:lpstr>'3-3衍生金融资产'!sheet23_17</vt:lpstr>
      <vt:lpstr>'3-4应收票据'!sheet23_17</vt:lpstr>
      <vt:lpstr>'3-3衍生金融资产'!sheet23_18</vt:lpstr>
      <vt:lpstr>'3-4应收票据'!sheet23_18</vt:lpstr>
      <vt:lpstr>'3-3衍生金融资产'!sheet23_19</vt:lpstr>
      <vt:lpstr>'3-4应收票据'!sheet23_19</vt:lpstr>
      <vt:lpstr>'3-4应收票据'!sheet23_2</vt:lpstr>
      <vt:lpstr>'3-4应收票据'!sheet23_20</vt:lpstr>
      <vt:lpstr>'3-4应收票据'!sheet23_22</vt:lpstr>
      <vt:lpstr>'3-4应收票据'!sheet23_23</vt:lpstr>
      <vt:lpstr>'3-4应收票据'!sheet23_25</vt:lpstr>
      <vt:lpstr>'3-4应收票据'!sheet23_3</vt:lpstr>
      <vt:lpstr>'3-4应收票据'!sheet23_4</vt:lpstr>
      <vt:lpstr>'3-4应收票据'!sheet23_5</vt:lpstr>
      <vt:lpstr>'3-4应收票据'!sheet23_6</vt:lpstr>
      <vt:lpstr>'3-4应收票据'!sheet23_7</vt:lpstr>
      <vt:lpstr>'3-4应收票据'!sheet23_8</vt:lpstr>
      <vt:lpstr>'3-4应收票据'!sheet23_9</vt:lpstr>
      <vt:lpstr>'3-5应收账款'!sheet24_1</vt:lpstr>
      <vt:lpstr>'3-5应收账款'!sheet24_10</vt:lpstr>
      <vt:lpstr>'3-5应收账款'!sheet24_11</vt:lpstr>
      <vt:lpstr>'3-5应收账款'!sheet24_12</vt:lpstr>
      <vt:lpstr>'3-5应收账款'!sheet24_14</vt:lpstr>
      <vt:lpstr>'3-5应收账款'!sheet24_16</vt:lpstr>
      <vt:lpstr>'3-5应收账款'!sheet24_17</vt:lpstr>
      <vt:lpstr>'3-5应收账款'!sheet24_19</vt:lpstr>
      <vt:lpstr>'3-5应收账款'!sheet24_2</vt:lpstr>
      <vt:lpstr>'3-5应收账款'!sheet24_20</vt:lpstr>
      <vt:lpstr>'3-5应收账款'!sheet24_21</vt:lpstr>
      <vt:lpstr>'3-5应收账款'!sheet24_22</vt:lpstr>
      <vt:lpstr>'3-4应收票据'!sheet24_23</vt:lpstr>
      <vt:lpstr>'3-4应收票据'!sheet24_24</vt:lpstr>
      <vt:lpstr>'3-5应收账款'!sheet24_24</vt:lpstr>
      <vt:lpstr>'3-4应收票据'!sheet24_25</vt:lpstr>
      <vt:lpstr>'3-4应收票据'!sheet24_26</vt:lpstr>
      <vt:lpstr>'3-5应收账款'!sheet24_26</vt:lpstr>
      <vt:lpstr>'3-4应收票据'!sheet24_27</vt:lpstr>
      <vt:lpstr>'3-5应收账款'!sheet24_27</vt:lpstr>
      <vt:lpstr>'3-4应收票据'!sheet24_28</vt:lpstr>
      <vt:lpstr>'3-5应收账款'!sheet24_29</vt:lpstr>
      <vt:lpstr>'3-5应收账款'!sheet24_3</vt:lpstr>
      <vt:lpstr>'3-5应收账款'!sheet24_4</vt:lpstr>
      <vt:lpstr>'3-5应收账款'!sheet24_5</vt:lpstr>
      <vt:lpstr>'3-5应收账款'!sheet24_6</vt:lpstr>
      <vt:lpstr>'3-5应收账款'!sheet24_7</vt:lpstr>
      <vt:lpstr>'3-5应收账款'!sheet24_8</vt:lpstr>
      <vt:lpstr>'3-5应收账款'!sheet24_9</vt:lpstr>
      <vt:lpstr>'3-6应收账款融资'!sheet25_1</vt:lpstr>
      <vt:lpstr>'3-6应收账款融资'!sheet25_10</vt:lpstr>
      <vt:lpstr>'3-6应收账款融资'!sheet25_11</vt:lpstr>
      <vt:lpstr>'3-6应收账款融资'!sheet25_12</vt:lpstr>
      <vt:lpstr>'3-6应收账款融资'!sheet25_13</vt:lpstr>
      <vt:lpstr>'3-6应收账款融资'!sheet25_15</vt:lpstr>
      <vt:lpstr>'3-6应收账款融资'!sheet25_17</vt:lpstr>
      <vt:lpstr>'3-6应收账款融资'!sheet25_18</vt:lpstr>
      <vt:lpstr>'3-6应收账款融资'!sheet25_2</vt:lpstr>
      <vt:lpstr>'3-6应收账款融资'!sheet25_20</vt:lpstr>
      <vt:lpstr>'3-6应收账款融资'!sheet25_21</vt:lpstr>
      <vt:lpstr>'3-6应收账款融资'!sheet25_22</vt:lpstr>
      <vt:lpstr>'3-6应收账款融资'!sheet25_23</vt:lpstr>
      <vt:lpstr>'3-6应收账款融资'!sheet25_24</vt:lpstr>
      <vt:lpstr>'3-6应收账款融资'!sheet25_25</vt:lpstr>
      <vt:lpstr>'3-5应收账款'!sheet25_26</vt:lpstr>
      <vt:lpstr>'3-5应收账款'!sheet25_27</vt:lpstr>
      <vt:lpstr>'3-6应收账款融资'!sheet25_27</vt:lpstr>
      <vt:lpstr>'3-5应收账款'!sheet25_28</vt:lpstr>
      <vt:lpstr>'3-5应收账款'!sheet25_29</vt:lpstr>
      <vt:lpstr>'3-6应收账款融资'!sheet25_29</vt:lpstr>
      <vt:lpstr>'3-6应收账款融资'!sheet25_3</vt:lpstr>
      <vt:lpstr>'3-5应收账款'!sheet25_30</vt:lpstr>
      <vt:lpstr>'3-5应收账款'!sheet25_31</vt:lpstr>
      <vt:lpstr>'3-6应收账款融资'!sheet25_31</vt:lpstr>
      <vt:lpstr>'3-6应收账款融资'!sheet25_4</vt:lpstr>
      <vt:lpstr>'3-6应收账款融资'!sheet25_5</vt:lpstr>
      <vt:lpstr>'3-6应收账款融资'!sheet25_6</vt:lpstr>
      <vt:lpstr>'3-6应收账款融资'!sheet25_7</vt:lpstr>
      <vt:lpstr>'3-6应收账款融资'!sheet25_8</vt:lpstr>
      <vt:lpstr>'3-6应收账款融资'!sheet25_9</vt:lpstr>
      <vt:lpstr>'3-7预付款项'!sheet26_1</vt:lpstr>
      <vt:lpstr>'3-7预付款项'!sheet26_10</vt:lpstr>
      <vt:lpstr>'3-7预付款项'!sheet26_12</vt:lpstr>
      <vt:lpstr>'3-7预付款项'!sheet26_14</vt:lpstr>
      <vt:lpstr>'3-7预付款项'!sheet26_15</vt:lpstr>
      <vt:lpstr>'3-7预付款项'!sheet26_17</vt:lpstr>
      <vt:lpstr>'3-7预付款项'!sheet26_18</vt:lpstr>
      <vt:lpstr>'3-7预付款项'!sheet26_19</vt:lpstr>
      <vt:lpstr>'3-7预付款项'!sheet26_2</vt:lpstr>
      <vt:lpstr>'3-7预付款项'!sheet26_20</vt:lpstr>
      <vt:lpstr>'3-7预付款项'!sheet26_22</vt:lpstr>
      <vt:lpstr>'3-7预付款项'!sheet26_24</vt:lpstr>
      <vt:lpstr>'3-7预付款项'!sheet26_25</vt:lpstr>
      <vt:lpstr>'3-7预付款项'!sheet26_27</vt:lpstr>
      <vt:lpstr>'3-6应收账款融资'!sheet26_28</vt:lpstr>
      <vt:lpstr>'3-6应收账款融资'!sheet26_29</vt:lpstr>
      <vt:lpstr>'3-7预付款项'!sheet26_3</vt:lpstr>
      <vt:lpstr>'3-6应收账款融资'!sheet26_30</vt:lpstr>
      <vt:lpstr>'3-6应收账款融资'!sheet26_31</vt:lpstr>
      <vt:lpstr>'3-6应收账款融资'!sheet26_32</vt:lpstr>
      <vt:lpstr>'3-6应收账款融资'!sheet26_33</vt:lpstr>
      <vt:lpstr>'3-7预付款项'!sheet26_4</vt:lpstr>
      <vt:lpstr>'3-7预付款项'!sheet26_5</vt:lpstr>
      <vt:lpstr>'3-7预付款项'!sheet26_6</vt:lpstr>
      <vt:lpstr>'3-7预付款项'!sheet26_7</vt:lpstr>
      <vt:lpstr>'3-7预付款项'!sheet26_8</vt:lpstr>
      <vt:lpstr>'3-7预付款项'!sheet26_9</vt:lpstr>
      <vt:lpstr>'3-8其他应收款'!sheet27_1</vt:lpstr>
      <vt:lpstr>'3-8其他应收款'!sheet27_10</vt:lpstr>
      <vt:lpstr>'3-8其他应收款'!sheet27_11</vt:lpstr>
      <vt:lpstr>'3-8其他应收款'!sheet27_12</vt:lpstr>
      <vt:lpstr>'3-8其他应收款'!sheet27_14</vt:lpstr>
      <vt:lpstr>'3-8其他应收款'!sheet27_16</vt:lpstr>
      <vt:lpstr>'3-8其他应收款'!sheet27_17</vt:lpstr>
      <vt:lpstr>'3-8其他应收款'!sheet27_19</vt:lpstr>
      <vt:lpstr>'3-8其他应收款'!sheet27_2</vt:lpstr>
      <vt:lpstr>'3-8其他应收款'!sheet27_20</vt:lpstr>
      <vt:lpstr>'3-8其他应收款'!sheet27_21</vt:lpstr>
      <vt:lpstr>'3-8其他应收款'!sheet27_22</vt:lpstr>
      <vt:lpstr>'3-7预付款项'!sheet27_24</vt:lpstr>
      <vt:lpstr>'3-8其他应收款'!sheet27_24</vt:lpstr>
      <vt:lpstr>'3-7预付款项'!sheet27_25</vt:lpstr>
      <vt:lpstr>'3-7预付款项'!sheet27_26</vt:lpstr>
      <vt:lpstr>'3-8其他应收款'!sheet27_26</vt:lpstr>
      <vt:lpstr>'3-7预付款项'!sheet27_27</vt:lpstr>
      <vt:lpstr>'3-8其他应收款'!sheet27_27</vt:lpstr>
      <vt:lpstr>'3-7预付款项'!sheet27_28</vt:lpstr>
      <vt:lpstr>'3-7预付款项'!sheet27_29</vt:lpstr>
      <vt:lpstr>'3-8其他应收款'!sheet27_29</vt:lpstr>
      <vt:lpstr>'3-8其他应收款'!sheet27_3</vt:lpstr>
      <vt:lpstr>'3-8其他应收款'!sheet27_4</vt:lpstr>
      <vt:lpstr>'3-8其他应收款'!sheet27_5</vt:lpstr>
      <vt:lpstr>'3-8其他应收款'!sheet27_6</vt:lpstr>
      <vt:lpstr>'3-8其他应收款'!sheet27_7</vt:lpstr>
      <vt:lpstr>'3-8其他应收款'!sheet27_8</vt:lpstr>
      <vt:lpstr>'3-8其他应收款'!sheet27_9</vt:lpstr>
      <vt:lpstr>'3-9存货汇总'!sheet28_1</vt:lpstr>
      <vt:lpstr>'3-9存货汇总'!sheet28_10</vt:lpstr>
      <vt:lpstr>'3-9存货汇总'!sheet28_11</vt:lpstr>
      <vt:lpstr>'3-9存货汇总'!sheet28_12</vt:lpstr>
      <vt:lpstr>'3-9存货汇总'!sheet28_13</vt:lpstr>
      <vt:lpstr>'3-9存货汇总'!sheet28_14</vt:lpstr>
      <vt:lpstr>'3-9存货汇总'!sheet28_15</vt:lpstr>
      <vt:lpstr>'3-9存货汇总'!sheet28_16</vt:lpstr>
      <vt:lpstr>'3-9存货汇总'!sheet28_17</vt:lpstr>
      <vt:lpstr>'3-9存货汇总'!sheet28_18</vt:lpstr>
      <vt:lpstr>'3-9存货汇总'!sheet28_19</vt:lpstr>
      <vt:lpstr>'3-9存货汇总'!sheet28_2</vt:lpstr>
      <vt:lpstr>'3-9存货汇总'!sheet28_20</vt:lpstr>
      <vt:lpstr>'3-9存货汇总'!sheet28_21</vt:lpstr>
      <vt:lpstr>'3-9存货汇总'!sheet28_22</vt:lpstr>
      <vt:lpstr>'3-9存货汇总'!sheet28_23</vt:lpstr>
      <vt:lpstr>'3-9存货汇总'!sheet28_24</vt:lpstr>
      <vt:lpstr>'3-9存货汇总'!sheet28_25</vt:lpstr>
      <vt:lpstr>'3-8其他应收款'!sheet28_26</vt:lpstr>
      <vt:lpstr>'3-9存货汇总'!sheet28_26</vt:lpstr>
      <vt:lpstr>'3-8其他应收款'!sheet28_27</vt:lpstr>
      <vt:lpstr>'3-9存货汇总'!sheet28_27</vt:lpstr>
      <vt:lpstr>'3-8其他应收款'!sheet28_28</vt:lpstr>
      <vt:lpstr>'3-9存货汇总'!sheet28_28</vt:lpstr>
      <vt:lpstr>'3-8其他应收款'!sheet28_29</vt:lpstr>
      <vt:lpstr>'3-9存货汇总'!sheet28_29</vt:lpstr>
      <vt:lpstr>'3-9存货汇总'!sheet28_3</vt:lpstr>
      <vt:lpstr>'3-8其他应收款'!sheet28_30</vt:lpstr>
      <vt:lpstr>'3-9存货汇总'!sheet28_30</vt:lpstr>
      <vt:lpstr>'3-8其他应收款'!sheet28_31</vt:lpstr>
      <vt:lpstr>'3-9存货汇总'!sheet28_31</vt:lpstr>
      <vt:lpstr>'3-9存货汇总'!sheet28_32</vt:lpstr>
      <vt:lpstr>'3-9存货汇总'!sheet28_33</vt:lpstr>
      <vt:lpstr>'3-9存货汇总'!sheet28_34</vt:lpstr>
      <vt:lpstr>'3-9存货汇总'!sheet28_35</vt:lpstr>
      <vt:lpstr>'3-9存货汇总'!sheet28_36</vt:lpstr>
      <vt:lpstr>'3-9存货汇总'!sheet28_37</vt:lpstr>
      <vt:lpstr>'3-9存货汇总'!sheet28_38</vt:lpstr>
      <vt:lpstr>'3-9存货汇总'!sheet28_39</vt:lpstr>
      <vt:lpstr>'3-9存货汇总'!sheet28_4</vt:lpstr>
      <vt:lpstr>'3-9存货汇总'!sheet28_40</vt:lpstr>
      <vt:lpstr>'3-9存货汇总'!sheet28_41</vt:lpstr>
      <vt:lpstr>'3-9存货汇总'!sheet28_42</vt:lpstr>
      <vt:lpstr>'3-9存货汇总'!sheet28_43</vt:lpstr>
      <vt:lpstr>'3-9存货汇总'!sheet28_44</vt:lpstr>
      <vt:lpstr>'3-9存货汇总'!sheet28_45</vt:lpstr>
      <vt:lpstr>'3-9存货汇总'!sheet28_46</vt:lpstr>
      <vt:lpstr>'3-9存货汇总'!sheet28_47</vt:lpstr>
      <vt:lpstr>'3-9存货汇总'!sheet28_48</vt:lpstr>
      <vt:lpstr>'3-9存货汇总'!sheet28_49</vt:lpstr>
      <vt:lpstr>'3-9存货汇总'!sheet28_5</vt:lpstr>
      <vt:lpstr>'3-9存货汇总'!sheet28_50</vt:lpstr>
      <vt:lpstr>'3-9存货汇总'!sheet28_51</vt:lpstr>
      <vt:lpstr>'3-9存货汇总'!sheet28_52</vt:lpstr>
      <vt:lpstr>'3-9存货汇总'!sheet28_53</vt:lpstr>
      <vt:lpstr>'3-9存货汇总'!sheet28_54</vt:lpstr>
      <vt:lpstr>'3-9存货汇总'!sheet28_55</vt:lpstr>
      <vt:lpstr>'3-9存货汇总'!sheet28_56</vt:lpstr>
      <vt:lpstr>'3-9存货汇总'!sheet28_57</vt:lpstr>
      <vt:lpstr>'3-9存货汇总'!sheet28_58</vt:lpstr>
      <vt:lpstr>'3-9存货汇总'!sheet28_59</vt:lpstr>
      <vt:lpstr>'3-9存货汇总'!sheet28_6</vt:lpstr>
      <vt:lpstr>'3-9存货汇总'!sheet28_60</vt:lpstr>
      <vt:lpstr>'3-9存货汇总'!sheet28_61</vt:lpstr>
      <vt:lpstr>'3-9存货汇总'!sheet28_62</vt:lpstr>
      <vt:lpstr>'3-9存货汇总'!sheet28_63</vt:lpstr>
      <vt:lpstr>'3-9存货汇总'!sheet28_64</vt:lpstr>
      <vt:lpstr>'3-9存货汇总'!sheet28_65</vt:lpstr>
      <vt:lpstr>'3-9存货汇总'!sheet28_66</vt:lpstr>
      <vt:lpstr>'3-9存货汇总'!sheet28_67</vt:lpstr>
      <vt:lpstr>'3-9存货汇总'!sheet28_68</vt:lpstr>
      <vt:lpstr>'3-9存货汇总'!sheet28_69</vt:lpstr>
      <vt:lpstr>'3-9存货汇总'!sheet28_7</vt:lpstr>
      <vt:lpstr>'3-9存货汇总'!sheet28_70</vt:lpstr>
      <vt:lpstr>'3-9存货汇总'!sheet28_71</vt:lpstr>
      <vt:lpstr>'3-9存货汇总'!sheet28_72</vt:lpstr>
      <vt:lpstr>'3-9存货汇总'!sheet28_73</vt:lpstr>
      <vt:lpstr>'3-9存货汇总'!sheet28_74</vt:lpstr>
      <vt:lpstr>'3-9存货汇总'!sheet28_75</vt:lpstr>
      <vt:lpstr>'3-9存货汇总'!sheet28_76</vt:lpstr>
      <vt:lpstr>'3-9存货汇总'!sheet28_77</vt:lpstr>
      <vt:lpstr>'3-9存货汇总'!sheet28_8</vt:lpstr>
      <vt:lpstr>'3-9存货汇总'!sheet28_9</vt:lpstr>
      <vt:lpstr>'3-9-1材料采购（在途物资）'!sheet29_1</vt:lpstr>
      <vt:lpstr>'3-9-1材料采购（在途物资）'!sheet29_10</vt:lpstr>
      <vt:lpstr>'3-9-1材料采购（在途物资）'!sheet29_11</vt:lpstr>
      <vt:lpstr>'3-9-1材料采购（在途物资）'!sheet29_18</vt:lpstr>
      <vt:lpstr>'3-9-1材料采购（在途物资）'!sheet29_19</vt:lpstr>
      <vt:lpstr>'3-9-1材料采购（在途物资）'!sheet29_2</vt:lpstr>
      <vt:lpstr>'3-9-1材料采购（在途物资）'!sheet29_20</vt:lpstr>
      <vt:lpstr>'3-9-1材料采购（在途物资）'!sheet29_21</vt:lpstr>
      <vt:lpstr>'3-9-1材料采购（在途物资）'!sheet29_22</vt:lpstr>
      <vt:lpstr>'3-9-1材料采购（在途物资）'!sheet29_23</vt:lpstr>
      <vt:lpstr>'3-9-1材料采购（在途物资）'!sheet29_25</vt:lpstr>
      <vt:lpstr>'3-9-1材料采购（在途物资）'!sheet29_26</vt:lpstr>
      <vt:lpstr>'3-9-1材料采购（在途物资）'!sheet29_27</vt:lpstr>
      <vt:lpstr>'3-9-1材料采购（在途物资）'!sheet29_28</vt:lpstr>
      <vt:lpstr>'3-9-1材料采购（在途物资）'!sheet29_29</vt:lpstr>
      <vt:lpstr>'3-9-1材料采购（在途物资）'!sheet29_3</vt:lpstr>
      <vt:lpstr>'3-9-1材料采购（在途物资）'!sheet29_30</vt:lpstr>
      <vt:lpstr>'3-9-1材料采购（在途物资）'!sheet29_31</vt:lpstr>
      <vt:lpstr>'3-9-1材料采购（在途物资）'!sheet29_32</vt:lpstr>
      <vt:lpstr>'3-9-1材料采购（在途物资）'!sheet29_33</vt:lpstr>
      <vt:lpstr>'3-9-1材料采购（在途物资）'!sheet29_35</vt:lpstr>
      <vt:lpstr>'3-9-1材料采购（在途物资）'!sheet29_4</vt:lpstr>
      <vt:lpstr>'3-9-1材料采购（在途物资）'!sheet29_5</vt:lpstr>
      <vt:lpstr>'3-9-1材料采购（在途物资）'!sheet29_6</vt:lpstr>
      <vt:lpstr>'3-9-1材料采购（在途物资）'!sheet29_7</vt:lpstr>
      <vt:lpstr>'3-9-1材料采购（在途物资）'!sheet29_8</vt:lpstr>
      <vt:lpstr>'3-9-1材料采购（在途物资）'!sheet29_9</vt:lpstr>
      <vt:lpstr>'3-9-2原材料'!sheet30_1</vt:lpstr>
      <vt:lpstr>资产清单!sheet30_1</vt:lpstr>
      <vt:lpstr>'3-9-2原材料'!sheet30_10</vt:lpstr>
      <vt:lpstr>'3-9-2原材料'!sheet30_11</vt:lpstr>
      <vt:lpstr>资产清单!sheet30_11</vt:lpstr>
      <vt:lpstr>'3-9-2原材料'!sheet30_18</vt:lpstr>
      <vt:lpstr>'3-9-2原材料'!sheet30_19</vt:lpstr>
      <vt:lpstr>'3-9-2原材料'!sheet30_2</vt:lpstr>
      <vt:lpstr>'3-9-2原材料'!sheet30_20</vt:lpstr>
      <vt:lpstr>'3-9-2原材料'!sheet30_21</vt:lpstr>
      <vt:lpstr>'3-9-2原材料'!sheet30_22</vt:lpstr>
      <vt:lpstr>'3-9-2原材料'!sheet30_23</vt:lpstr>
      <vt:lpstr>'3-9-2原材料'!sheet30_25</vt:lpstr>
      <vt:lpstr>'3-9-2原材料'!sheet30_26</vt:lpstr>
      <vt:lpstr>'3-9-2原材料'!sheet30_27</vt:lpstr>
      <vt:lpstr>'3-9-2原材料'!sheet30_28</vt:lpstr>
      <vt:lpstr>'3-9-2原材料'!sheet30_29</vt:lpstr>
      <vt:lpstr>'3-9-2原材料'!sheet30_3</vt:lpstr>
      <vt:lpstr>'3-9-1材料采购（在途物资）'!sheet30_30</vt:lpstr>
      <vt:lpstr>'3-9-2原材料'!sheet30_30</vt:lpstr>
      <vt:lpstr>'3-9-1材料采购（在途物资）'!sheet30_31</vt:lpstr>
      <vt:lpstr>'3-9-2原材料'!sheet30_31</vt:lpstr>
      <vt:lpstr>'3-9-1材料采购（在途物资）'!sheet30_32</vt:lpstr>
      <vt:lpstr>'3-9-1材料采购（在途物资）'!sheet30_33</vt:lpstr>
      <vt:lpstr>'3-9-2原材料'!sheet30_33</vt:lpstr>
      <vt:lpstr>'3-9-1材料采购（在途物资）'!sheet30_34</vt:lpstr>
      <vt:lpstr>'3-9-2原材料'!sheet30_34</vt:lpstr>
      <vt:lpstr>'3-9-1材料采购（在途物资）'!sheet30_35</vt:lpstr>
      <vt:lpstr>'3-9-2原材料'!sheet30_35</vt:lpstr>
      <vt:lpstr>'3-9-1材料采购（在途物资）'!sheet30_36</vt:lpstr>
      <vt:lpstr>'3-9-1材料采购（在途物资）'!sheet30_37</vt:lpstr>
      <vt:lpstr>'3-9-2原材料'!sheet30_37</vt:lpstr>
      <vt:lpstr>'3-9-1材料采购（在途物资）'!sheet30_38</vt:lpstr>
      <vt:lpstr>'3-9-1材料采购（在途物资）'!sheet30_39</vt:lpstr>
      <vt:lpstr>'3-9-2原材料'!sheet30_4</vt:lpstr>
      <vt:lpstr>'3-9-2原材料'!sheet30_5</vt:lpstr>
      <vt:lpstr>'3-9-2原材料'!sheet30_6</vt:lpstr>
      <vt:lpstr>'3-9-2原材料'!sheet30_7</vt:lpstr>
      <vt:lpstr>'3-9-2原材料'!sheet30_8</vt:lpstr>
      <vt:lpstr>'3-9-2原材料'!sheet30_9</vt:lpstr>
      <vt:lpstr>'3-9-3在库周转材料'!sheet31_1</vt:lpstr>
      <vt:lpstr>'3-9-3在库周转材料'!sheet31_10</vt:lpstr>
      <vt:lpstr>'3-9-3在库周转材料'!sheet31_11</vt:lpstr>
      <vt:lpstr>'3-9-3在库周转材料'!sheet31_18</vt:lpstr>
      <vt:lpstr>'3-9-3在库周转材料'!sheet31_19</vt:lpstr>
      <vt:lpstr>'3-9-3在库周转材料'!sheet31_2</vt:lpstr>
      <vt:lpstr>'3-9-3在库周转材料'!sheet31_20</vt:lpstr>
      <vt:lpstr>'3-9-3在库周转材料'!sheet31_21</vt:lpstr>
      <vt:lpstr>'3-9-3在库周转材料'!sheet31_22</vt:lpstr>
      <vt:lpstr>'3-9-3在库周转材料'!sheet31_23</vt:lpstr>
      <vt:lpstr>'3-9-3在库周转材料'!sheet31_25</vt:lpstr>
      <vt:lpstr>'3-9-3在库周转材料'!sheet31_26</vt:lpstr>
      <vt:lpstr>'3-9-3在库周转材料'!sheet31_27</vt:lpstr>
      <vt:lpstr>'3-9-3在库周转材料'!sheet31_28</vt:lpstr>
      <vt:lpstr>'3-9-3在库周转材料'!sheet31_29</vt:lpstr>
      <vt:lpstr>'3-9-3在库周转材料'!sheet31_3</vt:lpstr>
      <vt:lpstr>'3-9-3在库周转材料'!sheet31_30</vt:lpstr>
      <vt:lpstr>'3-9-2原材料'!sheet31_31</vt:lpstr>
      <vt:lpstr>'3-9-3在库周转材料'!sheet31_31</vt:lpstr>
      <vt:lpstr>'3-9-2原材料'!sheet31_32</vt:lpstr>
      <vt:lpstr>'3-9-2原材料'!sheet31_33</vt:lpstr>
      <vt:lpstr>'3-9-3在库周转材料'!sheet31_33</vt:lpstr>
      <vt:lpstr>'3-9-2原材料'!sheet31_34</vt:lpstr>
      <vt:lpstr>'3-9-3在库周转材料'!sheet31_34</vt:lpstr>
      <vt:lpstr>'3-9-2原材料'!sheet31_35</vt:lpstr>
      <vt:lpstr>'3-9-3在库周转材料'!sheet31_35</vt:lpstr>
      <vt:lpstr>'3-9-2原材料'!sheet31_36</vt:lpstr>
      <vt:lpstr>资产清单!sheet31_36</vt:lpstr>
      <vt:lpstr>'3-9-2原材料'!sheet31_37</vt:lpstr>
      <vt:lpstr>'3-9-3在库周转材料'!sheet31_37</vt:lpstr>
      <vt:lpstr>'3-9-2原材料'!sheet31_38</vt:lpstr>
      <vt:lpstr>'3-9-2原材料'!sheet31_39</vt:lpstr>
      <vt:lpstr>'3-9-3在库周转材料'!sheet31_4</vt:lpstr>
      <vt:lpstr>'3-9-2原材料'!sheet31_40</vt:lpstr>
      <vt:lpstr>'3-9-2原材料'!sheet31_41</vt:lpstr>
      <vt:lpstr>'3-9-3在库周转材料'!sheet31_5</vt:lpstr>
      <vt:lpstr>'3-9-3在库周转材料'!sheet31_6</vt:lpstr>
      <vt:lpstr>'3-9-3在库周转材料'!sheet31_7</vt:lpstr>
      <vt:lpstr>'3-9-3在库周转材料'!sheet31_8</vt:lpstr>
      <vt:lpstr>'3-9-3在库周转材料'!sheet31_9</vt:lpstr>
      <vt:lpstr>'3-9-4委托加工物资'!sheet32_1</vt:lpstr>
      <vt:lpstr>'3-9-4委托加工物资'!sheet32_10</vt:lpstr>
      <vt:lpstr>'3-9-4委托加工物资'!sheet32_11</vt:lpstr>
      <vt:lpstr>'3-9-4委托加工物资'!sheet32_18</vt:lpstr>
      <vt:lpstr>'3-9-4委托加工物资'!sheet32_19</vt:lpstr>
      <vt:lpstr>'3-9-4委托加工物资'!sheet32_2</vt:lpstr>
      <vt:lpstr>'3-9-4委托加工物资'!sheet32_20</vt:lpstr>
      <vt:lpstr>'3-9-4委托加工物资'!sheet32_21</vt:lpstr>
      <vt:lpstr>'3-9-4委托加工物资'!sheet32_22</vt:lpstr>
      <vt:lpstr>'3-9-4委托加工物资'!sheet32_23</vt:lpstr>
      <vt:lpstr>'3-9-4委托加工物资'!sheet32_25</vt:lpstr>
      <vt:lpstr>'3-9-4委托加工物资'!sheet32_26</vt:lpstr>
      <vt:lpstr>'3-9-4委托加工物资'!sheet32_27</vt:lpstr>
      <vt:lpstr>'3-9-4委托加工物资'!sheet32_28</vt:lpstr>
      <vt:lpstr>'3-9-4委托加工物资'!sheet32_29</vt:lpstr>
      <vt:lpstr>'3-9-4委托加工物资'!sheet32_3</vt:lpstr>
      <vt:lpstr>'3-9-4委托加工物资'!sheet32_30</vt:lpstr>
      <vt:lpstr>'3-9-3在库周转材料'!sheet32_31</vt:lpstr>
      <vt:lpstr>'3-9-4委托加工物资'!sheet32_31</vt:lpstr>
      <vt:lpstr>'3-9-3在库周转材料'!sheet32_32</vt:lpstr>
      <vt:lpstr>'3-9-4委托加工物资'!sheet32_32</vt:lpstr>
      <vt:lpstr>'3-9-3在库周转材料'!sheet32_33</vt:lpstr>
      <vt:lpstr>'3-9-4委托加工物资'!sheet32_33</vt:lpstr>
      <vt:lpstr>'3-9-3在库周转材料'!sheet32_34</vt:lpstr>
      <vt:lpstr>'3-9-3在库周转材料'!sheet32_35</vt:lpstr>
      <vt:lpstr>'3-9-4委托加工物资'!sheet32_35</vt:lpstr>
      <vt:lpstr>'3-9-3在库周转材料'!sheet32_36</vt:lpstr>
      <vt:lpstr>'3-9-3在库周转材料'!sheet32_37</vt:lpstr>
      <vt:lpstr>'3-9-3在库周转材料'!sheet32_38</vt:lpstr>
      <vt:lpstr>'3-9-3在库周转材料'!sheet32_39</vt:lpstr>
      <vt:lpstr>'3-9-4委托加工物资'!sheet32_4</vt:lpstr>
      <vt:lpstr>'3-9-3在库周转材料'!sheet32_40</vt:lpstr>
      <vt:lpstr>'3-9-3在库周转材料'!sheet32_41</vt:lpstr>
      <vt:lpstr>'3-9-4委托加工物资'!sheet32_5</vt:lpstr>
      <vt:lpstr>'3-9-4委托加工物资'!sheet32_6</vt:lpstr>
      <vt:lpstr>'3-9-4委托加工物资'!sheet32_7</vt:lpstr>
      <vt:lpstr>'3-9-4委托加工物资'!sheet32_8</vt:lpstr>
      <vt:lpstr>'3-9-4委托加工物资'!sheet32_9</vt:lpstr>
      <vt:lpstr>'3-9-5产成品（库存商品）'!sheet33_1</vt:lpstr>
      <vt:lpstr>'3-9-5产成品（库存商品）'!sheet33_10</vt:lpstr>
      <vt:lpstr>'3-9-5产成品（库存商品）'!sheet33_11</vt:lpstr>
      <vt:lpstr>'3-9-5产成品（库存商品）'!sheet33_18</vt:lpstr>
      <vt:lpstr>'3-9-5产成品（库存商品）'!sheet33_19</vt:lpstr>
      <vt:lpstr>'3-9-5产成品（库存商品）'!sheet33_2</vt:lpstr>
      <vt:lpstr>'3-9-5产成品（库存商品）'!sheet33_20</vt:lpstr>
      <vt:lpstr>'3-9-5产成品（库存商品）'!sheet33_21</vt:lpstr>
      <vt:lpstr>'3-9-5产成品（库存商品）'!sheet33_22</vt:lpstr>
      <vt:lpstr>'3-9-5产成品（库存商品）'!sheet33_23</vt:lpstr>
      <vt:lpstr>'3-9-5产成品（库存商品）'!sheet33_25</vt:lpstr>
      <vt:lpstr>'3-9-5产成品（库存商品）'!sheet33_26</vt:lpstr>
      <vt:lpstr>'3-9-5产成品（库存商品）'!sheet33_27</vt:lpstr>
      <vt:lpstr>'3-9-5产成品（库存商品）'!sheet33_28</vt:lpstr>
      <vt:lpstr>'3-9-5产成品（库存商品）'!sheet33_29</vt:lpstr>
      <vt:lpstr>'3-9-5产成品（库存商品）'!sheet33_3</vt:lpstr>
      <vt:lpstr>'3-9-5产成品（库存商品）'!sheet33_30</vt:lpstr>
      <vt:lpstr>'3-9-5产成品（库存商品）'!sheet33_31</vt:lpstr>
      <vt:lpstr>'3-9-5产成品（库存商品）'!sheet33_32</vt:lpstr>
      <vt:lpstr>'3-9-5产成品（库存商品）'!sheet33_33</vt:lpstr>
      <vt:lpstr>'3-9-5产成品（库存商品）'!sheet33_34</vt:lpstr>
      <vt:lpstr>'3-9-5产成品（库存商品）'!sheet33_35</vt:lpstr>
      <vt:lpstr>'3-9-5产成品（库存商品）'!sheet33_36</vt:lpstr>
      <vt:lpstr>'3-9-5产成品（库存商品）'!sheet33_37</vt:lpstr>
      <vt:lpstr>'3-9-5产成品（库存商品）'!sheet33_38</vt:lpstr>
      <vt:lpstr>'3-9-5产成品（库存商品）'!sheet33_39</vt:lpstr>
      <vt:lpstr>'3-9-5产成品（库存商品）'!sheet33_4</vt:lpstr>
      <vt:lpstr>'3-9-5产成品（库存商品）'!sheet33_5</vt:lpstr>
      <vt:lpstr>'3-9-5产成品（库存商品）'!sheet33_6</vt:lpstr>
      <vt:lpstr>'3-9-5产成品（库存商品）'!sheet33_7</vt:lpstr>
      <vt:lpstr>'3-9-5产成品（库存商品）'!sheet33_8</vt:lpstr>
      <vt:lpstr>'3-9-5产成品（库存商品）'!sheet33_9</vt:lpstr>
      <vt:lpstr>'3-9-6在产品（自制半成品）'!sheet34_1</vt:lpstr>
      <vt:lpstr>'3-9-6在产品（自制半成品）'!sheet34_10</vt:lpstr>
      <vt:lpstr>'3-9-6在产品（自制半成品）'!sheet34_11</vt:lpstr>
      <vt:lpstr>'3-9-6在产品（自制半成品）'!sheet34_18</vt:lpstr>
      <vt:lpstr>'3-9-6在产品（自制半成品）'!sheet34_19</vt:lpstr>
      <vt:lpstr>'3-9-6在产品（自制半成品）'!sheet34_2</vt:lpstr>
      <vt:lpstr>'3-9-6在产品（自制半成品）'!sheet34_20</vt:lpstr>
      <vt:lpstr>'3-9-6在产品（自制半成品）'!sheet34_21</vt:lpstr>
      <vt:lpstr>'3-9-6在产品（自制半成品）'!sheet34_22</vt:lpstr>
      <vt:lpstr>'3-9-6在产品（自制半成品）'!sheet34_23</vt:lpstr>
      <vt:lpstr>'3-9-6在产品（自制半成品）'!sheet34_25</vt:lpstr>
      <vt:lpstr>'3-9-6在产品（自制半成品）'!sheet34_26</vt:lpstr>
      <vt:lpstr>'3-9-6在产品（自制半成品）'!sheet34_27</vt:lpstr>
      <vt:lpstr>'3-9-6在产品（自制半成品）'!sheet34_28</vt:lpstr>
      <vt:lpstr>'3-9-6在产品（自制半成品）'!sheet34_29</vt:lpstr>
      <vt:lpstr>'3-9-6在产品（自制半成品）'!sheet34_3</vt:lpstr>
      <vt:lpstr>'3-9-4委托加工物资'!sheet34_30</vt:lpstr>
      <vt:lpstr>'3-9-6在产品（自制半成品）'!sheet34_30</vt:lpstr>
      <vt:lpstr>'3-9-4委托加工物资'!sheet34_31</vt:lpstr>
      <vt:lpstr>'3-9-6在产品（自制半成品）'!sheet34_31</vt:lpstr>
      <vt:lpstr>'3-9-4委托加工物资'!sheet34_32</vt:lpstr>
      <vt:lpstr>'3-9-6在产品（自制半成品）'!sheet34_32</vt:lpstr>
      <vt:lpstr>'3-9-4委托加工物资'!sheet34_33</vt:lpstr>
      <vt:lpstr>'3-9-6在产品（自制半成品）'!sheet34_33</vt:lpstr>
      <vt:lpstr>'3-9-4委托加工物资'!sheet34_34</vt:lpstr>
      <vt:lpstr>'3-9-4委托加工物资'!sheet34_35</vt:lpstr>
      <vt:lpstr>'3-9-6在产品（自制半成品）'!sheet34_35</vt:lpstr>
      <vt:lpstr>'3-9-4委托加工物资'!sheet34_36</vt:lpstr>
      <vt:lpstr>'3-9-4委托加工物资'!sheet34_37</vt:lpstr>
      <vt:lpstr>'3-9-4委托加工物资'!sheet34_38</vt:lpstr>
      <vt:lpstr>'3-9-4委托加工物资'!sheet34_39</vt:lpstr>
      <vt:lpstr>'3-9-6在产品（自制半成品）'!sheet34_4</vt:lpstr>
      <vt:lpstr>'3-9-6在产品（自制半成品）'!sheet34_5</vt:lpstr>
      <vt:lpstr>'3-9-6在产品（自制半成品）'!sheet34_6</vt:lpstr>
      <vt:lpstr>'3-9-6在产品（自制半成品）'!sheet34_7</vt:lpstr>
      <vt:lpstr>'3-9-6在产品（自制半成品）'!sheet34_8</vt:lpstr>
      <vt:lpstr>'3-9-6在产品（自制半成品）'!sheet34_9</vt:lpstr>
      <vt:lpstr>'3-9-7发出商品'!sheet35_1</vt:lpstr>
      <vt:lpstr>'3-9-7发出商品'!sheet35_10</vt:lpstr>
      <vt:lpstr>'3-9-7发出商品'!sheet35_11</vt:lpstr>
      <vt:lpstr>'3-9-7发出商品'!sheet35_18</vt:lpstr>
      <vt:lpstr>'3-9-7发出商品'!sheet35_19</vt:lpstr>
      <vt:lpstr>'3-9-7发出商品'!sheet35_2</vt:lpstr>
      <vt:lpstr>'3-9-7发出商品'!sheet35_20</vt:lpstr>
      <vt:lpstr>'3-9-7发出商品'!sheet35_21</vt:lpstr>
      <vt:lpstr>'3-9-7发出商品'!sheet35_22</vt:lpstr>
      <vt:lpstr>'3-9-7发出商品'!sheet35_23</vt:lpstr>
      <vt:lpstr>'3-9-7发出商品'!sheet35_25</vt:lpstr>
      <vt:lpstr>'3-9-7发出商品'!sheet35_26</vt:lpstr>
      <vt:lpstr>'3-9-7发出商品'!sheet35_27</vt:lpstr>
      <vt:lpstr>'3-9-7发出商品'!sheet35_28</vt:lpstr>
      <vt:lpstr>'3-9-7发出商品'!sheet35_29</vt:lpstr>
      <vt:lpstr>'3-9-7发出商品'!sheet35_3</vt:lpstr>
      <vt:lpstr>'3-9-6在产品（自制半成品）'!sheet35_30</vt:lpstr>
      <vt:lpstr>'3-9-7发出商品'!sheet35_30</vt:lpstr>
      <vt:lpstr>'3-9-6在产品（自制半成品）'!sheet35_31</vt:lpstr>
      <vt:lpstr>'3-9-7发出商品'!sheet35_31</vt:lpstr>
      <vt:lpstr>'3-9-6在产品（自制半成品）'!sheet35_32</vt:lpstr>
      <vt:lpstr>'3-9-7发出商品'!sheet35_32</vt:lpstr>
      <vt:lpstr>'3-9-6在产品（自制半成品）'!sheet35_33</vt:lpstr>
      <vt:lpstr>'3-9-7发出商品'!sheet35_33</vt:lpstr>
      <vt:lpstr>'3-9-6在产品（自制半成品）'!sheet35_34</vt:lpstr>
      <vt:lpstr>'3-9-6在产品（自制半成品）'!sheet35_35</vt:lpstr>
      <vt:lpstr>'3-9-7发出商品'!sheet35_35</vt:lpstr>
      <vt:lpstr>'3-9-6在产品（自制半成品）'!sheet35_36</vt:lpstr>
      <vt:lpstr>'3-9-6在产品（自制半成品）'!sheet35_37</vt:lpstr>
      <vt:lpstr>'3-9-6在产品（自制半成品）'!sheet35_38</vt:lpstr>
      <vt:lpstr>'3-9-6在产品（自制半成品）'!sheet35_39</vt:lpstr>
      <vt:lpstr>'3-9-7发出商品'!sheet35_4</vt:lpstr>
      <vt:lpstr>'3-9-7发出商品'!sheet35_5</vt:lpstr>
      <vt:lpstr>'3-9-7发出商品'!sheet35_6</vt:lpstr>
      <vt:lpstr>'3-9-7发出商品'!sheet35_7</vt:lpstr>
      <vt:lpstr>'3-9-7发出商品'!sheet35_8</vt:lpstr>
      <vt:lpstr>'3-9-7发出商品'!sheet35_9</vt:lpstr>
      <vt:lpstr>'3-9-8在用周转材料'!sheet36_1</vt:lpstr>
      <vt:lpstr>'3-9-8在用周转材料'!sheet36_10</vt:lpstr>
      <vt:lpstr>'3-9-8在用周转材料'!sheet36_11</vt:lpstr>
      <vt:lpstr>'3-9-8在用周转材料'!sheet36_15</vt:lpstr>
      <vt:lpstr>'3-9-8在用周转材料'!sheet36_16</vt:lpstr>
      <vt:lpstr>'3-9-8在用周转材料'!sheet36_17</vt:lpstr>
      <vt:lpstr>'3-9-8在用周转材料'!sheet36_19</vt:lpstr>
      <vt:lpstr>'3-9-8在用周转材料'!sheet36_2</vt:lpstr>
      <vt:lpstr>'3-9-8在用周转材料'!sheet36_21</vt:lpstr>
      <vt:lpstr>'3-9-8在用周转材料'!sheet36_22</vt:lpstr>
      <vt:lpstr>'3-9-8在用周转材料'!sheet36_23</vt:lpstr>
      <vt:lpstr>'3-9-8在用周转材料'!sheet36_24</vt:lpstr>
      <vt:lpstr>'3-9-8在用周转材料'!sheet36_26</vt:lpstr>
      <vt:lpstr>'3-9-8在用周转材料'!sheet36_28</vt:lpstr>
      <vt:lpstr>'3-9-8在用周转材料'!sheet36_29</vt:lpstr>
      <vt:lpstr>'3-9-8在用周转材料'!sheet36_3</vt:lpstr>
      <vt:lpstr>'3-9-7发出商品'!sheet36_30</vt:lpstr>
      <vt:lpstr>'3-9-7发出商品'!sheet36_31</vt:lpstr>
      <vt:lpstr>'3-9-8在用周转材料'!sheet36_31</vt:lpstr>
      <vt:lpstr>'3-9-7发出商品'!sheet36_32</vt:lpstr>
      <vt:lpstr>'3-9-8在用周转材料'!sheet36_32</vt:lpstr>
      <vt:lpstr>'3-9-7发出商品'!sheet36_33</vt:lpstr>
      <vt:lpstr>'3-9-8在用周转材料'!sheet36_33</vt:lpstr>
      <vt:lpstr>'3-9-7发出商品'!sheet36_34</vt:lpstr>
      <vt:lpstr>'3-9-7发出商品'!sheet36_35</vt:lpstr>
      <vt:lpstr>'3-9-8在用周转材料'!sheet36_35</vt:lpstr>
      <vt:lpstr>'3-9-7发出商品'!sheet36_36</vt:lpstr>
      <vt:lpstr>'3-9-7发出商品'!sheet36_37</vt:lpstr>
      <vt:lpstr>'3-9-7发出商品'!sheet36_38</vt:lpstr>
      <vt:lpstr>'3-9-7发出商品'!sheet36_39</vt:lpstr>
      <vt:lpstr>'3-9-8在用周转材料'!sheet36_4</vt:lpstr>
      <vt:lpstr>'3-9-8在用周转材料'!sheet36_5</vt:lpstr>
      <vt:lpstr>'3-9-8在用周转材料'!sheet36_6</vt:lpstr>
      <vt:lpstr>'3-9-8在用周转材料'!sheet36_7</vt:lpstr>
      <vt:lpstr>'3-9-8在用周转材料'!sheet36_8</vt:lpstr>
      <vt:lpstr>'3-9-8在用周转材料'!sheet36_9</vt:lpstr>
      <vt:lpstr>'3-9-9开发产品'!sheet37_1</vt:lpstr>
      <vt:lpstr>'3-9-9开发产品'!sheet37_10</vt:lpstr>
      <vt:lpstr>'3-9-9开发产品'!sheet37_11</vt:lpstr>
      <vt:lpstr>'3-9-9开发产品'!sheet37_12</vt:lpstr>
      <vt:lpstr>'3-9-9开发产品'!sheet37_16</vt:lpstr>
      <vt:lpstr>'3-9-9开发产品'!sheet37_17</vt:lpstr>
      <vt:lpstr>'3-9-9开发产品'!sheet37_18</vt:lpstr>
      <vt:lpstr>'3-9-9开发产品'!sheet37_19</vt:lpstr>
      <vt:lpstr>'3-9-9开发产品'!sheet37_2</vt:lpstr>
      <vt:lpstr>'3-9-9开发产品'!sheet37_21</vt:lpstr>
      <vt:lpstr>'3-9-9开发产品'!sheet37_22</vt:lpstr>
      <vt:lpstr>'3-9-9开发产品'!sheet37_23</vt:lpstr>
      <vt:lpstr>'3-9-9开发产品'!sheet37_24</vt:lpstr>
      <vt:lpstr>'3-9-9开发产品'!sheet37_26</vt:lpstr>
      <vt:lpstr>'3-9-9开发产品'!sheet37_28</vt:lpstr>
      <vt:lpstr>'3-9-8在用周转材料'!sheet37_29</vt:lpstr>
      <vt:lpstr>'3-9-9开发产品'!sheet37_3</vt:lpstr>
      <vt:lpstr>'3-9-8在用周转材料'!sheet37_30</vt:lpstr>
      <vt:lpstr>'3-9-9开发产品'!sheet37_30</vt:lpstr>
      <vt:lpstr>'3-9-8在用周转材料'!sheet37_31</vt:lpstr>
      <vt:lpstr>'3-9-8在用周转材料'!sheet37_32</vt:lpstr>
      <vt:lpstr>'3-9-9开发产品'!sheet37_32</vt:lpstr>
      <vt:lpstr>'3-9-8在用周转材料'!sheet37_33</vt:lpstr>
      <vt:lpstr>'3-9-8在用周转材料'!sheet37_34</vt:lpstr>
      <vt:lpstr>'3-9-9开发产品'!sheet37_34</vt:lpstr>
      <vt:lpstr>'3-9-8在用周转材料'!sheet37_35</vt:lpstr>
      <vt:lpstr>'3-9-8在用周转材料'!sheet37_36</vt:lpstr>
      <vt:lpstr>'3-9-9开发产品'!sheet37_36</vt:lpstr>
      <vt:lpstr>'3-9-8在用周转材料'!sheet37_37</vt:lpstr>
      <vt:lpstr>'3-9-9开发产品'!sheet37_37</vt:lpstr>
      <vt:lpstr>'3-9-8在用周转材料'!sheet37_38</vt:lpstr>
      <vt:lpstr>'3-9-8在用周转材料'!sheet37_39</vt:lpstr>
      <vt:lpstr>'3-9-9开发产品'!sheet37_39</vt:lpstr>
      <vt:lpstr>'3-9-9开发产品'!sheet37_4</vt:lpstr>
      <vt:lpstr>'3-9-8在用周转材料'!sheet37_40</vt:lpstr>
      <vt:lpstr>'3-9-9开发产品'!sheet37_5</vt:lpstr>
      <vt:lpstr>'3-9-9开发产品'!sheet37_6</vt:lpstr>
      <vt:lpstr>'3-9-9开发产品'!sheet37_7</vt:lpstr>
      <vt:lpstr>'3-9-9开发产品'!sheet37_8</vt:lpstr>
      <vt:lpstr>'3-9-9开发产品'!sheet37_9</vt:lpstr>
      <vt:lpstr>'3-9-10开发成本'!sheet38_1</vt:lpstr>
      <vt:lpstr>'3-9-10开发成本'!sheet38_10</vt:lpstr>
      <vt:lpstr>'3-9-10开发成本'!sheet38_11</vt:lpstr>
      <vt:lpstr>'3-9-10开发成本'!sheet38_12</vt:lpstr>
      <vt:lpstr>'3-9-10开发成本'!sheet38_16</vt:lpstr>
      <vt:lpstr>'3-9-10开发成本'!sheet38_17</vt:lpstr>
      <vt:lpstr>'3-9-10开发成本'!sheet38_18</vt:lpstr>
      <vt:lpstr>'3-9-10开发成本'!sheet38_19</vt:lpstr>
      <vt:lpstr>'3-9-10开发成本'!sheet38_2</vt:lpstr>
      <vt:lpstr>'3-9-10开发成本'!sheet38_21</vt:lpstr>
      <vt:lpstr>'3-9-10开发成本'!sheet38_22</vt:lpstr>
      <vt:lpstr>'3-9-10开发成本'!sheet38_23</vt:lpstr>
      <vt:lpstr>'3-9-10开发成本'!sheet38_24</vt:lpstr>
      <vt:lpstr>'3-9-10开发成本'!sheet38_25</vt:lpstr>
      <vt:lpstr>'3-9-10开发成本'!sheet38_27</vt:lpstr>
      <vt:lpstr>'3-9-10开发成本'!sheet38_29</vt:lpstr>
      <vt:lpstr>'3-9-10开发成本'!sheet38_3</vt:lpstr>
      <vt:lpstr>'3-9-10开发成本'!sheet38_31</vt:lpstr>
      <vt:lpstr>'3-9-9开发产品'!sheet38_31</vt:lpstr>
      <vt:lpstr>'3-9-9开发产品'!sheet38_32</vt:lpstr>
      <vt:lpstr>'3-9-10开发成本'!sheet38_33</vt:lpstr>
      <vt:lpstr>'3-9-9开发产品'!sheet38_33</vt:lpstr>
      <vt:lpstr>'3-9-9开发产品'!sheet38_34</vt:lpstr>
      <vt:lpstr>'3-9-10开发成本'!sheet38_35</vt:lpstr>
      <vt:lpstr>'3-9-9开发产品'!sheet38_35</vt:lpstr>
      <vt:lpstr>'3-9-9开发产品'!sheet38_36</vt:lpstr>
      <vt:lpstr>'3-9-10开发成本'!sheet38_37</vt:lpstr>
      <vt:lpstr>'3-9-9开发产品'!sheet38_37</vt:lpstr>
      <vt:lpstr>'3-9-10开发成本'!sheet38_38</vt:lpstr>
      <vt:lpstr>'3-9-9开发产品'!sheet38_38</vt:lpstr>
      <vt:lpstr>'3-9-9开发产品'!sheet38_39</vt:lpstr>
      <vt:lpstr>'3-9-10开发成本'!sheet38_4</vt:lpstr>
      <vt:lpstr>'3-9-10开发成本'!sheet38_40</vt:lpstr>
      <vt:lpstr>'3-9-9开发产品'!sheet38_40</vt:lpstr>
      <vt:lpstr>'3-9-9开发产品'!sheet38_41</vt:lpstr>
      <vt:lpstr>'3-9-9开发产品'!sheet38_42</vt:lpstr>
      <vt:lpstr>'3-9-10开发成本'!sheet38_5</vt:lpstr>
      <vt:lpstr>'3-9-10开发成本'!sheet38_6</vt:lpstr>
      <vt:lpstr>'3-9-10开发成本'!sheet38_7</vt:lpstr>
      <vt:lpstr>'3-9-10开发成本'!sheet38_8</vt:lpstr>
      <vt:lpstr>'3-9-10开发成本'!sheet38_9</vt:lpstr>
      <vt:lpstr>'3-9-11消耗性生物资产'!sheet39_1</vt:lpstr>
      <vt:lpstr>'3-9-11消耗性生物资产'!sheet39_13</vt:lpstr>
      <vt:lpstr>'3-9-11消耗性生物资产'!sheet39_14</vt:lpstr>
      <vt:lpstr>'3-9-11消耗性生物资产'!sheet39_15</vt:lpstr>
      <vt:lpstr>'3-9-11消耗性生物资产'!sheet39_16</vt:lpstr>
      <vt:lpstr>'3-9-11消耗性生物资产'!sheet39_17</vt:lpstr>
      <vt:lpstr>'3-9-11消耗性生物资产'!sheet39_18</vt:lpstr>
      <vt:lpstr>'3-9-11消耗性生物资产'!sheet39_2</vt:lpstr>
      <vt:lpstr>'3-9-11消耗性生物资产'!sheet39_20</vt:lpstr>
      <vt:lpstr>'3-9-11消耗性生物资产'!sheet39_21</vt:lpstr>
      <vt:lpstr>'3-9-11消耗性生物资产'!sheet39_22</vt:lpstr>
      <vt:lpstr>'3-9-11消耗性生物资产'!sheet39_23</vt:lpstr>
      <vt:lpstr>'3-9-11消耗性生物资产'!sheet39_24</vt:lpstr>
      <vt:lpstr>'3-9-11消耗性生物资产'!sheet39_25</vt:lpstr>
      <vt:lpstr>'3-9-11消耗性生物资产'!sheet39_27</vt:lpstr>
      <vt:lpstr>'3-9-11消耗性生物资产'!sheet39_28</vt:lpstr>
      <vt:lpstr>'3-9-11消耗性生物资产'!sheet39_29</vt:lpstr>
      <vt:lpstr>'3-9-11消耗性生物资产'!sheet39_3</vt:lpstr>
      <vt:lpstr>'3-9-11消耗性生物资产'!sheet39_30</vt:lpstr>
      <vt:lpstr>'3-9-11消耗性生物资产'!sheet39_31</vt:lpstr>
      <vt:lpstr>'3-9-10开发成本'!sheet39_32</vt:lpstr>
      <vt:lpstr>'3-9-11消耗性生物资产'!sheet39_32</vt:lpstr>
      <vt:lpstr>'3-9-10开发成本'!sheet39_33</vt:lpstr>
      <vt:lpstr>'3-9-10开发成本'!sheet39_34</vt:lpstr>
      <vt:lpstr>'3-9-11消耗性生物资产'!sheet39_34</vt:lpstr>
      <vt:lpstr>'3-9-10开发成本'!sheet39_35</vt:lpstr>
      <vt:lpstr>'3-9-10开发成本'!sheet39_36</vt:lpstr>
      <vt:lpstr>'3-9-10开发成本'!sheet39_37</vt:lpstr>
      <vt:lpstr>'3-9-10开发成本'!sheet39_38</vt:lpstr>
      <vt:lpstr>'3-9-10开发成本'!sheet39_39</vt:lpstr>
      <vt:lpstr>'3-9-11消耗性生物资产'!sheet39_4</vt:lpstr>
      <vt:lpstr>'3-9-10开发成本'!sheet39_40</vt:lpstr>
      <vt:lpstr>'3-9-10开发成本'!sheet39_41</vt:lpstr>
      <vt:lpstr>'3-9-10开发成本'!sheet39_42</vt:lpstr>
      <vt:lpstr>'3-9-10开发成本'!sheet39_43</vt:lpstr>
      <vt:lpstr>'3-9-11消耗性生物资产'!sheet39_5</vt:lpstr>
      <vt:lpstr>'3-9-11消耗性生物资产'!sheet39_6</vt:lpstr>
      <vt:lpstr>'3-9-12工程施工'!sheet40_1</vt:lpstr>
      <vt:lpstr>'3-9-12工程施工'!sheet40_11</vt:lpstr>
      <vt:lpstr>'3-9-12工程施工'!sheet40_12</vt:lpstr>
      <vt:lpstr>'3-9-12工程施工'!sheet40_13</vt:lpstr>
      <vt:lpstr>'3-9-12工程施工'!sheet40_14</vt:lpstr>
      <vt:lpstr>'3-9-12工程施工'!sheet40_15</vt:lpstr>
      <vt:lpstr>'3-9-12工程施工'!sheet40_16</vt:lpstr>
      <vt:lpstr>'3-9-12工程施工'!sheet40_18</vt:lpstr>
      <vt:lpstr>'3-9-12工程施工'!sheet40_19</vt:lpstr>
      <vt:lpstr>'3-9-12工程施工'!sheet40_2</vt:lpstr>
      <vt:lpstr>'3-9-12工程施工'!sheet40_21</vt:lpstr>
      <vt:lpstr>'3-9-12工程施工'!sheet40_22</vt:lpstr>
      <vt:lpstr>'3-9-12工程施工'!sheet40_24</vt:lpstr>
      <vt:lpstr>'3-9-12工程施工'!sheet40_25</vt:lpstr>
      <vt:lpstr>'3-9-12工程施工'!sheet40_27</vt:lpstr>
      <vt:lpstr>'3-9-11消耗性生物资产'!sheet40_28</vt:lpstr>
      <vt:lpstr>'3-9-12工程施工'!sheet40_28</vt:lpstr>
      <vt:lpstr>'3-9-11消耗性生物资产'!sheet40_29</vt:lpstr>
      <vt:lpstr>'3-9-12工程施工'!sheet40_29</vt:lpstr>
      <vt:lpstr>'3-9-12工程施工'!sheet40_3</vt:lpstr>
      <vt:lpstr>'3-9-11消耗性生物资产'!sheet40_30</vt:lpstr>
      <vt:lpstr>'3-9-11消耗性生物资产'!sheet40_31</vt:lpstr>
      <vt:lpstr>'3-9-12工程施工'!sheet40_31</vt:lpstr>
      <vt:lpstr>'3-9-11消耗性生物资产'!sheet40_32</vt:lpstr>
      <vt:lpstr>'3-9-12工程施工'!sheet40_32</vt:lpstr>
      <vt:lpstr>'3-9-11消耗性生物资产'!sheet40_33</vt:lpstr>
      <vt:lpstr>'3-9-11消耗性生物资产'!sheet40_34</vt:lpstr>
      <vt:lpstr>'3-9-12工程施工'!sheet40_34</vt:lpstr>
      <vt:lpstr>'3-9-11消耗性生物资产'!sheet40_35</vt:lpstr>
      <vt:lpstr>'3-9-12工程施工'!sheet40_35</vt:lpstr>
      <vt:lpstr>'3-9-11消耗性生物资产'!sheet40_36</vt:lpstr>
      <vt:lpstr>'3-9-11消耗性生物资产'!sheet40_37</vt:lpstr>
      <vt:lpstr>'3-9-12工程施工'!sheet40_37</vt:lpstr>
      <vt:lpstr>'3-9-11消耗性生物资产'!sheet40_38</vt:lpstr>
      <vt:lpstr>'3-9-12工程施工'!sheet40_38</vt:lpstr>
      <vt:lpstr>'3-9-11消耗性生物资产'!sheet40_39</vt:lpstr>
      <vt:lpstr>'3-9-12工程施工'!sheet40_4</vt:lpstr>
      <vt:lpstr>'3-9-12工程施工'!sheet40_40</vt:lpstr>
      <vt:lpstr>'3-9-12工程施工'!sheet40_41</vt:lpstr>
      <vt:lpstr>'3-9-12工程施工'!sheet40_43</vt:lpstr>
      <vt:lpstr>'3-9-12工程施工'!sheet40_44</vt:lpstr>
      <vt:lpstr>'3-9-12工程施工'!sheet40_46</vt:lpstr>
      <vt:lpstr>'3-9-12工程施工'!sheet40_47</vt:lpstr>
      <vt:lpstr>'3-9-12工程施工'!sheet40_49</vt:lpstr>
      <vt:lpstr>'3-9-12工程施工'!sheet40_50</vt:lpstr>
      <vt:lpstr>'3-9-12工程施工'!sheet40_52</vt:lpstr>
      <vt:lpstr>'3-9-12工程施工'!sheet40_53</vt:lpstr>
      <vt:lpstr>'3-9-12工程施工'!sheet40_54</vt:lpstr>
      <vt:lpstr>'3-9-12工程施工'!sheet40_55</vt:lpstr>
      <vt:lpstr>'3-9-12工程施工'!sheet40_56</vt:lpstr>
      <vt:lpstr>'3-9-12工程施工'!sheet40_57</vt:lpstr>
      <vt:lpstr>'3-9-12工程施工'!sheet40_59</vt:lpstr>
      <vt:lpstr>'3-9-12工程施工'!sheet40_60</vt:lpstr>
      <vt:lpstr>'3-9-12工程施工'!sheet40_62</vt:lpstr>
      <vt:lpstr>'3-9-12工程施工'!sheet40_63</vt:lpstr>
      <vt:lpstr>'3-9-12工程施工'!sheet40_65</vt:lpstr>
      <vt:lpstr>'3-9-12工程施工'!sheet40_66</vt:lpstr>
      <vt:lpstr>'3-9-12工程施工'!sheet40_67</vt:lpstr>
      <vt:lpstr>'3-9-12工程施工'!sheet40_68</vt:lpstr>
      <vt:lpstr>'3-9-12工程施工'!sheet40_70</vt:lpstr>
      <vt:lpstr>'3-9-12工程施工'!sheet40_72</vt:lpstr>
      <vt:lpstr>'3-9-12工程施工'!sheet40_74</vt:lpstr>
      <vt:lpstr>'3-10合同资产'!sheet41_1</vt:lpstr>
      <vt:lpstr>'3-10合同资产'!sheet41_10</vt:lpstr>
      <vt:lpstr>'3-10合同资产'!sheet41_12</vt:lpstr>
      <vt:lpstr>'3-10合同资产'!sheet41_13</vt:lpstr>
      <vt:lpstr>'3-10合同资产'!sheet41_14</vt:lpstr>
      <vt:lpstr>'3-10合同资产'!sheet41_15</vt:lpstr>
      <vt:lpstr>'3-10合同资产'!sheet41_16</vt:lpstr>
      <vt:lpstr>'3-10合同资产'!sheet41_17</vt:lpstr>
      <vt:lpstr>'3-10合同资产'!sheet41_18</vt:lpstr>
      <vt:lpstr>'3-10合同资产'!sheet41_2</vt:lpstr>
      <vt:lpstr>'3-10合同资产'!sheet41_20</vt:lpstr>
      <vt:lpstr>'3-10合同资产'!sheet41_22</vt:lpstr>
      <vt:lpstr>'3-10合同资产'!sheet41_23</vt:lpstr>
      <vt:lpstr>'3-10合同资产'!sheet41_25</vt:lpstr>
      <vt:lpstr>'3-10合同资产'!sheet41_3</vt:lpstr>
      <vt:lpstr>'3-10合同资产'!sheet41_4</vt:lpstr>
      <vt:lpstr>'3-9-12工程施工'!sheet41_53</vt:lpstr>
      <vt:lpstr>'3-9-12工程施工'!sheet41_54</vt:lpstr>
      <vt:lpstr>'3-9-12工程施工'!sheet41_55</vt:lpstr>
      <vt:lpstr>'3-9-12工程施工'!sheet41_56</vt:lpstr>
      <vt:lpstr>'3-9-12工程施工'!sheet41_57</vt:lpstr>
      <vt:lpstr>'3-9-12工程施工'!sheet41_58</vt:lpstr>
      <vt:lpstr>'3-9-12工程施工'!sheet41_59</vt:lpstr>
      <vt:lpstr>'3-10合同资产'!sheet41_6</vt:lpstr>
      <vt:lpstr>'3-9-12工程施工'!sheet41_60</vt:lpstr>
      <vt:lpstr>'3-9-12工程施工'!sheet41_61</vt:lpstr>
      <vt:lpstr>'3-9-12工程施工'!sheet41_62</vt:lpstr>
      <vt:lpstr>'3-9-12工程施工'!sheet41_63</vt:lpstr>
      <vt:lpstr>'3-9-12工程施工'!sheet41_64</vt:lpstr>
      <vt:lpstr>'3-9-12工程施工'!sheet41_65</vt:lpstr>
      <vt:lpstr>'3-9-12工程施工'!sheet41_66</vt:lpstr>
      <vt:lpstr>'3-9-12工程施工'!sheet41_67</vt:lpstr>
      <vt:lpstr>'3-9-12工程施工'!sheet41_68</vt:lpstr>
      <vt:lpstr>'3-9-12工程施工'!sheet41_69</vt:lpstr>
      <vt:lpstr>'3-10合同资产'!sheet41_7</vt:lpstr>
      <vt:lpstr>'3-9-12工程施工'!sheet41_70</vt:lpstr>
      <vt:lpstr>'3-9-12工程施工'!sheet41_71</vt:lpstr>
      <vt:lpstr>'3-9-12工程施工'!sheet41_72</vt:lpstr>
      <vt:lpstr>'3-9-12工程施工'!sheet41_73</vt:lpstr>
      <vt:lpstr>'3-9-12工程施工'!sheet41_74</vt:lpstr>
      <vt:lpstr>'3-9-12工程施工'!sheet41_75</vt:lpstr>
      <vt:lpstr>'3-9-12工程施工'!sheet41_76</vt:lpstr>
      <vt:lpstr>'3-9-12工程施工'!sheet41_77</vt:lpstr>
      <vt:lpstr>'3-10合同资产'!sheet41_9</vt:lpstr>
      <vt:lpstr>'3-11持有待售资产'!sheet42_1</vt:lpstr>
      <vt:lpstr>'3-11持有待售资产'!sheet42_10</vt:lpstr>
      <vt:lpstr>'3-11持有待售资产'!sheet42_11</vt:lpstr>
      <vt:lpstr>'3-11持有待售资产'!sheet42_13</vt:lpstr>
      <vt:lpstr>'3-11持有待售资产'!sheet42_15</vt:lpstr>
      <vt:lpstr>'3-11持有待售资产'!sheet42_17</vt:lpstr>
      <vt:lpstr>'3-11持有待售资产'!sheet42_2</vt:lpstr>
      <vt:lpstr>'3-10合同资产'!sheet42_22</vt:lpstr>
      <vt:lpstr>'3-10合同资产'!sheet42_23</vt:lpstr>
      <vt:lpstr>'3-10合同资产'!sheet42_24</vt:lpstr>
      <vt:lpstr>'3-10合同资产'!sheet42_25</vt:lpstr>
      <vt:lpstr>'3-10合同资产'!sheet42_26</vt:lpstr>
      <vt:lpstr>'3-10合同资产'!sheet42_27</vt:lpstr>
      <vt:lpstr>'3-11持有待售资产'!sheet42_3</vt:lpstr>
      <vt:lpstr>'3-11持有待售资产'!sheet42_4</vt:lpstr>
      <vt:lpstr>'3-11持有待售资产'!sheet42_6</vt:lpstr>
      <vt:lpstr>'3-11持有待售资产'!sheet42_8</vt:lpstr>
      <vt:lpstr>'3-11持有待售资产'!sheet42_9</vt:lpstr>
      <vt:lpstr>'3-12一年到期非流动资产'!sheet43_1</vt:lpstr>
      <vt:lpstr>'3-12一年到期非流动资产'!sheet43_10</vt:lpstr>
      <vt:lpstr>'3-12一年到期非流动资产'!sheet43_11</vt:lpstr>
      <vt:lpstr>'3-12一年到期非流动资产'!sheet43_13</vt:lpstr>
      <vt:lpstr>'3-11持有待售资产'!sheet43_15</vt:lpstr>
      <vt:lpstr>'3-11持有待售资产'!sheet43_16</vt:lpstr>
      <vt:lpstr>'3-11持有待售资产'!sheet43_17</vt:lpstr>
      <vt:lpstr>'3-11持有待售资产'!sheet43_18</vt:lpstr>
      <vt:lpstr>'3-11持有待售资产'!sheet43_19</vt:lpstr>
      <vt:lpstr>'3-12一年到期非流动资产'!sheet43_2</vt:lpstr>
      <vt:lpstr>'3-12一年到期非流动资产'!sheet43_3</vt:lpstr>
      <vt:lpstr>'3-12一年到期非流动资产'!sheet43_4</vt:lpstr>
      <vt:lpstr>'3-12一年到期非流动资产'!sheet43_7</vt:lpstr>
      <vt:lpstr>'3-12一年到期非流动资产'!sheet43_8</vt:lpstr>
      <vt:lpstr>'3-12一年到期非流动资产'!sheet43_9</vt:lpstr>
      <vt:lpstr>'3-13其他流动资产'!sheet44_1</vt:lpstr>
      <vt:lpstr>'3-13其他流动资产'!sheet44_10</vt:lpstr>
      <vt:lpstr>'3-13其他流动资产'!sheet44_11</vt:lpstr>
      <vt:lpstr>'3-13其他流动资产'!sheet44_12</vt:lpstr>
      <vt:lpstr>'3-12一年到期非流动资产'!sheet44_13</vt:lpstr>
      <vt:lpstr>'3-13其他流动资产'!sheet44_13</vt:lpstr>
      <vt:lpstr>'3-12一年到期非流动资产'!sheet44_14</vt:lpstr>
      <vt:lpstr>'3-13其他流动资产'!sheet44_14</vt:lpstr>
      <vt:lpstr>'3-12一年到期非流动资产'!sheet44_15</vt:lpstr>
      <vt:lpstr>'3-13其他流动资产'!sheet44_16</vt:lpstr>
      <vt:lpstr>'3-13其他流动资产'!sheet44_2</vt:lpstr>
      <vt:lpstr>'3-13其他流动资产'!sheet44_3</vt:lpstr>
      <vt:lpstr>'3-13其他流动资产'!sheet44_4</vt:lpstr>
      <vt:lpstr>'3-13其他流动资产'!sheet44_7</vt:lpstr>
      <vt:lpstr>'3-13其他流动资产'!sheet44_8</vt:lpstr>
      <vt:lpstr>'4-非流动资产汇总'!sheet45_1</vt:lpstr>
      <vt:lpstr>'4-非流动资产汇总'!sheet45_10</vt:lpstr>
      <vt:lpstr>'4-非流动资产汇总'!sheet45_100</vt:lpstr>
      <vt:lpstr>'4-非流动资产汇总'!sheet45_101</vt:lpstr>
      <vt:lpstr>'4-非流动资产汇总'!sheet45_102</vt:lpstr>
      <vt:lpstr>'4-非流动资产汇总'!sheet45_103</vt:lpstr>
      <vt:lpstr>'4-非流动资产汇总'!sheet45_104</vt:lpstr>
      <vt:lpstr>'4-非流动资产汇总'!sheet45_105</vt:lpstr>
      <vt:lpstr>'4-非流动资产汇总'!sheet45_106</vt:lpstr>
      <vt:lpstr>'4-非流动资产汇总'!sheet45_107</vt:lpstr>
      <vt:lpstr>'4-非流动资产汇总'!sheet45_108</vt:lpstr>
      <vt:lpstr>'4-非流动资产汇总'!sheet45_109</vt:lpstr>
      <vt:lpstr>'4-非流动资产汇总'!sheet45_11</vt:lpstr>
      <vt:lpstr>'4-非流动资产汇总'!sheet45_110</vt:lpstr>
      <vt:lpstr>'4-非流动资产汇总'!sheet45_111</vt:lpstr>
      <vt:lpstr>'4-非流动资产汇总'!sheet45_112</vt:lpstr>
      <vt:lpstr>'4-非流动资产汇总'!sheet45_113</vt:lpstr>
      <vt:lpstr>'4-非流动资产汇总'!sheet45_114</vt:lpstr>
      <vt:lpstr>'4-非流动资产汇总'!sheet45_115</vt:lpstr>
      <vt:lpstr>'4-非流动资产汇总'!sheet45_116</vt:lpstr>
      <vt:lpstr>'4-非流动资产汇总'!sheet45_117</vt:lpstr>
      <vt:lpstr>'4-非流动资产汇总'!sheet45_118</vt:lpstr>
      <vt:lpstr>'4-非流动资产汇总'!sheet45_119</vt:lpstr>
      <vt:lpstr>'4-非流动资产汇总'!sheet45_12</vt:lpstr>
      <vt:lpstr>'4-非流动资产汇总'!sheet45_120</vt:lpstr>
      <vt:lpstr>'4-非流动资产汇总'!sheet45_121</vt:lpstr>
      <vt:lpstr>'4-非流动资产汇总'!sheet45_122</vt:lpstr>
      <vt:lpstr>'4-非流动资产汇总'!sheet45_123</vt:lpstr>
      <vt:lpstr>'4-非流动资产汇总'!sheet45_124</vt:lpstr>
      <vt:lpstr>'4-非流动资产汇总'!sheet45_125</vt:lpstr>
      <vt:lpstr>'4-非流动资产汇总'!sheet45_13</vt:lpstr>
      <vt:lpstr>'4-非流动资产汇总'!sheet45_14</vt:lpstr>
      <vt:lpstr>'3-13其他流动资产'!sheet45_15</vt:lpstr>
      <vt:lpstr>'4-非流动资产汇总'!sheet45_15</vt:lpstr>
      <vt:lpstr>'3-13其他流动资产'!sheet45_16</vt:lpstr>
      <vt:lpstr>'4-非流动资产汇总'!sheet45_16</vt:lpstr>
      <vt:lpstr>'3-13其他流动资产'!sheet45_17</vt:lpstr>
      <vt:lpstr>'4-非流动资产汇总'!sheet45_17</vt:lpstr>
      <vt:lpstr>'3-13其他流动资产'!sheet45_18</vt:lpstr>
      <vt:lpstr>'4-非流动资产汇总'!sheet45_18</vt:lpstr>
      <vt:lpstr>'4-非流动资产汇总'!sheet45_19</vt:lpstr>
      <vt:lpstr>'4-非流动资产汇总'!sheet45_2</vt:lpstr>
      <vt:lpstr>'4-非流动资产汇总'!sheet45_20</vt:lpstr>
      <vt:lpstr>'4-非流动资产汇总'!sheet45_21</vt:lpstr>
      <vt:lpstr>'4-非流动资产汇总'!sheet45_22</vt:lpstr>
      <vt:lpstr>'4-非流动资产汇总'!sheet45_23</vt:lpstr>
      <vt:lpstr>'4-非流动资产汇总'!sheet45_24</vt:lpstr>
      <vt:lpstr>'4-非流动资产汇总'!sheet45_25</vt:lpstr>
      <vt:lpstr>'4-非流动资产汇总'!sheet45_26</vt:lpstr>
      <vt:lpstr>'4-非流动资产汇总'!sheet45_27</vt:lpstr>
      <vt:lpstr>'4-非流动资产汇总'!sheet45_28</vt:lpstr>
      <vt:lpstr>'4-非流动资产汇总'!sheet45_29</vt:lpstr>
      <vt:lpstr>'4-非流动资产汇总'!sheet45_3</vt:lpstr>
      <vt:lpstr>'4-非流动资产汇总'!sheet45_30</vt:lpstr>
      <vt:lpstr>'4-非流动资产汇总'!sheet45_31</vt:lpstr>
      <vt:lpstr>'4-非流动资产汇总'!sheet45_32</vt:lpstr>
      <vt:lpstr>'4-非流动资产汇总'!sheet45_33</vt:lpstr>
      <vt:lpstr>'4-非流动资产汇总'!sheet45_34</vt:lpstr>
      <vt:lpstr>'4-非流动资产汇总'!sheet45_35</vt:lpstr>
      <vt:lpstr>'4-非流动资产汇总'!sheet45_36</vt:lpstr>
      <vt:lpstr>'4-非流动资产汇总'!sheet45_37</vt:lpstr>
      <vt:lpstr>'4-非流动资产汇总'!sheet45_38</vt:lpstr>
      <vt:lpstr>'4-非流动资产汇总'!sheet45_39</vt:lpstr>
      <vt:lpstr>'4-非流动资产汇总'!sheet45_4</vt:lpstr>
      <vt:lpstr>'4-非流动资产汇总'!sheet45_40</vt:lpstr>
      <vt:lpstr>'4-非流动资产汇总'!sheet45_41</vt:lpstr>
      <vt:lpstr>'4-非流动资产汇总'!sheet45_42</vt:lpstr>
      <vt:lpstr>'4-非流动资产汇总'!sheet45_43</vt:lpstr>
      <vt:lpstr>'4-非流动资产汇总'!sheet45_44</vt:lpstr>
      <vt:lpstr>'4-非流动资产汇总'!sheet45_45</vt:lpstr>
      <vt:lpstr>'4-非流动资产汇总'!sheet45_46</vt:lpstr>
      <vt:lpstr>'4-非流动资产汇总'!sheet45_47</vt:lpstr>
      <vt:lpstr>'4-非流动资产汇总'!sheet45_48</vt:lpstr>
      <vt:lpstr>'4-非流动资产汇总'!sheet45_49</vt:lpstr>
      <vt:lpstr>'4-非流动资产汇总'!sheet45_5</vt:lpstr>
      <vt:lpstr>'4-非流动资产汇总'!sheet45_50</vt:lpstr>
      <vt:lpstr>'4-非流动资产汇总'!sheet45_51</vt:lpstr>
      <vt:lpstr>'4-非流动资产汇总'!sheet45_52</vt:lpstr>
      <vt:lpstr>'4-非流动资产汇总'!sheet45_53</vt:lpstr>
      <vt:lpstr>'4-非流动资产汇总'!sheet45_54</vt:lpstr>
      <vt:lpstr>'4-非流动资产汇总'!sheet45_55</vt:lpstr>
      <vt:lpstr>'4-非流动资产汇总'!sheet45_56</vt:lpstr>
      <vt:lpstr>'4-非流动资产汇总'!sheet45_57</vt:lpstr>
      <vt:lpstr>'4-非流动资产汇总'!sheet45_58</vt:lpstr>
      <vt:lpstr>'4-非流动资产汇总'!sheet45_59</vt:lpstr>
      <vt:lpstr>'4-非流动资产汇总'!sheet45_6</vt:lpstr>
      <vt:lpstr>'4-非流动资产汇总'!sheet45_60</vt:lpstr>
      <vt:lpstr>'4-非流动资产汇总'!sheet45_61</vt:lpstr>
      <vt:lpstr>'4-非流动资产汇总'!sheet45_62</vt:lpstr>
      <vt:lpstr>'4-非流动资产汇总'!sheet45_63</vt:lpstr>
      <vt:lpstr>'4-非流动资产汇总'!sheet45_64</vt:lpstr>
      <vt:lpstr>'4-非流动资产汇总'!sheet45_65</vt:lpstr>
      <vt:lpstr>'4-非流动资产汇总'!sheet45_66</vt:lpstr>
      <vt:lpstr>'4-非流动资产汇总'!sheet45_67</vt:lpstr>
      <vt:lpstr>'4-非流动资产汇总'!sheet45_68</vt:lpstr>
      <vt:lpstr>'4-非流动资产汇总'!sheet45_69</vt:lpstr>
      <vt:lpstr>'4-非流动资产汇总'!sheet45_7</vt:lpstr>
      <vt:lpstr>'4-非流动资产汇总'!sheet45_70</vt:lpstr>
      <vt:lpstr>'4-非流动资产汇总'!sheet45_71</vt:lpstr>
      <vt:lpstr>'4-非流动资产汇总'!sheet45_72</vt:lpstr>
      <vt:lpstr>'4-非流动资产汇总'!sheet45_73</vt:lpstr>
      <vt:lpstr>'4-非流动资产汇总'!sheet45_74</vt:lpstr>
      <vt:lpstr>'4-非流动资产汇总'!sheet45_75</vt:lpstr>
      <vt:lpstr>'4-非流动资产汇总'!sheet45_76</vt:lpstr>
      <vt:lpstr>'4-非流动资产汇总'!sheet45_77</vt:lpstr>
      <vt:lpstr>'4-非流动资产汇总'!sheet45_78</vt:lpstr>
      <vt:lpstr>'4-非流动资产汇总'!sheet45_79</vt:lpstr>
      <vt:lpstr>'4-非流动资产汇总'!sheet45_8</vt:lpstr>
      <vt:lpstr>'4-非流动资产汇总'!sheet45_80</vt:lpstr>
      <vt:lpstr>'4-非流动资产汇总'!sheet45_81</vt:lpstr>
      <vt:lpstr>'4-非流动资产汇总'!sheet45_82</vt:lpstr>
      <vt:lpstr>'4-非流动资产汇总'!sheet45_83</vt:lpstr>
      <vt:lpstr>'4-非流动资产汇总'!sheet45_84</vt:lpstr>
      <vt:lpstr>'4-非流动资产汇总'!sheet45_85</vt:lpstr>
      <vt:lpstr>'4-非流动资产汇总'!sheet45_86</vt:lpstr>
      <vt:lpstr>'4-非流动资产汇总'!sheet45_87</vt:lpstr>
      <vt:lpstr>'4-非流动资产汇总'!sheet45_88</vt:lpstr>
      <vt:lpstr>'4-非流动资产汇总'!sheet45_89</vt:lpstr>
      <vt:lpstr>'4-非流动资产汇总'!sheet45_9</vt:lpstr>
      <vt:lpstr>'4-非流动资产汇总'!sheet45_90</vt:lpstr>
      <vt:lpstr>'4-非流动资产汇总'!sheet45_91</vt:lpstr>
      <vt:lpstr>'4-非流动资产汇总'!sheet45_92</vt:lpstr>
      <vt:lpstr>'4-非流动资产汇总'!sheet45_93</vt:lpstr>
      <vt:lpstr>'4-非流动资产汇总'!sheet45_94</vt:lpstr>
      <vt:lpstr>'4-非流动资产汇总'!sheet45_95</vt:lpstr>
      <vt:lpstr>'4-非流动资产汇总'!sheet45_96</vt:lpstr>
      <vt:lpstr>'4-非流动资产汇总'!sheet45_97</vt:lpstr>
      <vt:lpstr>'4-非流动资产汇总'!sheet45_98</vt:lpstr>
      <vt:lpstr>'4-非流动资产汇总'!sheet45_99</vt:lpstr>
      <vt:lpstr>'4-1债权投资'!sheet46_1</vt:lpstr>
      <vt:lpstr>'4-1债权投资'!sheet46_10</vt:lpstr>
      <vt:lpstr>'4-1债权投资'!sheet46_12</vt:lpstr>
      <vt:lpstr>'4-1债权投资'!sheet46_13</vt:lpstr>
      <vt:lpstr>'4-1债权投资'!sheet46_14</vt:lpstr>
      <vt:lpstr>'4-1债权投资'!sheet46_15</vt:lpstr>
      <vt:lpstr>'4-1债权投资'!sheet46_16</vt:lpstr>
      <vt:lpstr>'4-1债权投资'!sheet46_17</vt:lpstr>
      <vt:lpstr>'4-1债权投资'!sheet46_19</vt:lpstr>
      <vt:lpstr>'4-1债权投资'!sheet46_2</vt:lpstr>
      <vt:lpstr>'4-1债权投资'!sheet46_21</vt:lpstr>
      <vt:lpstr>'4-1债权投资'!sheet46_22</vt:lpstr>
      <vt:lpstr>'4-1债权投资'!sheet46_24</vt:lpstr>
      <vt:lpstr>'4-1债权投资'!sheet46_3</vt:lpstr>
      <vt:lpstr>'4-1债权投资'!sheet46_4</vt:lpstr>
      <vt:lpstr>'4-1债权投资'!sheet46_6</vt:lpstr>
      <vt:lpstr>'4-1债权投资'!sheet46_7</vt:lpstr>
      <vt:lpstr>'4-1债权投资'!sheet46_9</vt:lpstr>
      <vt:lpstr>'4-2其他债权投资'!sheet47_1</vt:lpstr>
      <vt:lpstr>'4-2其他债权投资'!sheet47_10</vt:lpstr>
      <vt:lpstr>'4-2其他债权投资'!sheet47_11</vt:lpstr>
      <vt:lpstr>'4-2其他债权投资'!sheet47_13</vt:lpstr>
      <vt:lpstr>'4-2其他债权投资'!sheet47_15</vt:lpstr>
      <vt:lpstr>'4-2其他债权投资'!sheet47_17</vt:lpstr>
      <vt:lpstr>'4-2其他债权投资'!sheet47_2</vt:lpstr>
      <vt:lpstr>'4-1债权投资'!sheet47_21</vt:lpstr>
      <vt:lpstr>'4-1债权投资'!sheet47_22</vt:lpstr>
      <vt:lpstr>'4-1债权投资'!sheet47_23</vt:lpstr>
      <vt:lpstr>'4-1债权投资'!sheet47_24</vt:lpstr>
      <vt:lpstr>'4-1债权投资'!sheet47_25</vt:lpstr>
      <vt:lpstr>'4-1债权投资'!sheet47_26</vt:lpstr>
      <vt:lpstr>'4-2其他债权投资'!sheet47_3</vt:lpstr>
      <vt:lpstr>'4-2其他债权投资'!sheet47_4</vt:lpstr>
      <vt:lpstr>'4-2其他债权投资'!sheet47_6</vt:lpstr>
      <vt:lpstr>'4-2其他债权投资'!sheet47_8</vt:lpstr>
      <vt:lpstr>'4-2其他债权投资'!sheet47_9</vt:lpstr>
      <vt:lpstr>'4-3长期应收'!sheet48_1</vt:lpstr>
      <vt:lpstr>'4-3长期应收'!sheet48_10</vt:lpstr>
      <vt:lpstr>'4-3长期应收'!sheet48_12</vt:lpstr>
      <vt:lpstr>'4-3长期应收'!sheet48_14</vt:lpstr>
      <vt:lpstr>'4-2其他债权投资'!sheet48_15</vt:lpstr>
      <vt:lpstr>'4-3长期应收'!sheet48_15</vt:lpstr>
      <vt:lpstr>'4-2其他债权投资'!sheet48_16</vt:lpstr>
      <vt:lpstr>'4-2其他债权投资'!sheet48_17</vt:lpstr>
      <vt:lpstr>'4-3长期应收'!sheet48_17</vt:lpstr>
      <vt:lpstr>'4-2其他债权投资'!sheet48_18</vt:lpstr>
      <vt:lpstr>'4-3长期应收'!sheet48_18</vt:lpstr>
      <vt:lpstr>'4-2其他债权投资'!sheet48_19</vt:lpstr>
      <vt:lpstr>'4-3长期应收'!sheet48_19</vt:lpstr>
      <vt:lpstr>'4-3长期应收'!sheet48_2</vt:lpstr>
      <vt:lpstr>'4-3长期应收'!sheet48_20</vt:lpstr>
      <vt:lpstr>'4-3长期应收'!sheet48_21</vt:lpstr>
      <vt:lpstr>'4-3长期应收'!sheet48_23</vt:lpstr>
      <vt:lpstr>'4-3长期应收'!sheet48_3</vt:lpstr>
      <vt:lpstr>'4-3长期应收'!sheet48_4</vt:lpstr>
      <vt:lpstr>'4-3长期应收'!sheet48_5</vt:lpstr>
      <vt:lpstr>'4-3长期应收'!sheet48_6</vt:lpstr>
      <vt:lpstr>'4-3长期应收'!sheet48_7</vt:lpstr>
      <vt:lpstr>'4-3长期应收'!sheet48_8</vt:lpstr>
      <vt:lpstr>'4-3长期应收'!sheet48_9</vt:lpstr>
      <vt:lpstr>'4-4长期股权投资'!sheet49_1</vt:lpstr>
      <vt:lpstr>'4-4长期股权投资'!sheet49_10</vt:lpstr>
      <vt:lpstr>'4-4长期股权投资'!sheet49_12</vt:lpstr>
      <vt:lpstr>'4-4长期股权投资'!sheet49_14</vt:lpstr>
      <vt:lpstr>'4-4长期股权投资'!sheet49_15</vt:lpstr>
      <vt:lpstr>'4-4长期股权投资'!sheet49_16</vt:lpstr>
      <vt:lpstr>'4-4长期股权投资'!sheet49_17</vt:lpstr>
      <vt:lpstr>'4-4长期股权投资'!sheet49_19</vt:lpstr>
      <vt:lpstr>'4-4长期股权投资'!sheet49_2</vt:lpstr>
      <vt:lpstr>'4-4长期股权投资'!sheet49_20</vt:lpstr>
      <vt:lpstr>'4-4长期股权投资'!sheet49_21</vt:lpstr>
      <vt:lpstr>'4-3长期应收'!sheet49_22</vt:lpstr>
      <vt:lpstr>'4-4长期股权投资'!sheet49_22</vt:lpstr>
      <vt:lpstr>'4-3长期应收'!sheet49_23</vt:lpstr>
      <vt:lpstr>'4-4长期股权投资'!sheet49_23</vt:lpstr>
      <vt:lpstr>'4-3长期应收'!sheet49_24</vt:lpstr>
      <vt:lpstr>'4-4长期股权投资'!sheet49_24</vt:lpstr>
      <vt:lpstr>'4-3长期应收'!sheet49_25</vt:lpstr>
      <vt:lpstr>'4-4长期股权投资'!sheet49_26</vt:lpstr>
      <vt:lpstr>'4-4长期股权投资'!sheet49_27</vt:lpstr>
      <vt:lpstr>'4-4长期股权投资'!sheet49_29</vt:lpstr>
      <vt:lpstr>'4-4长期股权投资'!sheet49_3</vt:lpstr>
      <vt:lpstr>'4-4长期股权投资'!sheet49_4</vt:lpstr>
      <vt:lpstr>'4-4长期股权投资'!sheet49_5</vt:lpstr>
      <vt:lpstr>'4-4长期股权投资'!sheet49_6</vt:lpstr>
      <vt:lpstr>'4-4长期股权投资'!sheet49_7</vt:lpstr>
      <vt:lpstr>'4-4长期股权投资'!sheet49_8</vt:lpstr>
      <vt:lpstr>'4-5其他权益工具投资'!sheet50_1</vt:lpstr>
      <vt:lpstr>'4-5其他权益工具投资'!sheet50_10</vt:lpstr>
      <vt:lpstr>'4-5其他权益工具投资'!sheet50_12</vt:lpstr>
      <vt:lpstr>'4-5其他权益工具投资'!sheet50_14</vt:lpstr>
      <vt:lpstr>'4-5其他权益工具投资'!sheet50_15</vt:lpstr>
      <vt:lpstr>'4-5其他权益工具投资'!sheet50_17</vt:lpstr>
      <vt:lpstr>'4-5其他权益工具投资'!sheet50_18</vt:lpstr>
      <vt:lpstr>'4-5其他权益工具投资'!sheet50_19</vt:lpstr>
      <vt:lpstr>'4-5其他权益工具投资'!sheet50_2</vt:lpstr>
      <vt:lpstr>'4-5其他权益工具投资'!sheet50_20</vt:lpstr>
      <vt:lpstr>'4-5其他权益工具投资'!sheet50_22</vt:lpstr>
      <vt:lpstr>'4-5其他权益工具投资'!sheet50_24</vt:lpstr>
      <vt:lpstr>'4-4长期股权投资'!sheet50_26</vt:lpstr>
      <vt:lpstr>'4-5其他权益工具投资'!sheet50_26</vt:lpstr>
      <vt:lpstr>'4-4长期股权投资'!sheet50_27</vt:lpstr>
      <vt:lpstr>'4-5其他权益工具投资'!sheet50_27</vt:lpstr>
      <vt:lpstr>'4-4长期股权投资'!sheet50_28</vt:lpstr>
      <vt:lpstr>'4-4长期股权投资'!sheet50_29</vt:lpstr>
      <vt:lpstr>'4-5其他权益工具投资'!sheet50_29</vt:lpstr>
      <vt:lpstr>'4-5其他权益工具投资'!sheet50_3</vt:lpstr>
      <vt:lpstr>'4-4长期股权投资'!sheet50_30</vt:lpstr>
      <vt:lpstr>'4-4长期股权投资'!sheet50_31</vt:lpstr>
      <vt:lpstr>'4-5其他权益工具投资'!sheet50_4</vt:lpstr>
      <vt:lpstr>'4-5其他权益工具投资'!sheet50_5</vt:lpstr>
      <vt:lpstr>'4-5其他权益工具投资'!sheet50_6</vt:lpstr>
      <vt:lpstr>'4-5其他权益工具投资'!sheet50_7</vt:lpstr>
      <vt:lpstr>'4-5其他权益工具投资'!sheet50_8</vt:lpstr>
      <vt:lpstr>'4-5其他权益工具投资'!sheet50_9</vt:lpstr>
      <vt:lpstr>'4-6其他非流动金融资产'!sheet51_1</vt:lpstr>
      <vt:lpstr>'4-6其他非流动金融资产'!sheet51_10</vt:lpstr>
      <vt:lpstr>'4-6其他非流动金融资产'!sheet51_16</vt:lpstr>
      <vt:lpstr>'4-6其他非流动金融资产'!sheet51_18</vt:lpstr>
      <vt:lpstr>'4-6其他非流动金融资产'!sheet51_19</vt:lpstr>
      <vt:lpstr>'4-6其他非流动金融资产'!sheet51_2</vt:lpstr>
      <vt:lpstr>'4-6其他非流动金融资产'!sheet51_21</vt:lpstr>
      <vt:lpstr>'4-6其他非流动金融资产'!sheet51_22</vt:lpstr>
      <vt:lpstr>'4-6其他非流动金融资产'!sheet51_23</vt:lpstr>
      <vt:lpstr>'4-6其他非流动金融资产'!sheet51_24</vt:lpstr>
      <vt:lpstr>'4-5其他权益工具投资'!sheet51_25</vt:lpstr>
      <vt:lpstr>'4-5其他权益工具投资'!sheet51_26</vt:lpstr>
      <vt:lpstr>'4-6其他非流动金融资产'!sheet51_26</vt:lpstr>
      <vt:lpstr>'4-5其他权益工具投资'!sheet51_27</vt:lpstr>
      <vt:lpstr>'4-5其他权益工具投资'!sheet51_28</vt:lpstr>
      <vt:lpstr>'4-6其他非流动金融资产'!sheet51_28</vt:lpstr>
      <vt:lpstr>'4-5其他权益工具投资'!sheet51_29</vt:lpstr>
      <vt:lpstr>'4-6其他非流动金融资产'!sheet51_3</vt:lpstr>
      <vt:lpstr>'4-5其他权益工具投资'!sheet51_30</vt:lpstr>
      <vt:lpstr>'4-6其他非流动金融资产'!sheet51_30</vt:lpstr>
      <vt:lpstr>'4-5其他权益工具投资'!sheet51_31</vt:lpstr>
      <vt:lpstr>'4-6其他非流动金融资产'!sheet51_32</vt:lpstr>
      <vt:lpstr>'4-6其他非流动金融资产'!sheet51_33</vt:lpstr>
      <vt:lpstr>'4-6其他非流动金融资产'!sheet51_35</vt:lpstr>
      <vt:lpstr>'4-6其他非流动金融资产'!sheet51_4</vt:lpstr>
      <vt:lpstr>'4-6其他非流动金融资产'!sheet51_5</vt:lpstr>
      <vt:lpstr>'4-6其他非流动金融资产'!sheet51_6</vt:lpstr>
      <vt:lpstr>'4-6其他非流动金融资产'!sheet51_7</vt:lpstr>
      <vt:lpstr>'4-6其他非流动金融资产'!sheet51_8</vt:lpstr>
      <vt:lpstr>'4-6其他非流动金融资产'!sheet51_9</vt:lpstr>
      <vt:lpstr>'4-7投资性房地产汇总'!sheet52_1</vt:lpstr>
      <vt:lpstr>'4-7投资性房地产汇总'!sheet52_10</vt:lpstr>
      <vt:lpstr>'4-7投资性房地产汇总'!sheet52_11</vt:lpstr>
      <vt:lpstr>'4-7投资性房地产汇总'!sheet52_12</vt:lpstr>
      <vt:lpstr>'4-7投资性房地产汇总'!sheet52_13</vt:lpstr>
      <vt:lpstr>'4-7投资性房地产汇总'!sheet52_14</vt:lpstr>
      <vt:lpstr>'4-7投资性房地产汇总'!sheet52_15</vt:lpstr>
      <vt:lpstr>'4-7投资性房地产汇总'!sheet52_16</vt:lpstr>
      <vt:lpstr>'4-7投资性房地产汇总'!sheet52_17</vt:lpstr>
      <vt:lpstr>'4-7投资性房地产汇总'!sheet52_18</vt:lpstr>
      <vt:lpstr>'4-7投资性房地产汇总'!sheet52_19</vt:lpstr>
      <vt:lpstr>'4-7投资性房地产汇总'!sheet52_2</vt:lpstr>
      <vt:lpstr>'4-7投资性房地产汇总'!sheet52_20</vt:lpstr>
      <vt:lpstr>'4-7投资性房地产汇总'!sheet52_21</vt:lpstr>
      <vt:lpstr>'4-7投资性房地产汇总'!sheet52_22</vt:lpstr>
      <vt:lpstr>'4-7投资性房地产汇总'!sheet52_23</vt:lpstr>
      <vt:lpstr>'4-7投资性房地产汇总'!sheet52_24</vt:lpstr>
      <vt:lpstr>'4-7投资性房地产汇总'!sheet52_25</vt:lpstr>
      <vt:lpstr>'4-6其他非流动金融资产'!sheet52_26</vt:lpstr>
      <vt:lpstr>'4-7投资性房地产汇总'!sheet52_26</vt:lpstr>
      <vt:lpstr>'4-6其他非流动金融资产'!sheet52_27</vt:lpstr>
      <vt:lpstr>'4-7投资性房地产汇总'!sheet52_27</vt:lpstr>
      <vt:lpstr>'4-6其他非流动金融资产'!sheet52_28</vt:lpstr>
      <vt:lpstr>'4-7投资性房地产汇总'!sheet52_28</vt:lpstr>
      <vt:lpstr>'4-6其他非流动金融资产'!sheet52_29</vt:lpstr>
      <vt:lpstr>'4-7投资性房地产汇总'!sheet52_29</vt:lpstr>
      <vt:lpstr>'4-7投资性房地产汇总'!sheet52_3</vt:lpstr>
      <vt:lpstr>'4-6其他非流动金融资产'!sheet52_30</vt:lpstr>
      <vt:lpstr>'4-7投资性房地产汇总'!sheet52_30</vt:lpstr>
      <vt:lpstr>'4-6其他非流动金融资产'!sheet52_31</vt:lpstr>
      <vt:lpstr>'4-7投资性房地产汇总'!sheet52_31</vt:lpstr>
      <vt:lpstr>'4-6其他非流动金融资产'!sheet52_32</vt:lpstr>
      <vt:lpstr>'4-7投资性房地产汇总'!sheet52_32</vt:lpstr>
      <vt:lpstr>'4-6其他非流动金融资产'!sheet52_33</vt:lpstr>
      <vt:lpstr>'4-7投资性房地产汇总'!sheet52_33</vt:lpstr>
      <vt:lpstr>'4-6其他非流动金融资产'!sheet52_34</vt:lpstr>
      <vt:lpstr>'4-7投资性房地产汇总'!sheet52_34</vt:lpstr>
      <vt:lpstr>'4-6其他非流动金融资产'!sheet52_35</vt:lpstr>
      <vt:lpstr>'4-7投资性房地产汇总'!sheet52_35</vt:lpstr>
      <vt:lpstr>'4-6其他非流动金融资产'!sheet52_36</vt:lpstr>
      <vt:lpstr>'4-7投资性房地产汇总'!sheet52_36</vt:lpstr>
      <vt:lpstr>'4-6其他非流动金融资产'!sheet52_37</vt:lpstr>
      <vt:lpstr>'4-7投资性房地产汇总'!sheet52_37</vt:lpstr>
      <vt:lpstr>'4-7投资性房地产汇总'!sheet52_4</vt:lpstr>
      <vt:lpstr>'4-7投资性房地产汇总'!sheet52_5</vt:lpstr>
      <vt:lpstr>'4-7投资性房地产汇总'!sheet52_6</vt:lpstr>
      <vt:lpstr>'4-7投资性房地产汇总'!sheet52_7</vt:lpstr>
      <vt:lpstr>'4-7投资性房地产汇总'!sheet52_8</vt:lpstr>
      <vt:lpstr>'4-7投资性房地产汇总'!sheet52_9</vt:lpstr>
      <vt:lpstr>'4-7-1投资性房地产（成本计量）'!sheet53_1</vt:lpstr>
      <vt:lpstr>'4-7-1投资性房地产（成本计量）'!sheet53_10</vt:lpstr>
      <vt:lpstr>'4-7-1投资性房地产（成本计量）'!sheet53_11</vt:lpstr>
      <vt:lpstr>'4-7-1投资性房地产（成本计量）'!sheet53_12</vt:lpstr>
      <vt:lpstr>'4-7-1投资性房地产（成本计量）'!sheet53_13</vt:lpstr>
      <vt:lpstr>'4-7-1投资性房地产（成本计量）'!sheet53_14</vt:lpstr>
      <vt:lpstr>'4-7-1投资性房地产（成本计量）'!sheet53_15</vt:lpstr>
      <vt:lpstr>'4-7-1投资性房地产（成本计量）'!sheet53_16</vt:lpstr>
      <vt:lpstr>'4-7-1投资性房地产（成本计量）'!sheet53_17</vt:lpstr>
      <vt:lpstr>'4-7-1投资性房地产（成本计量）'!sheet53_18</vt:lpstr>
      <vt:lpstr>'4-7-1投资性房地产（成本计量）'!sheet53_19</vt:lpstr>
      <vt:lpstr>'4-7-1投资性房地产（成本计量）'!sheet53_2</vt:lpstr>
      <vt:lpstr>'4-7-1投资性房地产（成本计量）'!sheet53_23</vt:lpstr>
      <vt:lpstr>'4-7-1投资性房地产（成本计量）'!sheet53_24</vt:lpstr>
      <vt:lpstr>'4-7-1投资性房地产（成本计量）'!sheet53_25</vt:lpstr>
      <vt:lpstr>'4-7-1投资性房地产（成本计量）'!sheet53_27</vt:lpstr>
      <vt:lpstr>'4-7-1投资性房地产（成本计量）'!sheet53_29</vt:lpstr>
      <vt:lpstr>'4-7-1投资性房地产（成本计量）'!sheet53_3</vt:lpstr>
      <vt:lpstr>'4-7-1投资性房地产（成本计量）'!sheet53_31</vt:lpstr>
      <vt:lpstr>'4-7-1投资性房地产（成本计量）'!sheet53_32</vt:lpstr>
      <vt:lpstr>'4-7-1投资性房地产（成本计量）'!sheet53_33</vt:lpstr>
      <vt:lpstr>'4-7-1投资性房地产（成本计量）'!sheet53_34</vt:lpstr>
      <vt:lpstr>'4-7-1投资性房地产（成本计量）'!sheet53_36</vt:lpstr>
      <vt:lpstr>'4-7-1投资性房地产（成本计量）'!sheet53_38</vt:lpstr>
      <vt:lpstr>'4-7-1投资性房地产（成本计量）'!sheet53_39</vt:lpstr>
      <vt:lpstr>'4-7-1投资性房地产（成本计量）'!sheet53_4</vt:lpstr>
      <vt:lpstr>'4-7-1投资性房地产（成本计量）'!sheet53_40</vt:lpstr>
      <vt:lpstr>'4-7-1投资性房地产（成本计量）'!sheet53_42</vt:lpstr>
      <vt:lpstr>'4-7-1投资性房地产（成本计量）'!sheet53_44</vt:lpstr>
      <vt:lpstr>'4-7-1投资性房地产（成本计量）'!sheet53_5</vt:lpstr>
      <vt:lpstr>'4-7-1投资性房地产（成本计量）'!sheet53_6</vt:lpstr>
      <vt:lpstr>'4-7-1投资性房地产（成本计量）'!sheet53_7</vt:lpstr>
      <vt:lpstr>'4-7-1投资性房地产（成本计量）'!sheet53_8</vt:lpstr>
      <vt:lpstr>'4-7-1投资性房地产（成本计量）'!sheet53_9</vt:lpstr>
      <vt:lpstr>'4-7-2投资性房地产（公允计量）'!sheet54_1</vt:lpstr>
      <vt:lpstr>'4-7-2投资性房地产（公允计量）'!sheet54_10</vt:lpstr>
      <vt:lpstr>'4-7-2投资性房地产（公允计量）'!sheet54_11</vt:lpstr>
      <vt:lpstr>'4-7-2投资性房地产（公允计量）'!sheet54_13</vt:lpstr>
      <vt:lpstr>'4-7-2投资性房地产（公允计量）'!sheet54_15</vt:lpstr>
      <vt:lpstr>'4-7-2投资性房地产（公允计量）'!sheet54_17</vt:lpstr>
      <vt:lpstr>'4-7-2投资性房地产（公允计量）'!sheet54_19</vt:lpstr>
      <vt:lpstr>'4-7-2投资性房地产（公允计量）'!sheet54_2</vt:lpstr>
      <vt:lpstr>'4-7-2投资性房地产（公允计量）'!sheet54_3</vt:lpstr>
      <vt:lpstr>'4-7-1投资性房地产（成本计量）'!sheet54_37</vt:lpstr>
      <vt:lpstr>'4-7-1投资性房地产（成本计量）'!sheet54_38</vt:lpstr>
      <vt:lpstr>'4-7-1投资性房地产（成本计量）'!sheet54_39</vt:lpstr>
      <vt:lpstr>'4-7-2投资性房地产（公允计量）'!sheet54_4</vt:lpstr>
      <vt:lpstr>'4-7-1投资性房地产（成本计量）'!sheet54_40</vt:lpstr>
      <vt:lpstr>'4-7-1投资性房地产（成本计量）'!sheet54_41</vt:lpstr>
      <vt:lpstr>'4-7-1投资性房地产（成本计量）'!sheet54_42</vt:lpstr>
      <vt:lpstr>'4-7-1投资性房地产（成本计量）'!sheet54_43</vt:lpstr>
      <vt:lpstr>'4-7-1投资性房地产（成本计量）'!sheet54_44</vt:lpstr>
      <vt:lpstr>'4-7-1投资性房地产（成本计量）'!sheet54_45</vt:lpstr>
      <vt:lpstr>'4-7-1投资性房地产（成本计量）'!sheet54_46</vt:lpstr>
      <vt:lpstr>'4-7-2投资性房地产（公允计量）'!sheet54_6</vt:lpstr>
      <vt:lpstr>'4-7-2投资性房地产（公允计量）'!sheet54_8</vt:lpstr>
      <vt:lpstr>'4-7-2投资性房地产（公允计量）'!sheet54_9</vt:lpstr>
      <vt:lpstr>'4-7-3投资性地产（成本计量）'!sheet55_1</vt:lpstr>
      <vt:lpstr>'4-7-3投资性地产（成本计量）'!sheet55_10</vt:lpstr>
      <vt:lpstr>'4-7-3投资性地产（成本计量）'!sheet55_12</vt:lpstr>
      <vt:lpstr>'4-7-3投资性地产（成本计量）'!sheet55_14</vt:lpstr>
      <vt:lpstr>'4-7-2投资性房地产（公允计量）'!sheet55_16</vt:lpstr>
      <vt:lpstr>'4-7-3投资性地产（成本计量）'!sheet55_16</vt:lpstr>
      <vt:lpstr>'4-7-2投资性房地产（公允计量）'!sheet55_17</vt:lpstr>
      <vt:lpstr>'4-7-3投资性地产（成本计量）'!sheet55_17</vt:lpstr>
      <vt:lpstr>'4-7-2投资性房地产（公允计量）'!sheet55_18</vt:lpstr>
      <vt:lpstr>'4-7-3投资性地产（成本计量）'!sheet55_18</vt:lpstr>
      <vt:lpstr>'4-7-2投资性房地产（公允计量）'!sheet55_19</vt:lpstr>
      <vt:lpstr>'4-7-3投资性地产（成本计量）'!sheet55_19</vt:lpstr>
      <vt:lpstr>'4-7-3投资性地产（成本计量）'!sheet55_2</vt:lpstr>
      <vt:lpstr>'4-7-2投资性房地产（公允计量）'!sheet55_20</vt:lpstr>
      <vt:lpstr>'4-7-2投资性房地产（公允计量）'!sheet55_21</vt:lpstr>
      <vt:lpstr>'4-7-3投资性地产（成本计量）'!sheet55_21</vt:lpstr>
      <vt:lpstr>'4-7-3投资性地产（成本计量）'!sheet55_23</vt:lpstr>
      <vt:lpstr>'4-7-3投资性地产（成本计量）'!sheet55_24</vt:lpstr>
      <vt:lpstr>'4-7-3投资性地产（成本计量）'!sheet55_26</vt:lpstr>
      <vt:lpstr>'4-7-3投资性地产（成本计量）'!sheet55_3</vt:lpstr>
      <vt:lpstr>'4-7-3投资性地产（成本计量）'!sheet55_4</vt:lpstr>
      <vt:lpstr>'4-7-3投资性地产（成本计量）'!sheet55_5</vt:lpstr>
      <vt:lpstr>'4-7-3投资性地产（成本计量）'!sheet55_6</vt:lpstr>
      <vt:lpstr>'4-7-3投资性地产（成本计量）'!sheet55_7</vt:lpstr>
      <vt:lpstr>'4-7-3投资性地产（成本计量）'!sheet55_8</vt:lpstr>
      <vt:lpstr>'4-7-3投资性地产（成本计量）'!sheet55_9</vt:lpstr>
      <vt:lpstr>'4-7-4投资性地产（公允计量）'!sheet56_1</vt:lpstr>
      <vt:lpstr>'4-7-4投资性地产（公允计量）'!sheet56_10</vt:lpstr>
      <vt:lpstr>'4-7-4投资性地产（公允计量）'!sheet56_11</vt:lpstr>
      <vt:lpstr>'4-7-4投资性地产（公允计量）'!sheet56_13</vt:lpstr>
      <vt:lpstr>'4-7-4投资性地产（公允计量）'!sheet56_15</vt:lpstr>
      <vt:lpstr>'4-7-4投资性地产（公允计量）'!sheet56_17</vt:lpstr>
      <vt:lpstr>'4-7-4投资性地产（公允计量）'!sheet56_19</vt:lpstr>
      <vt:lpstr>'4-7-4投资性地产（公允计量）'!sheet56_2</vt:lpstr>
      <vt:lpstr>'4-7-3投资性地产（成本计量）'!sheet56_23</vt:lpstr>
      <vt:lpstr>'4-7-3投资性地产（成本计量）'!sheet56_24</vt:lpstr>
      <vt:lpstr>'4-7-3投资性地产（成本计量）'!sheet56_25</vt:lpstr>
      <vt:lpstr>'4-7-3投资性地产（成本计量）'!sheet56_26</vt:lpstr>
      <vt:lpstr>'4-7-3投资性地产（成本计量）'!sheet56_27</vt:lpstr>
      <vt:lpstr>'4-7-3投资性地产（成本计量）'!sheet56_28</vt:lpstr>
      <vt:lpstr>'4-7-4投资性地产（公允计量）'!sheet56_3</vt:lpstr>
      <vt:lpstr>'4-7-4投资性地产（公允计量）'!sheet56_4</vt:lpstr>
      <vt:lpstr>'4-7-4投资性地产（公允计量）'!sheet56_6</vt:lpstr>
      <vt:lpstr>'4-7-4投资性地产（公允计量）'!sheet56_8</vt:lpstr>
      <vt:lpstr>'4-7-4投资性地产（公允计量）'!sheet56_9</vt:lpstr>
      <vt:lpstr>'4-8固定资产汇总'!sheet57_1</vt:lpstr>
      <vt:lpstr>'4-8固定资产汇总'!sheet57_10</vt:lpstr>
      <vt:lpstr>'4-8固定资产汇总'!sheet57_100</vt:lpstr>
      <vt:lpstr>'4-8固定资产汇总'!sheet57_101</vt:lpstr>
      <vt:lpstr>'4-8固定资产汇总'!sheet57_102</vt:lpstr>
      <vt:lpstr>'4-8固定资产汇总'!sheet57_103</vt:lpstr>
      <vt:lpstr>'4-8固定资产汇总'!sheet57_104</vt:lpstr>
      <vt:lpstr>'4-8固定资产汇总'!sheet57_105</vt:lpstr>
      <vt:lpstr>'4-8固定资产汇总'!sheet57_106</vt:lpstr>
      <vt:lpstr>'4-8固定资产汇总'!sheet57_107</vt:lpstr>
      <vt:lpstr>'4-8固定资产汇总'!sheet57_108</vt:lpstr>
      <vt:lpstr>'4-8固定资产汇总'!sheet57_109</vt:lpstr>
      <vt:lpstr>'4-8固定资产汇总'!sheet57_11</vt:lpstr>
      <vt:lpstr>'4-8固定资产汇总'!sheet57_110</vt:lpstr>
      <vt:lpstr>'4-8固定资产汇总'!sheet57_111</vt:lpstr>
      <vt:lpstr>'4-8固定资产汇总'!sheet57_112</vt:lpstr>
      <vt:lpstr>'4-8固定资产汇总'!sheet57_113</vt:lpstr>
      <vt:lpstr>'4-8固定资产汇总'!sheet57_114</vt:lpstr>
      <vt:lpstr>'4-8固定资产汇总'!sheet57_115</vt:lpstr>
      <vt:lpstr>'4-8固定资产汇总'!sheet57_116</vt:lpstr>
      <vt:lpstr>'4-8固定资产汇总'!sheet57_117</vt:lpstr>
      <vt:lpstr>'4-8固定资产汇总'!sheet57_118</vt:lpstr>
      <vt:lpstr>'4-8固定资产汇总'!sheet57_119</vt:lpstr>
      <vt:lpstr>'4-8固定资产汇总'!sheet57_12</vt:lpstr>
      <vt:lpstr>'4-8固定资产汇总'!sheet57_120</vt:lpstr>
      <vt:lpstr>'4-8固定资产汇总'!sheet57_121</vt:lpstr>
      <vt:lpstr>'4-8固定资产汇总'!sheet57_122</vt:lpstr>
      <vt:lpstr>'4-8固定资产汇总'!sheet57_123</vt:lpstr>
      <vt:lpstr>'4-8固定资产汇总'!sheet57_124</vt:lpstr>
      <vt:lpstr>'4-8固定资产汇总'!sheet57_125</vt:lpstr>
      <vt:lpstr>'4-8固定资产汇总'!sheet57_126</vt:lpstr>
      <vt:lpstr>'4-8固定资产汇总'!sheet57_127</vt:lpstr>
      <vt:lpstr>'4-8固定资产汇总'!sheet57_128</vt:lpstr>
      <vt:lpstr>'4-8固定资产汇总'!sheet57_13</vt:lpstr>
      <vt:lpstr>'4-8固定资产汇总'!sheet57_14</vt:lpstr>
      <vt:lpstr>'4-8固定资产汇总'!sheet57_15</vt:lpstr>
      <vt:lpstr>'4-7-4投资性地产（公允计量）'!sheet57_16</vt:lpstr>
      <vt:lpstr>'4-8固定资产汇总'!sheet57_16</vt:lpstr>
      <vt:lpstr>'4-7-4投资性地产（公允计量）'!sheet57_17</vt:lpstr>
      <vt:lpstr>'4-8固定资产汇总'!sheet57_17</vt:lpstr>
      <vt:lpstr>'4-7-4投资性地产（公允计量）'!sheet57_18</vt:lpstr>
      <vt:lpstr>'4-8固定资产汇总'!sheet57_18</vt:lpstr>
      <vt:lpstr>'4-7-4投资性地产（公允计量）'!sheet57_19</vt:lpstr>
      <vt:lpstr>'4-8固定资产汇总'!sheet57_19</vt:lpstr>
      <vt:lpstr>'4-8固定资产汇总'!sheet57_2</vt:lpstr>
      <vt:lpstr>'4-7-4投资性地产（公允计量）'!sheet57_20</vt:lpstr>
      <vt:lpstr>'4-8固定资产汇总'!sheet57_20</vt:lpstr>
      <vt:lpstr>'4-8固定资产汇总'!sheet57_21</vt:lpstr>
      <vt:lpstr>'4-8固定资产汇总'!sheet57_22</vt:lpstr>
      <vt:lpstr>'4-8固定资产汇总'!sheet57_23</vt:lpstr>
      <vt:lpstr>'4-8固定资产汇总'!sheet57_24</vt:lpstr>
      <vt:lpstr>'4-8固定资产汇总'!sheet57_25</vt:lpstr>
      <vt:lpstr>'4-8固定资产汇总'!sheet57_26</vt:lpstr>
      <vt:lpstr>'4-8固定资产汇总'!sheet57_27</vt:lpstr>
      <vt:lpstr>'4-8固定资产汇总'!sheet57_28</vt:lpstr>
      <vt:lpstr>'4-8固定资产汇总'!sheet57_29</vt:lpstr>
      <vt:lpstr>'4-8固定资产汇总'!sheet57_3</vt:lpstr>
      <vt:lpstr>'4-8固定资产汇总'!sheet57_30</vt:lpstr>
      <vt:lpstr>'4-8固定资产汇总'!sheet57_31</vt:lpstr>
      <vt:lpstr>'4-8固定资产汇总'!sheet57_32</vt:lpstr>
      <vt:lpstr>'4-8固定资产汇总'!sheet57_33</vt:lpstr>
      <vt:lpstr>'4-8固定资产汇总'!sheet57_34</vt:lpstr>
      <vt:lpstr>'4-8固定资产汇总'!sheet57_35</vt:lpstr>
      <vt:lpstr>'4-8固定资产汇总'!sheet57_36</vt:lpstr>
      <vt:lpstr>'4-8固定资产汇总'!sheet57_37</vt:lpstr>
      <vt:lpstr>'4-8固定资产汇总'!sheet57_38</vt:lpstr>
      <vt:lpstr>'4-8固定资产汇总'!sheet57_39</vt:lpstr>
      <vt:lpstr>'4-8固定资产汇总'!sheet57_4</vt:lpstr>
      <vt:lpstr>'4-8固定资产汇总'!sheet57_40</vt:lpstr>
      <vt:lpstr>'4-8固定资产汇总'!sheet57_41</vt:lpstr>
      <vt:lpstr>'4-8固定资产汇总'!sheet57_42</vt:lpstr>
      <vt:lpstr>'4-8固定资产汇总'!sheet57_43</vt:lpstr>
      <vt:lpstr>'4-8固定资产汇总'!sheet57_44</vt:lpstr>
      <vt:lpstr>'4-8固定资产汇总'!sheet57_45</vt:lpstr>
      <vt:lpstr>'4-8固定资产汇总'!sheet57_46</vt:lpstr>
      <vt:lpstr>'4-8固定资产汇总'!sheet57_47</vt:lpstr>
      <vt:lpstr>'4-8固定资产汇总'!sheet57_48</vt:lpstr>
      <vt:lpstr>'4-8固定资产汇总'!sheet57_49</vt:lpstr>
      <vt:lpstr>'4-8固定资产汇总'!sheet57_5</vt:lpstr>
      <vt:lpstr>'4-8固定资产汇总'!sheet57_50</vt:lpstr>
      <vt:lpstr>'4-8固定资产汇总'!sheet57_51</vt:lpstr>
      <vt:lpstr>'4-8固定资产汇总'!sheet57_52</vt:lpstr>
      <vt:lpstr>'4-8固定资产汇总'!sheet57_53</vt:lpstr>
      <vt:lpstr>'4-8固定资产汇总'!sheet57_54</vt:lpstr>
      <vt:lpstr>'4-8固定资产汇总'!sheet57_55</vt:lpstr>
      <vt:lpstr>'4-8固定资产汇总'!sheet57_56</vt:lpstr>
      <vt:lpstr>'4-8固定资产汇总'!sheet57_57</vt:lpstr>
      <vt:lpstr>'4-8固定资产汇总'!sheet57_58</vt:lpstr>
      <vt:lpstr>'4-8固定资产汇总'!sheet57_59</vt:lpstr>
      <vt:lpstr>'4-8固定资产汇总'!sheet57_6</vt:lpstr>
      <vt:lpstr>'4-8固定资产汇总'!sheet57_60</vt:lpstr>
      <vt:lpstr>'4-8固定资产汇总'!sheet57_61</vt:lpstr>
      <vt:lpstr>'4-8固定资产汇总'!sheet57_62</vt:lpstr>
      <vt:lpstr>'4-8固定资产汇总'!sheet57_63</vt:lpstr>
      <vt:lpstr>'4-8固定资产汇总'!sheet57_64</vt:lpstr>
      <vt:lpstr>'4-8固定资产汇总'!sheet57_65</vt:lpstr>
      <vt:lpstr>'4-8固定资产汇总'!sheet57_66</vt:lpstr>
      <vt:lpstr>'4-8固定资产汇总'!sheet57_67</vt:lpstr>
      <vt:lpstr>'4-8固定资产汇总'!sheet57_68</vt:lpstr>
      <vt:lpstr>'4-8固定资产汇总'!sheet57_69</vt:lpstr>
      <vt:lpstr>'4-8固定资产汇总'!sheet57_7</vt:lpstr>
      <vt:lpstr>'4-8固定资产汇总'!sheet57_70</vt:lpstr>
      <vt:lpstr>'4-8固定资产汇总'!sheet57_71</vt:lpstr>
      <vt:lpstr>'4-8固定资产汇总'!sheet57_72</vt:lpstr>
      <vt:lpstr>'4-8固定资产汇总'!sheet57_73</vt:lpstr>
      <vt:lpstr>'4-8固定资产汇总'!sheet57_74</vt:lpstr>
      <vt:lpstr>'4-8固定资产汇总'!sheet57_75</vt:lpstr>
      <vt:lpstr>'4-8固定资产汇总'!sheet57_76</vt:lpstr>
      <vt:lpstr>'4-8固定资产汇总'!sheet57_77</vt:lpstr>
      <vt:lpstr>'4-8固定资产汇总'!sheet57_78</vt:lpstr>
      <vt:lpstr>'4-8固定资产汇总'!sheet57_79</vt:lpstr>
      <vt:lpstr>'4-8固定资产汇总'!sheet57_8</vt:lpstr>
      <vt:lpstr>'4-8固定资产汇总'!sheet57_80</vt:lpstr>
      <vt:lpstr>'4-8固定资产汇总'!sheet57_81</vt:lpstr>
      <vt:lpstr>'4-8固定资产汇总'!sheet57_82</vt:lpstr>
      <vt:lpstr>'4-8固定资产汇总'!sheet57_83</vt:lpstr>
      <vt:lpstr>'4-8固定资产汇总'!sheet57_84</vt:lpstr>
      <vt:lpstr>'4-8固定资产汇总'!sheet57_85</vt:lpstr>
      <vt:lpstr>'4-8固定资产汇总'!sheet57_86</vt:lpstr>
      <vt:lpstr>'4-8固定资产汇总'!sheet57_87</vt:lpstr>
      <vt:lpstr>'4-8固定资产汇总'!sheet57_88</vt:lpstr>
      <vt:lpstr>'4-8固定资产汇总'!sheet57_89</vt:lpstr>
      <vt:lpstr>'4-8固定资产汇总'!sheet57_9</vt:lpstr>
      <vt:lpstr>'4-8固定资产汇总'!sheet57_90</vt:lpstr>
      <vt:lpstr>'4-8固定资产汇总'!sheet57_91</vt:lpstr>
      <vt:lpstr>'4-8固定资产汇总'!sheet57_92</vt:lpstr>
      <vt:lpstr>'4-8固定资产汇总'!sheet57_93</vt:lpstr>
      <vt:lpstr>'4-8固定资产汇总'!sheet57_94</vt:lpstr>
      <vt:lpstr>'4-8固定资产汇总'!sheet57_95</vt:lpstr>
      <vt:lpstr>'4-8固定资产汇总'!sheet57_96</vt:lpstr>
      <vt:lpstr>'4-8固定资产汇总'!sheet57_97</vt:lpstr>
      <vt:lpstr>'4-8固定资产汇总'!sheet57_98</vt:lpstr>
      <vt:lpstr>'4-8固定资产汇总'!sheet57_99</vt:lpstr>
      <vt:lpstr>'4-8-1房屋建筑物'!sheet58_1</vt:lpstr>
      <vt:lpstr>'4-8-1房屋建筑物'!sheet58_10</vt:lpstr>
      <vt:lpstr>sheet58_100</vt:lpstr>
      <vt:lpstr>sheet58_101</vt:lpstr>
      <vt:lpstr>'4-8-1房屋建筑物'!sheet58_11</vt:lpstr>
      <vt:lpstr>'4-8-1房屋建筑物'!sheet58_12</vt:lpstr>
      <vt:lpstr>'4-8-1房屋建筑物'!sheet58_13</vt:lpstr>
      <vt:lpstr>'4-8-1房屋建筑物'!sheet58_14</vt:lpstr>
      <vt:lpstr>'4-8-1房屋建筑物'!sheet58_15</vt:lpstr>
      <vt:lpstr>'4-8-1房屋建筑物'!sheet58_16</vt:lpstr>
      <vt:lpstr>'4-8-1房屋建筑物'!sheet58_2</vt:lpstr>
      <vt:lpstr>'4-8-1房屋建筑物'!sheet58_20</vt:lpstr>
      <vt:lpstr>'4-8-1房屋建筑物'!sheet58_21</vt:lpstr>
      <vt:lpstr>'4-8-1房屋建筑物'!sheet58_22</vt:lpstr>
      <vt:lpstr>'4-8-1房屋建筑物'!sheet58_24</vt:lpstr>
      <vt:lpstr>'4-8-1房屋建筑物'!sheet58_26</vt:lpstr>
      <vt:lpstr>'4-8-1房屋建筑物'!sheet58_28</vt:lpstr>
      <vt:lpstr>'4-8-1房屋建筑物'!sheet58_29</vt:lpstr>
      <vt:lpstr>'4-8-1房屋建筑物'!sheet58_3</vt:lpstr>
      <vt:lpstr>'4-8-1房屋建筑物'!sheet58_30</vt:lpstr>
      <vt:lpstr>'4-8-1房屋建筑物'!sheet58_31</vt:lpstr>
      <vt:lpstr>'4-8-1房屋建筑物'!sheet58_33</vt:lpstr>
      <vt:lpstr>'4-8-1房屋建筑物'!sheet58_35</vt:lpstr>
      <vt:lpstr>'4-8-1房屋建筑物'!sheet58_37</vt:lpstr>
      <vt:lpstr>'4-8-1房屋建筑物'!sheet58_39</vt:lpstr>
      <vt:lpstr>'4-8-1房屋建筑物'!sheet58_4</vt:lpstr>
      <vt:lpstr>'4-8-1房屋建筑物'!sheet58_41</vt:lpstr>
      <vt:lpstr>'4-8-1房屋建筑物'!sheet58_43</vt:lpstr>
      <vt:lpstr>'4-8-1房屋建筑物'!sheet58_44</vt:lpstr>
      <vt:lpstr>'4-8-1房屋建筑物'!sheet58_45</vt:lpstr>
      <vt:lpstr>'4-8-1房屋建筑物'!sheet58_47</vt:lpstr>
      <vt:lpstr>'4-8-1房屋建筑物'!sheet58_49</vt:lpstr>
      <vt:lpstr>'4-8-1房屋建筑物'!sheet58_5</vt:lpstr>
      <vt:lpstr>'4-8-1房屋建筑物'!sheet58_6</vt:lpstr>
      <vt:lpstr>'4-8-1房屋建筑物'!sheet58_7</vt:lpstr>
      <vt:lpstr>'4-8-1房屋建筑物'!sheet58_8</vt:lpstr>
      <vt:lpstr>'4-8-1房屋建筑物'!sheet58_9</vt:lpstr>
      <vt:lpstr>'4-8-2构筑物'!sheet59_1</vt:lpstr>
      <vt:lpstr>'4-8-2构筑物'!sheet59_10</vt:lpstr>
      <vt:lpstr>sheet59_100</vt:lpstr>
      <vt:lpstr>sheet59_101</vt:lpstr>
      <vt:lpstr>'4-8-2构筑物'!sheet59_11</vt:lpstr>
      <vt:lpstr>'4-8-2构筑物'!sheet59_12</vt:lpstr>
      <vt:lpstr>'4-8-2构筑物'!sheet59_13</vt:lpstr>
      <vt:lpstr>'4-8-2构筑物'!sheet59_14</vt:lpstr>
      <vt:lpstr>'4-8-2构筑物'!sheet59_15</vt:lpstr>
      <vt:lpstr>'4-8-2构筑物'!sheet59_16</vt:lpstr>
      <vt:lpstr>'4-8-2构筑物'!sheet59_2</vt:lpstr>
      <vt:lpstr>'4-8-2构筑物'!sheet59_20</vt:lpstr>
      <vt:lpstr>'4-8-2构筑物'!sheet59_21</vt:lpstr>
      <vt:lpstr>'4-8-2构筑物'!sheet59_22</vt:lpstr>
      <vt:lpstr>'4-8-2构筑物'!sheet59_24</vt:lpstr>
      <vt:lpstr>'4-8-2构筑物'!sheet59_26</vt:lpstr>
      <vt:lpstr>'4-8-2构筑物'!sheet59_28</vt:lpstr>
      <vt:lpstr>'4-8-2构筑物'!sheet59_29</vt:lpstr>
      <vt:lpstr>'4-8-2构筑物'!sheet59_3</vt:lpstr>
      <vt:lpstr>'4-8-2构筑物'!sheet59_30</vt:lpstr>
      <vt:lpstr>'4-8-2构筑物'!sheet59_31</vt:lpstr>
      <vt:lpstr>'4-8-2构筑物'!sheet59_33</vt:lpstr>
      <vt:lpstr>'4-8-2构筑物'!sheet59_34</vt:lpstr>
      <vt:lpstr>'4-8-2构筑物'!sheet59_35</vt:lpstr>
      <vt:lpstr>'4-8-2构筑物'!sheet59_37</vt:lpstr>
      <vt:lpstr>'4-8-1房屋建筑物'!sheet59_38</vt:lpstr>
      <vt:lpstr>'4-8-1房屋建筑物'!sheet59_39</vt:lpstr>
      <vt:lpstr>'4-8-2构筑物'!sheet59_39</vt:lpstr>
      <vt:lpstr>'4-8-2构筑物'!sheet59_4</vt:lpstr>
      <vt:lpstr>'4-8-1房屋建筑物'!sheet59_40</vt:lpstr>
      <vt:lpstr>'4-8-1房屋建筑物'!sheet59_41</vt:lpstr>
      <vt:lpstr>'4-8-1房屋建筑物'!sheet59_42</vt:lpstr>
      <vt:lpstr>'4-8-1房屋建筑物'!sheet59_43</vt:lpstr>
      <vt:lpstr>'4-8-1房屋建筑物'!sheet59_44</vt:lpstr>
      <vt:lpstr>'4-8-1房屋建筑物'!sheet59_45</vt:lpstr>
      <vt:lpstr>'4-8-1房屋建筑物'!sheet59_46</vt:lpstr>
      <vt:lpstr>'4-8-1房屋建筑物'!sheet59_47</vt:lpstr>
      <vt:lpstr>'4-8-1房屋建筑物'!sheet59_48</vt:lpstr>
      <vt:lpstr>'4-8-1房屋建筑物'!sheet59_49</vt:lpstr>
      <vt:lpstr>'4-8-2构筑物'!sheet59_5</vt:lpstr>
      <vt:lpstr>'4-8-1房屋建筑物'!sheet59_50</vt:lpstr>
      <vt:lpstr>'4-8-1房屋建筑物'!sheet59_51</vt:lpstr>
      <vt:lpstr>'4-8-1房屋建筑物'!sheet59_52</vt:lpstr>
      <vt:lpstr>'4-8-1房屋建筑物'!sheet59_53</vt:lpstr>
      <vt:lpstr>'4-8-2构筑物'!sheet59_6</vt:lpstr>
      <vt:lpstr>'4-8-2构筑物'!sheet59_7</vt:lpstr>
      <vt:lpstr>'4-8-2构筑物'!sheet59_8</vt:lpstr>
      <vt:lpstr>'4-8-2构筑物'!sheet59_9</vt:lpstr>
      <vt:lpstr>'4-8-3管道沟槽'!sheet60_1</vt:lpstr>
      <vt:lpstr>'4-8-3管道沟槽'!sheet60_10</vt:lpstr>
      <vt:lpstr>'4-8-3管道沟槽'!sheet60_11</vt:lpstr>
      <vt:lpstr>'4-8-3管道沟槽'!sheet60_12</vt:lpstr>
      <vt:lpstr>'4-8-3管道沟槽'!sheet60_13</vt:lpstr>
      <vt:lpstr>'4-8-3管道沟槽'!sheet60_14</vt:lpstr>
      <vt:lpstr>'4-8-3管道沟槽'!sheet60_15</vt:lpstr>
      <vt:lpstr>'4-8-3管道沟槽'!sheet60_16</vt:lpstr>
      <vt:lpstr>'4-8-3管道沟槽'!sheet60_2</vt:lpstr>
      <vt:lpstr>'4-8-3管道沟槽'!sheet60_20</vt:lpstr>
      <vt:lpstr>'4-8-3管道沟槽'!sheet60_21</vt:lpstr>
      <vt:lpstr>'4-8-3管道沟槽'!sheet60_22</vt:lpstr>
      <vt:lpstr>'4-8-3管道沟槽'!sheet60_24</vt:lpstr>
      <vt:lpstr>'4-8-3管道沟槽'!sheet60_26</vt:lpstr>
      <vt:lpstr>'4-8-3管道沟槽'!sheet60_28</vt:lpstr>
      <vt:lpstr>'4-8-3管道沟槽'!sheet60_29</vt:lpstr>
      <vt:lpstr>'4-8-3管道沟槽'!sheet60_3</vt:lpstr>
      <vt:lpstr>'4-8-3管道沟槽'!sheet60_30</vt:lpstr>
      <vt:lpstr>'4-8-3管道沟槽'!sheet60_31</vt:lpstr>
      <vt:lpstr>'4-8-2构筑物'!sheet60_33</vt:lpstr>
      <vt:lpstr>'4-8-3管道沟槽'!sheet60_33</vt:lpstr>
      <vt:lpstr>'4-8-2构筑物'!sheet60_34</vt:lpstr>
      <vt:lpstr>'4-8-2构筑物'!sheet60_35</vt:lpstr>
      <vt:lpstr>'4-8-3管道沟槽'!sheet60_35</vt:lpstr>
      <vt:lpstr>'4-8-2构筑物'!sheet60_36</vt:lpstr>
      <vt:lpstr>'4-8-2构筑物'!sheet60_37</vt:lpstr>
      <vt:lpstr>'4-8-3管道沟槽'!sheet60_37</vt:lpstr>
      <vt:lpstr>'4-8-2构筑物'!sheet60_38</vt:lpstr>
      <vt:lpstr>'4-8-2构筑物'!sheet60_39</vt:lpstr>
      <vt:lpstr>'4-8-3管道沟槽'!sheet60_39</vt:lpstr>
      <vt:lpstr>'4-8-3管道沟槽'!sheet60_4</vt:lpstr>
      <vt:lpstr>'4-8-2构筑物'!sheet60_40</vt:lpstr>
      <vt:lpstr>'4-8-3管道沟槽'!sheet60_40</vt:lpstr>
      <vt:lpstr>'4-8-2构筑物'!sheet60_41</vt:lpstr>
      <vt:lpstr>'4-8-3管道沟槽'!sheet60_41</vt:lpstr>
      <vt:lpstr>'4-8-2构筑物'!sheet60_42</vt:lpstr>
      <vt:lpstr>'4-8-2构筑物'!sheet60_43</vt:lpstr>
      <vt:lpstr>'4-8-3管道沟槽'!sheet60_43</vt:lpstr>
      <vt:lpstr>'4-8-2构筑物'!sheet60_44</vt:lpstr>
      <vt:lpstr>'4-8-3管道沟槽'!sheet60_5</vt:lpstr>
      <vt:lpstr>'4-8-3管道沟槽'!sheet60_6</vt:lpstr>
      <vt:lpstr>'4-8-3管道沟槽'!sheet60_7</vt:lpstr>
      <vt:lpstr>'4-8-3管道沟槽'!sheet60_8</vt:lpstr>
      <vt:lpstr>'4-8-3管道沟槽'!sheet60_9</vt:lpstr>
      <vt:lpstr>'4-8-4井巷工程'!sheet61_1</vt:lpstr>
      <vt:lpstr>'4-8-4井巷工程'!sheet61_10</vt:lpstr>
      <vt:lpstr>'4-8-4井巷工程'!sheet61_11</vt:lpstr>
      <vt:lpstr>'4-8-4井巷工程'!sheet61_12</vt:lpstr>
      <vt:lpstr>'4-8-4井巷工程'!sheet61_13</vt:lpstr>
      <vt:lpstr>'4-8-4井巷工程'!sheet61_14</vt:lpstr>
      <vt:lpstr>'4-8-4井巷工程'!sheet61_15</vt:lpstr>
      <vt:lpstr>'4-8-4井巷工程'!sheet61_16</vt:lpstr>
      <vt:lpstr>'4-8-4井巷工程'!sheet61_2</vt:lpstr>
      <vt:lpstr>'4-8-4井巷工程'!sheet61_20</vt:lpstr>
      <vt:lpstr>'4-8-4井巷工程'!sheet61_21</vt:lpstr>
      <vt:lpstr>'4-8-4井巷工程'!sheet61_22</vt:lpstr>
      <vt:lpstr>'4-8-4井巷工程'!sheet61_24</vt:lpstr>
      <vt:lpstr>'4-8-4井巷工程'!sheet61_26</vt:lpstr>
      <vt:lpstr>'4-8-4井巷工程'!sheet61_28</vt:lpstr>
      <vt:lpstr>'4-8-4井巷工程'!sheet61_29</vt:lpstr>
      <vt:lpstr>'4-8-4井巷工程'!sheet61_3</vt:lpstr>
      <vt:lpstr>'4-8-4井巷工程'!sheet61_30</vt:lpstr>
      <vt:lpstr>'4-8-4井巷工程'!sheet61_31</vt:lpstr>
      <vt:lpstr>'4-8-4井巷工程'!sheet61_33</vt:lpstr>
      <vt:lpstr>'4-8-3管道沟槽'!sheet61_35</vt:lpstr>
      <vt:lpstr>'4-8-4井巷工程'!sheet61_35</vt:lpstr>
      <vt:lpstr>'4-8-3管道沟槽'!sheet61_36</vt:lpstr>
      <vt:lpstr>'4-8-3管道沟槽'!sheet61_37</vt:lpstr>
      <vt:lpstr>'4-8-4井巷工程'!sheet61_37</vt:lpstr>
      <vt:lpstr>'4-8-3管道沟槽'!sheet61_38</vt:lpstr>
      <vt:lpstr>'4-8-3管道沟槽'!sheet61_39</vt:lpstr>
      <vt:lpstr>'4-8-4井巷工程'!sheet61_39</vt:lpstr>
      <vt:lpstr>'4-8-4井巷工程'!sheet61_4</vt:lpstr>
      <vt:lpstr>'4-8-3管道沟槽'!sheet61_40</vt:lpstr>
      <vt:lpstr>'4-8-3管道沟槽'!sheet61_41</vt:lpstr>
      <vt:lpstr>'4-8-4井巷工程'!sheet61_41</vt:lpstr>
      <vt:lpstr>'4-8-3管道沟槽'!sheet61_42</vt:lpstr>
      <vt:lpstr>'4-8-3管道沟槽'!sheet61_43</vt:lpstr>
      <vt:lpstr>'4-8-4井巷工程'!sheet61_43</vt:lpstr>
      <vt:lpstr>'4-8-4井巷工程'!sheet61_45</vt:lpstr>
      <vt:lpstr>'4-8-4井巷工程'!sheet61_47</vt:lpstr>
      <vt:lpstr>'4-8-4井巷工程'!sheet61_49</vt:lpstr>
      <vt:lpstr>'4-8-4井巷工程'!sheet61_5</vt:lpstr>
      <vt:lpstr>'4-8-4井巷工程'!sheet61_51</vt:lpstr>
      <vt:lpstr>'4-8-4井巷工程'!sheet61_53</vt:lpstr>
      <vt:lpstr>'4-8-4井巷工程'!sheet61_54</vt:lpstr>
      <vt:lpstr>'4-8-4井巷工程'!sheet61_55</vt:lpstr>
      <vt:lpstr>'4-8-4井巷工程'!sheet61_57</vt:lpstr>
      <vt:lpstr>'4-8-4井巷工程'!sheet61_6</vt:lpstr>
      <vt:lpstr>'4-8-4井巷工程'!sheet61_7</vt:lpstr>
      <vt:lpstr>'4-8-4井巷工程'!sheet61_8</vt:lpstr>
      <vt:lpstr>'4-8-4井巷工程'!sheet61_9</vt:lpstr>
      <vt:lpstr>'4-8-5机器设备'!sheet62_1</vt:lpstr>
      <vt:lpstr>'4-8-5机器设备'!sheet62_10</vt:lpstr>
      <vt:lpstr>'4-8-5机器设备'!sheet62_11</vt:lpstr>
      <vt:lpstr>'4-8-5机器设备'!sheet62_12</vt:lpstr>
      <vt:lpstr>'4-8-5机器设备'!sheet62_13</vt:lpstr>
      <vt:lpstr>'4-8-5机器设备'!sheet62_14</vt:lpstr>
      <vt:lpstr>'4-8-5机器设备'!sheet62_15</vt:lpstr>
      <vt:lpstr>'4-8-5机器设备'!sheet62_16</vt:lpstr>
      <vt:lpstr>'4-8-5机器设备'!sheet62_2</vt:lpstr>
      <vt:lpstr>'4-8-5机器设备'!sheet62_20</vt:lpstr>
      <vt:lpstr>'4-8-5机器设备'!sheet62_21</vt:lpstr>
      <vt:lpstr>'4-8-5机器设备'!sheet62_22</vt:lpstr>
      <vt:lpstr>'4-8-5机器设备'!sheet62_24</vt:lpstr>
      <vt:lpstr>'4-8-5机器设备'!sheet62_26</vt:lpstr>
      <vt:lpstr>'4-8-5机器设备'!sheet62_28</vt:lpstr>
      <vt:lpstr>'4-8-5机器设备'!sheet62_29</vt:lpstr>
      <vt:lpstr>'4-8-5机器设备'!sheet62_3</vt:lpstr>
      <vt:lpstr>'4-8-5机器设备'!sheet62_30</vt:lpstr>
      <vt:lpstr>'4-8-5机器设备'!sheet62_31</vt:lpstr>
      <vt:lpstr>'4-8-5机器设备'!sheet62_33</vt:lpstr>
      <vt:lpstr>'4-8-5机器设备'!sheet62_35</vt:lpstr>
      <vt:lpstr>'4-8-5机器设备'!sheet62_37</vt:lpstr>
      <vt:lpstr>'4-8-5机器设备'!sheet62_39</vt:lpstr>
      <vt:lpstr>'4-8-5机器设备'!sheet62_4</vt:lpstr>
      <vt:lpstr>'4-8-5机器设备'!sheet62_40</vt:lpstr>
      <vt:lpstr>'4-8-5机器设备'!sheet62_41</vt:lpstr>
      <vt:lpstr>'4-8-4井巷工程'!sheet62_42</vt:lpstr>
      <vt:lpstr>'4-8-4井巷工程'!sheet62_43</vt:lpstr>
      <vt:lpstr>'4-8-5机器设备'!sheet62_43</vt:lpstr>
      <vt:lpstr>'4-8-4井巷工程'!sheet62_44</vt:lpstr>
      <vt:lpstr>'4-8-4井巷工程'!sheet62_45</vt:lpstr>
      <vt:lpstr>'4-8-4井巷工程'!sheet62_46</vt:lpstr>
      <vt:lpstr>'4-8-4井巷工程'!sheet62_47</vt:lpstr>
      <vt:lpstr>'4-8-4井巷工程'!sheet62_48</vt:lpstr>
      <vt:lpstr>'4-8-4井巷工程'!sheet62_49</vt:lpstr>
      <vt:lpstr>'4-8-5机器设备'!sheet62_5</vt:lpstr>
      <vt:lpstr>'4-8-4井巷工程'!sheet62_50</vt:lpstr>
      <vt:lpstr>'4-8-4井巷工程'!sheet62_51</vt:lpstr>
      <vt:lpstr>'4-8-4井巷工程'!sheet62_52</vt:lpstr>
      <vt:lpstr>'4-8-4井巷工程'!sheet62_53</vt:lpstr>
      <vt:lpstr>'4-8-4井巷工程'!sheet62_54</vt:lpstr>
      <vt:lpstr>'4-8-4井巷工程'!sheet62_55</vt:lpstr>
      <vt:lpstr>'4-8-4井巷工程'!sheet62_56</vt:lpstr>
      <vt:lpstr>'4-8-4井巷工程'!sheet62_57</vt:lpstr>
      <vt:lpstr>'4-8-4井巷工程'!sheet62_58</vt:lpstr>
      <vt:lpstr>'4-8-4井巷工程'!sheet62_59</vt:lpstr>
      <vt:lpstr>'4-8-5机器设备'!sheet62_6</vt:lpstr>
      <vt:lpstr>'4-8-4井巷工程'!sheet62_60</vt:lpstr>
      <vt:lpstr>'4-8-5机器设备'!sheet62_7</vt:lpstr>
      <vt:lpstr>'4-8-5机器设备'!sheet62_8</vt:lpstr>
      <vt:lpstr>'4-8-5机器设备'!sheet62_9</vt:lpstr>
      <vt:lpstr>'4-8-6车辆'!sheet63_1</vt:lpstr>
      <vt:lpstr>'4-8-6车辆'!sheet63_10</vt:lpstr>
      <vt:lpstr>'4-8-6车辆'!sheet63_11</vt:lpstr>
      <vt:lpstr>'4-8-6车辆'!sheet63_12</vt:lpstr>
      <vt:lpstr>'4-8-6车辆'!sheet63_13</vt:lpstr>
      <vt:lpstr>'4-8-6车辆'!sheet63_14</vt:lpstr>
      <vt:lpstr>'4-8-6车辆'!sheet63_15</vt:lpstr>
      <vt:lpstr>'4-8-6车辆'!sheet63_16</vt:lpstr>
      <vt:lpstr>'4-8-6车辆'!sheet63_17</vt:lpstr>
      <vt:lpstr>'4-8-6车辆'!sheet63_2</vt:lpstr>
      <vt:lpstr>'4-8-6车辆'!sheet63_21</vt:lpstr>
      <vt:lpstr>'4-8-6车辆'!sheet63_22</vt:lpstr>
      <vt:lpstr>'4-8-6车辆'!sheet63_23</vt:lpstr>
      <vt:lpstr>'4-8-6车辆'!sheet63_25</vt:lpstr>
      <vt:lpstr>'4-8-6车辆'!sheet63_27</vt:lpstr>
      <vt:lpstr>'4-8-6车辆'!sheet63_29</vt:lpstr>
      <vt:lpstr>'4-8-6车辆'!sheet63_3</vt:lpstr>
      <vt:lpstr>'4-8-6车辆'!sheet63_30</vt:lpstr>
      <vt:lpstr>'4-8-6车辆'!sheet63_31</vt:lpstr>
      <vt:lpstr>'4-8-6车辆'!sheet63_32</vt:lpstr>
      <vt:lpstr>'4-8-6车辆'!sheet63_34</vt:lpstr>
      <vt:lpstr>'4-8-5机器设备'!sheet63_35</vt:lpstr>
      <vt:lpstr>'4-8-5机器设备'!sheet63_36</vt:lpstr>
      <vt:lpstr>'4-8-6车辆'!sheet63_36</vt:lpstr>
      <vt:lpstr>'4-8-5机器设备'!sheet63_37</vt:lpstr>
      <vt:lpstr>'4-8-5机器设备'!sheet63_38</vt:lpstr>
      <vt:lpstr>'4-8-6车辆'!sheet63_38</vt:lpstr>
      <vt:lpstr>'4-8-5机器设备'!sheet63_39</vt:lpstr>
      <vt:lpstr>'4-8-6车辆'!sheet63_39</vt:lpstr>
      <vt:lpstr>'4-8-6车辆'!sheet63_4</vt:lpstr>
      <vt:lpstr>'4-8-5机器设备'!sheet63_40</vt:lpstr>
      <vt:lpstr>'4-8-6车辆'!sheet63_40</vt:lpstr>
      <vt:lpstr>'4-8-5机器设备'!sheet63_41</vt:lpstr>
      <vt:lpstr>'4-8-5机器设备'!sheet63_42</vt:lpstr>
      <vt:lpstr>'4-8-6车辆'!sheet63_42</vt:lpstr>
      <vt:lpstr>'4-8-5机器设备'!sheet63_43</vt:lpstr>
      <vt:lpstr>'4-8-5机器设备'!sheet63_44</vt:lpstr>
      <vt:lpstr>'4-8-5机器设备'!sheet63_45</vt:lpstr>
      <vt:lpstr>'4-8-6车辆'!sheet63_5</vt:lpstr>
      <vt:lpstr>'4-8-6车辆'!sheet63_6</vt:lpstr>
      <vt:lpstr>'4-8-6车辆'!sheet63_7</vt:lpstr>
      <vt:lpstr>'4-8-6车辆'!sheet63_8</vt:lpstr>
      <vt:lpstr>'4-8-6车辆'!sheet63_9</vt:lpstr>
      <vt:lpstr>'4-8-7电子设备'!sheet64_1</vt:lpstr>
      <vt:lpstr>'4-8-7电子设备'!sheet64_10</vt:lpstr>
      <vt:lpstr>'4-8-7电子设备'!sheet64_11</vt:lpstr>
      <vt:lpstr>'4-8-7电子设备'!sheet64_12</vt:lpstr>
      <vt:lpstr>'4-8-7电子设备'!sheet64_13</vt:lpstr>
      <vt:lpstr>'4-8-7电子设备'!sheet64_14</vt:lpstr>
      <vt:lpstr>'4-8-7电子设备'!sheet64_15</vt:lpstr>
      <vt:lpstr>'4-8-7电子设备'!sheet64_16</vt:lpstr>
      <vt:lpstr>'4-8-7电子设备'!sheet64_17</vt:lpstr>
      <vt:lpstr>'4-8-7电子设备'!sheet64_2</vt:lpstr>
      <vt:lpstr>'4-8-7电子设备'!sheet64_21</vt:lpstr>
      <vt:lpstr>'4-8-7电子设备'!sheet64_22</vt:lpstr>
      <vt:lpstr>'4-8-7电子设备'!sheet64_23</vt:lpstr>
      <vt:lpstr>'4-8-7电子设备'!sheet64_25</vt:lpstr>
      <vt:lpstr>'4-8-7电子设备'!sheet64_27</vt:lpstr>
      <vt:lpstr>'4-8-7电子设备'!sheet64_29</vt:lpstr>
      <vt:lpstr>'4-8-7电子设备'!sheet64_3</vt:lpstr>
      <vt:lpstr>'4-8-7电子设备'!sheet64_30</vt:lpstr>
      <vt:lpstr>'4-8-7电子设备'!sheet64_31</vt:lpstr>
      <vt:lpstr>'4-8-7电子设备'!sheet64_32</vt:lpstr>
      <vt:lpstr>'4-8-7电子设备'!sheet64_34</vt:lpstr>
      <vt:lpstr>'4-8-6车辆'!sheet64_35</vt:lpstr>
      <vt:lpstr>'4-8-7电子设备'!sheet64_35</vt:lpstr>
      <vt:lpstr>'4-8-6车辆'!sheet64_36</vt:lpstr>
      <vt:lpstr>'4-8-7电子设备'!sheet64_36</vt:lpstr>
      <vt:lpstr>'4-8-6车辆'!sheet64_37</vt:lpstr>
      <vt:lpstr>'4-8-6车辆'!sheet64_38</vt:lpstr>
      <vt:lpstr>'4-8-7电子设备'!sheet64_38</vt:lpstr>
      <vt:lpstr>'4-8-6车辆'!sheet64_39</vt:lpstr>
      <vt:lpstr>'4-8-7电子设备'!sheet64_4</vt:lpstr>
      <vt:lpstr>'4-8-6车辆'!sheet64_40</vt:lpstr>
      <vt:lpstr>'4-8-6车辆'!sheet64_41</vt:lpstr>
      <vt:lpstr>'4-8-6车辆'!sheet64_42</vt:lpstr>
      <vt:lpstr>'4-8-6车辆'!sheet64_43</vt:lpstr>
      <vt:lpstr>'4-8-6车辆'!sheet64_44</vt:lpstr>
      <vt:lpstr>'4-8-7电子设备'!sheet64_5</vt:lpstr>
      <vt:lpstr>'4-8-7电子设备'!sheet64_6</vt:lpstr>
      <vt:lpstr>'4-8-7电子设备'!sheet64_7</vt:lpstr>
      <vt:lpstr>'4-8-7电子设备'!sheet64_8</vt:lpstr>
      <vt:lpstr>'4-8-7电子设备'!sheet64_9</vt:lpstr>
      <vt:lpstr>'4-8-8土地'!sheet65_1</vt:lpstr>
      <vt:lpstr>'4-8-8土地'!sheet65_10</vt:lpstr>
      <vt:lpstr>'4-8-8土地'!sheet65_11</vt:lpstr>
      <vt:lpstr>'4-8-8土地'!sheet65_13</vt:lpstr>
      <vt:lpstr>'4-8-8土地'!sheet65_15</vt:lpstr>
      <vt:lpstr>'4-8-8土地'!sheet65_16</vt:lpstr>
      <vt:lpstr>'4-8-8土地'!sheet65_17</vt:lpstr>
      <vt:lpstr>'4-8-8土地'!sheet65_18</vt:lpstr>
      <vt:lpstr>'4-8-8土地'!sheet65_2</vt:lpstr>
      <vt:lpstr>'4-8-8土地'!sheet65_20</vt:lpstr>
      <vt:lpstr>'4-8-8土地'!sheet65_22</vt:lpstr>
      <vt:lpstr>'4-8-8土地'!sheet65_24</vt:lpstr>
      <vt:lpstr>'4-8-8土地'!sheet65_3</vt:lpstr>
      <vt:lpstr>'4-8-7电子设备'!sheet65_33</vt:lpstr>
      <vt:lpstr>'4-8-7电子设备'!sheet65_34</vt:lpstr>
      <vt:lpstr>'4-8-7电子设备'!sheet65_35</vt:lpstr>
      <vt:lpstr>'4-8-7电子设备'!sheet65_36</vt:lpstr>
      <vt:lpstr>'4-8-7电子设备'!sheet65_37</vt:lpstr>
      <vt:lpstr>'4-8-7电子设备'!sheet65_38</vt:lpstr>
      <vt:lpstr>'4-8-7电子设备'!sheet65_39</vt:lpstr>
      <vt:lpstr>'4-8-8土地'!sheet65_4</vt:lpstr>
      <vt:lpstr>'4-8-7电子设备'!sheet65_40</vt:lpstr>
      <vt:lpstr>'4-8-9船舶'!sheet66_1</vt:lpstr>
      <vt:lpstr>'4-8-9船舶'!sheet66_10</vt:lpstr>
      <vt:lpstr>'4-8-9船舶'!sheet66_11</vt:lpstr>
      <vt:lpstr>'4-8-9船舶'!sheet66_12</vt:lpstr>
      <vt:lpstr>'4-8-9船舶'!sheet66_13</vt:lpstr>
      <vt:lpstr>'4-8-9船舶'!sheet66_14</vt:lpstr>
      <vt:lpstr>'4-8-9船舶'!sheet66_15</vt:lpstr>
      <vt:lpstr>'4-8-8土地'!sheet66_17</vt:lpstr>
      <vt:lpstr>'4-8-8土地'!sheet66_18</vt:lpstr>
      <vt:lpstr>'4-8-8土地'!sheet66_19</vt:lpstr>
      <vt:lpstr>'4-8-9船舶'!sheet66_19</vt:lpstr>
      <vt:lpstr>'4-8-9船舶'!sheet66_2</vt:lpstr>
      <vt:lpstr>'4-8-8土地'!sheet66_20</vt:lpstr>
      <vt:lpstr>'4-8-9船舶'!sheet66_20</vt:lpstr>
      <vt:lpstr>'4-8-8土地'!sheet66_21</vt:lpstr>
      <vt:lpstr>'4-8-9船舶'!sheet66_21</vt:lpstr>
      <vt:lpstr>'4-8-8土地'!sheet66_22</vt:lpstr>
      <vt:lpstr>'4-8-9船舶'!sheet66_23</vt:lpstr>
      <vt:lpstr>'4-8-9船舶'!sheet66_25</vt:lpstr>
      <vt:lpstr>'4-8-9船舶'!sheet66_27</vt:lpstr>
      <vt:lpstr>'4-8-9船舶'!sheet66_28</vt:lpstr>
      <vt:lpstr>'4-8-9船舶'!sheet66_29</vt:lpstr>
      <vt:lpstr>'4-8-9船舶'!sheet66_3</vt:lpstr>
      <vt:lpstr>'4-8-9船舶'!sheet66_30</vt:lpstr>
      <vt:lpstr>'4-8-9船舶'!sheet66_32</vt:lpstr>
      <vt:lpstr>'4-8-9船舶'!sheet66_34</vt:lpstr>
      <vt:lpstr>'4-8-9船舶'!sheet66_36</vt:lpstr>
      <vt:lpstr>'4-8-9船舶'!sheet66_38</vt:lpstr>
      <vt:lpstr>'4-8-9船舶'!sheet66_39</vt:lpstr>
      <vt:lpstr>'4-8-9船舶'!sheet66_4</vt:lpstr>
      <vt:lpstr>'4-8-9船舶'!sheet66_40</vt:lpstr>
      <vt:lpstr>'4-8-9船舶'!sheet66_42</vt:lpstr>
      <vt:lpstr>'4-8-9船舶'!sheet66_5</vt:lpstr>
      <vt:lpstr>'4-8-9船舶'!sheet66_6</vt:lpstr>
      <vt:lpstr>'4-8-9船舶'!sheet66_7</vt:lpstr>
      <vt:lpstr>'4-8-9船舶'!sheet66_8</vt:lpstr>
      <vt:lpstr>'4-8-9船舶'!sheet66_9</vt:lpstr>
      <vt:lpstr>'4-9在建工程汇总'!sheet67_1</vt:lpstr>
      <vt:lpstr>'4-9在建工程汇总'!sheet67_10</vt:lpstr>
      <vt:lpstr>'4-9在建工程汇总'!sheet67_11</vt:lpstr>
      <vt:lpstr>'4-9在建工程汇总'!sheet67_12</vt:lpstr>
      <vt:lpstr>'4-9在建工程汇总'!sheet67_13</vt:lpstr>
      <vt:lpstr>'4-9在建工程汇总'!sheet67_14</vt:lpstr>
      <vt:lpstr>'4-9在建工程汇总'!sheet67_15</vt:lpstr>
      <vt:lpstr>'4-9在建工程汇总'!sheet67_16</vt:lpstr>
      <vt:lpstr>'4-9在建工程汇总'!sheet67_17</vt:lpstr>
      <vt:lpstr>'4-9在建工程汇总'!sheet67_18</vt:lpstr>
      <vt:lpstr>'4-9在建工程汇总'!sheet67_19</vt:lpstr>
      <vt:lpstr>'4-9在建工程汇总'!sheet67_2</vt:lpstr>
      <vt:lpstr>'4-9在建工程汇总'!sheet67_20</vt:lpstr>
      <vt:lpstr>'4-9在建工程汇总'!sheet67_21</vt:lpstr>
      <vt:lpstr>'4-9在建工程汇总'!sheet67_22</vt:lpstr>
      <vt:lpstr>'4-9在建工程汇总'!sheet67_23</vt:lpstr>
      <vt:lpstr>'4-9在建工程汇总'!sheet67_24</vt:lpstr>
      <vt:lpstr>'4-9在建工程汇总'!sheet67_25</vt:lpstr>
      <vt:lpstr>'4-9在建工程汇总'!sheet67_26</vt:lpstr>
      <vt:lpstr>'4-9在建工程汇总'!sheet67_27</vt:lpstr>
      <vt:lpstr>'4-9在建工程汇总'!sheet67_28</vt:lpstr>
      <vt:lpstr>'4-9在建工程汇总'!sheet67_29</vt:lpstr>
      <vt:lpstr>'4-9在建工程汇总'!sheet67_3</vt:lpstr>
      <vt:lpstr>'4-9在建工程汇总'!sheet67_30</vt:lpstr>
      <vt:lpstr>'4-9在建工程汇总'!sheet67_31</vt:lpstr>
      <vt:lpstr>'4-9在建工程汇总'!sheet67_32</vt:lpstr>
      <vt:lpstr>'4-8-9船舶'!sheet67_34</vt:lpstr>
      <vt:lpstr>'4-8-9船舶'!sheet67_35</vt:lpstr>
      <vt:lpstr>'4-8-9船舶'!sheet67_36</vt:lpstr>
      <vt:lpstr>'4-8-9船舶'!sheet67_37</vt:lpstr>
      <vt:lpstr>'4-8-9船舶'!sheet67_38</vt:lpstr>
      <vt:lpstr>'4-8-9船舶'!sheet67_39</vt:lpstr>
      <vt:lpstr>'4-9在建工程汇总'!sheet67_4</vt:lpstr>
      <vt:lpstr>'4-8-9船舶'!sheet67_40</vt:lpstr>
      <vt:lpstr>'4-8-9船舶'!sheet67_41</vt:lpstr>
      <vt:lpstr>'4-8-9船舶'!sheet67_42</vt:lpstr>
      <vt:lpstr>'4-8-9船舶'!sheet67_43</vt:lpstr>
      <vt:lpstr>'4-8-9船舶'!sheet67_44</vt:lpstr>
      <vt:lpstr>'4-9在建工程汇总'!sheet67_5</vt:lpstr>
      <vt:lpstr>'4-9在建工程汇总'!sheet67_6</vt:lpstr>
      <vt:lpstr>'4-9在建工程汇总'!sheet67_7</vt:lpstr>
      <vt:lpstr>'4-9在建工程汇总'!sheet67_8</vt:lpstr>
      <vt:lpstr>'4-9在建工程汇总'!sheet67_9</vt:lpstr>
      <vt:lpstr>'4-9-1在建（土建）'!sheet68_1</vt:lpstr>
      <vt:lpstr>'4-9-1在建（土建）'!sheet68_10</vt:lpstr>
      <vt:lpstr>sheet68_100</vt:lpstr>
      <vt:lpstr>'4-9-1在建（土建）'!sheet68_12</vt:lpstr>
      <vt:lpstr>'4-9-1在建（土建）'!sheet68_14</vt:lpstr>
      <vt:lpstr>'4-9-1在建（土建）'!sheet68_15</vt:lpstr>
      <vt:lpstr>'4-9-1在建（土建）'!sheet68_17</vt:lpstr>
      <vt:lpstr>'4-9-1在建（土建）'!sheet68_18</vt:lpstr>
      <vt:lpstr>'4-9-1在建（土建）'!sheet68_19</vt:lpstr>
      <vt:lpstr>'4-9-1在建（土建）'!sheet68_2</vt:lpstr>
      <vt:lpstr>'4-9-1在建（土建）'!sheet68_20</vt:lpstr>
      <vt:lpstr>'4-9-1在建（土建）'!sheet68_21</vt:lpstr>
      <vt:lpstr>'4-9-1在建（土建）'!sheet68_23</vt:lpstr>
      <vt:lpstr>'4-9-1在建（土建）'!sheet68_3</vt:lpstr>
      <vt:lpstr>'4-9-1在建（土建）'!sheet68_4</vt:lpstr>
      <vt:lpstr>'4-9-1在建（土建）'!sheet68_5</vt:lpstr>
      <vt:lpstr>'4-9-1在建（土建）'!sheet68_6</vt:lpstr>
      <vt:lpstr>'4-9-1在建（土建）'!sheet68_7</vt:lpstr>
      <vt:lpstr>'4-9-1在建（土建）'!sheet68_8</vt:lpstr>
      <vt:lpstr>'4-9-1在建（土建）'!sheet68_9</vt:lpstr>
      <vt:lpstr>'4-9-2在建（设备）'!sheet69_1</vt:lpstr>
      <vt:lpstr>'4-9-2在建（设备）'!sheet69_10</vt:lpstr>
      <vt:lpstr>'4-9-2在建（设备）'!sheet69_17</vt:lpstr>
      <vt:lpstr>'4-9-2在建（设备）'!sheet69_18</vt:lpstr>
      <vt:lpstr>'4-9-2在建（设备）'!sheet69_19</vt:lpstr>
      <vt:lpstr>'4-9-2在建（设备）'!sheet69_2</vt:lpstr>
      <vt:lpstr>'4-9-2在建（设备）'!sheet69_20</vt:lpstr>
      <vt:lpstr>'4-9-2在建（设备）'!sheet69_21</vt:lpstr>
      <vt:lpstr>'4-9-1在建（土建）'!sheet69_22</vt:lpstr>
      <vt:lpstr>'4-9-2在建（设备）'!sheet69_22</vt:lpstr>
      <vt:lpstr>'4-9-1在建（土建）'!sheet69_23</vt:lpstr>
      <vt:lpstr>'4-9-1在建（土建）'!sheet69_24</vt:lpstr>
      <vt:lpstr>'4-9-2在建（设备）'!sheet69_24</vt:lpstr>
      <vt:lpstr>'4-9-1在建（土建）'!sheet69_25</vt:lpstr>
      <vt:lpstr>'4-9-2在建（设备）'!sheet69_25</vt:lpstr>
      <vt:lpstr>'4-9-1在建（土建）'!sheet69_26</vt:lpstr>
      <vt:lpstr>'4-9-2在建（设备）'!sheet69_26</vt:lpstr>
      <vt:lpstr>'4-9-1在建（土建）'!sheet69_27</vt:lpstr>
      <vt:lpstr>'4-9-2在建（设备）'!sheet69_27</vt:lpstr>
      <vt:lpstr>'4-9-2在建（设备）'!sheet69_28</vt:lpstr>
      <vt:lpstr>'4-9-2在建（设备）'!sheet69_3</vt:lpstr>
      <vt:lpstr>'4-9-2在建（设备）'!sheet69_30</vt:lpstr>
      <vt:lpstr>'4-9-2在建（设备）'!sheet69_32</vt:lpstr>
      <vt:lpstr>'4-9-2在建（设备）'!sheet69_33</vt:lpstr>
      <vt:lpstr>'4-9-2在建（设备）'!sheet69_35</vt:lpstr>
      <vt:lpstr>'4-9-2在建（设备）'!sheet69_36</vt:lpstr>
      <vt:lpstr>'4-9-2在建（设备）'!sheet69_37</vt:lpstr>
      <vt:lpstr>'4-9-2在建（设备）'!sheet69_38</vt:lpstr>
      <vt:lpstr>'4-9-2在建（设备）'!sheet69_4</vt:lpstr>
      <vt:lpstr>'4-9-2在建（设备）'!sheet69_40</vt:lpstr>
      <vt:lpstr>'4-9-2在建（设备）'!sheet69_41</vt:lpstr>
      <vt:lpstr>'4-9-2在建（设备）'!sheet69_43</vt:lpstr>
      <vt:lpstr>'4-9-2在建（设备）'!sheet69_5</vt:lpstr>
      <vt:lpstr>'4-9-2在建（设备）'!sheet69_6</vt:lpstr>
      <vt:lpstr>'4-9-2在建（设备）'!sheet69_7</vt:lpstr>
      <vt:lpstr>'4-9-2在建（设备）'!sheet69_8</vt:lpstr>
      <vt:lpstr>'4-9-2在建（设备）'!sheet69_9</vt:lpstr>
      <vt:lpstr>企业基本情况表!sheet7_1</vt:lpstr>
      <vt:lpstr>'4-9-3在建（待摊投资）'!sheet70_1</vt:lpstr>
      <vt:lpstr>'4-9-3在建（待摊投资）'!sheet70_10</vt:lpstr>
      <vt:lpstr>'4-9-3在建（待摊投资）'!sheet70_11</vt:lpstr>
      <vt:lpstr>'4-9-3在建（待摊投资）'!sheet70_13</vt:lpstr>
      <vt:lpstr>'4-9-3在建（待摊投资）'!sheet70_2</vt:lpstr>
      <vt:lpstr>'4-9-3在建（待摊投资）'!sheet70_3</vt:lpstr>
      <vt:lpstr>'4-9-2在建（设备）'!sheet70_34</vt:lpstr>
      <vt:lpstr>'4-9-2在建（设备）'!sheet70_35</vt:lpstr>
      <vt:lpstr>'4-9-2在建（设备）'!sheet70_36</vt:lpstr>
      <vt:lpstr>'4-9-2在建（设备）'!sheet70_37</vt:lpstr>
      <vt:lpstr>'4-9-2在建（设备）'!sheet70_38</vt:lpstr>
      <vt:lpstr>'4-9-2在建（设备）'!sheet70_39</vt:lpstr>
      <vt:lpstr>'4-9-3在建（待摊投资）'!sheet70_4</vt:lpstr>
      <vt:lpstr>'4-9-2在建（设备）'!sheet70_40</vt:lpstr>
      <vt:lpstr>'4-9-2在建（设备）'!sheet70_41</vt:lpstr>
      <vt:lpstr>'4-9-2在建（设备）'!sheet70_42</vt:lpstr>
      <vt:lpstr>'4-9-2在建（设备）'!sheet70_43</vt:lpstr>
      <vt:lpstr>'4-9-2在建（设备）'!sheet70_44</vt:lpstr>
      <vt:lpstr>'4-9-2在建（设备）'!sheet70_45</vt:lpstr>
      <vt:lpstr>'4-9-2在建（设备）'!sheet70_46</vt:lpstr>
      <vt:lpstr>'4-9-2在建（设备）'!sheet70_47</vt:lpstr>
      <vt:lpstr>'4-9-2在建（设备）'!sheet70_48</vt:lpstr>
      <vt:lpstr>'4-9-2在建（设备）'!sheet70_49</vt:lpstr>
      <vt:lpstr>'4-9-2在建（设备）'!sheet70_50</vt:lpstr>
      <vt:lpstr>'4-9-2在建（设备）'!sheet70_51</vt:lpstr>
      <vt:lpstr>'4-9-2在建（设备）'!sheet70_52</vt:lpstr>
      <vt:lpstr>'4-9-2在建（设备）'!sheet70_53</vt:lpstr>
      <vt:lpstr>'4-9-3在建（待摊投资）'!sheet70_6</vt:lpstr>
      <vt:lpstr>'4-9-3在建（待摊投资）'!sheet70_8</vt:lpstr>
      <vt:lpstr>'4-9-3在建（待摊投资）'!sheet70_9</vt:lpstr>
      <vt:lpstr>'4-9-4在建（工程物资）'!sheet71_1</vt:lpstr>
      <vt:lpstr>'4-9-4在建（工程物资）'!sheet71_10</vt:lpstr>
      <vt:lpstr>'4-9-4在建（工程物资）'!sheet71_12</vt:lpstr>
      <vt:lpstr>'4-9-3在建（待摊投资）'!sheet71_13</vt:lpstr>
      <vt:lpstr>'4-9-4在建（工程物资）'!sheet71_13</vt:lpstr>
      <vt:lpstr>'4-9-3在建（待摊投资）'!sheet71_14</vt:lpstr>
      <vt:lpstr>'4-9-3在建（待摊投资）'!sheet71_15</vt:lpstr>
      <vt:lpstr>'4-9-4在建（工程物资）'!sheet71_15</vt:lpstr>
      <vt:lpstr>'4-9-3在建（待摊投资）'!sheet71_16</vt:lpstr>
      <vt:lpstr>'4-9-4在建（工程物资）'!sheet71_17</vt:lpstr>
      <vt:lpstr>'4-9-4在建（工程物资）'!sheet71_18</vt:lpstr>
      <vt:lpstr>'4-9-4在建（工程物资）'!sheet71_2</vt:lpstr>
      <vt:lpstr>'4-9-4在建（工程物资）'!sheet71_20</vt:lpstr>
      <vt:lpstr>'4-9-4在建（工程物资）'!sheet71_21</vt:lpstr>
      <vt:lpstr>'4-9-4在建（工程物资）'!sheet71_22</vt:lpstr>
      <vt:lpstr>'4-9-4在建（工程物资）'!sheet71_23</vt:lpstr>
      <vt:lpstr>'4-9-4在建（工程物资）'!sheet71_24</vt:lpstr>
      <vt:lpstr>'4-9-4在建（工程物资）'!sheet71_26</vt:lpstr>
      <vt:lpstr>'4-9-4在建（工程物资）'!sheet71_27</vt:lpstr>
      <vt:lpstr>'4-9-4在建（工程物资）'!sheet71_29</vt:lpstr>
      <vt:lpstr>'4-9-4在建（工程物资）'!sheet71_3</vt:lpstr>
      <vt:lpstr>'4-9-4在建（工程物资）'!sheet71_31</vt:lpstr>
      <vt:lpstr>'4-9-4在建（工程物资）'!sheet71_33</vt:lpstr>
      <vt:lpstr>'4-9-4在建（工程物资）'!sheet71_4</vt:lpstr>
      <vt:lpstr>'4-9-4在建（工程物资）'!sheet71_5</vt:lpstr>
      <vt:lpstr>'4-9-4在建（工程物资）'!sheet71_6</vt:lpstr>
      <vt:lpstr>'4-9-4在建（工程物资）'!sheet71_7</vt:lpstr>
      <vt:lpstr>'4-9-4在建（工程物资）'!sheet71_8</vt:lpstr>
      <vt:lpstr>'4-9-4在建（工程物资）'!sheet71_9</vt:lpstr>
      <vt:lpstr>'4-10生产性生物资产'!sheet72_1</vt:lpstr>
      <vt:lpstr>'4-10生产性生物资产'!sheet72_10</vt:lpstr>
      <vt:lpstr>'4-10生产性生物资产'!sheet72_11</vt:lpstr>
      <vt:lpstr>'4-10生产性生物资产'!sheet72_12</vt:lpstr>
      <vt:lpstr>'4-10生产性生物资产'!sheet72_13</vt:lpstr>
      <vt:lpstr>'4-10生产性生物资产'!sheet72_14</vt:lpstr>
      <vt:lpstr>'4-10生产性生物资产'!sheet72_15</vt:lpstr>
      <vt:lpstr>'4-10生产性生物资产'!sheet72_16</vt:lpstr>
      <vt:lpstr>'4-10生产性生物资产'!sheet72_2</vt:lpstr>
      <vt:lpstr>'4-10生产性生物资产'!sheet72_20</vt:lpstr>
      <vt:lpstr>'4-10生产性生物资产'!sheet72_21</vt:lpstr>
      <vt:lpstr>'4-10生产性生物资产'!sheet72_22</vt:lpstr>
      <vt:lpstr>'4-10生产性生物资产'!sheet72_24</vt:lpstr>
      <vt:lpstr>'4-10生产性生物资产'!sheet72_26</vt:lpstr>
      <vt:lpstr>'4-10生产性生物资产'!sheet72_28</vt:lpstr>
      <vt:lpstr>'4-9-4在建（工程物资）'!sheet72_28</vt:lpstr>
      <vt:lpstr>'4-10生产性生物资产'!sheet72_29</vt:lpstr>
      <vt:lpstr>'4-9-4在建（工程物资）'!sheet72_29</vt:lpstr>
      <vt:lpstr>'4-10生产性生物资产'!sheet72_3</vt:lpstr>
      <vt:lpstr>'4-10生产性生物资产'!sheet72_30</vt:lpstr>
      <vt:lpstr>'4-9-4在建（工程物资）'!sheet72_30</vt:lpstr>
      <vt:lpstr>'4-10生产性生物资产'!sheet72_31</vt:lpstr>
      <vt:lpstr>'4-9-4在建（工程物资）'!sheet72_31</vt:lpstr>
      <vt:lpstr>'4-10生产性生物资产'!sheet72_32</vt:lpstr>
      <vt:lpstr>'4-9-4在建（工程物资）'!sheet72_32</vt:lpstr>
      <vt:lpstr>'4-9-4在建（工程物资）'!sheet72_33</vt:lpstr>
      <vt:lpstr>'4-10生产性生物资产'!sheet72_34</vt:lpstr>
      <vt:lpstr>'4-9-4在建（工程物资）'!sheet72_34</vt:lpstr>
      <vt:lpstr>'4-10生产性生物资产'!sheet72_35</vt:lpstr>
      <vt:lpstr>'4-9-4在建（工程物资）'!sheet72_35</vt:lpstr>
      <vt:lpstr>'4-10生产性生物资产'!sheet72_36</vt:lpstr>
      <vt:lpstr>'4-9-4在建（工程物资）'!sheet72_36</vt:lpstr>
      <vt:lpstr>'4-9-4在建（工程物资）'!sheet72_37</vt:lpstr>
      <vt:lpstr>'4-10生产性生物资产'!sheet72_38</vt:lpstr>
      <vt:lpstr>'4-9-4在建（工程物资）'!sheet72_38</vt:lpstr>
      <vt:lpstr>'4-10生产性生物资产'!sheet72_4</vt:lpstr>
      <vt:lpstr>'4-10生产性生物资产'!sheet72_5</vt:lpstr>
      <vt:lpstr>'4-10生产性生物资产'!sheet72_6</vt:lpstr>
      <vt:lpstr>'4-10生产性生物资产'!sheet72_7</vt:lpstr>
      <vt:lpstr>'4-10生产性生物资产'!sheet72_8</vt:lpstr>
      <vt:lpstr>'4-10生产性生物资产'!sheet72_9</vt:lpstr>
      <vt:lpstr>'4-11油气资产'!sheet73_1</vt:lpstr>
      <vt:lpstr>'4-11油气资产'!sheet73_10</vt:lpstr>
      <vt:lpstr>'4-11油气资产'!sheet73_11</vt:lpstr>
      <vt:lpstr>'4-11油气资产'!sheet73_12</vt:lpstr>
      <vt:lpstr>'4-11油气资产'!sheet73_13</vt:lpstr>
      <vt:lpstr>'4-11油气资产'!sheet73_14</vt:lpstr>
      <vt:lpstr>'4-11油气资产'!sheet73_15</vt:lpstr>
      <vt:lpstr>'4-11油气资产'!sheet73_16</vt:lpstr>
      <vt:lpstr>'4-11油气资产'!sheet73_2</vt:lpstr>
      <vt:lpstr>'4-11油气资产'!sheet73_20</vt:lpstr>
      <vt:lpstr>'4-11油气资产'!sheet73_21</vt:lpstr>
      <vt:lpstr>'4-11油气资产'!sheet73_22</vt:lpstr>
      <vt:lpstr>'4-11油气资产'!sheet73_24</vt:lpstr>
      <vt:lpstr>'4-11油气资产'!sheet73_26</vt:lpstr>
      <vt:lpstr>'4-11油气资产'!sheet73_28</vt:lpstr>
      <vt:lpstr>'4-11油气资产'!sheet73_29</vt:lpstr>
      <vt:lpstr>'4-11油气资产'!sheet73_3</vt:lpstr>
      <vt:lpstr>'4-11油气资产'!sheet73_31</vt:lpstr>
      <vt:lpstr>'4-11油气资产'!sheet73_32</vt:lpstr>
      <vt:lpstr>'4-10生产性生物资产'!sheet73_33</vt:lpstr>
      <vt:lpstr>'4-11油气资产'!sheet73_33</vt:lpstr>
      <vt:lpstr>'4-10生产性生物资产'!sheet73_34</vt:lpstr>
      <vt:lpstr>'4-11油气资产'!sheet73_34</vt:lpstr>
      <vt:lpstr>'4-10生产性生物资产'!sheet73_35</vt:lpstr>
      <vt:lpstr>'4-11油气资产'!sheet73_35</vt:lpstr>
      <vt:lpstr>'4-10生产性生物资产'!sheet73_36</vt:lpstr>
      <vt:lpstr>'4-11油气资产'!sheet73_36</vt:lpstr>
      <vt:lpstr>'4-10生产性生物资产'!sheet73_37</vt:lpstr>
      <vt:lpstr>'4-11油气资产'!sheet73_37</vt:lpstr>
      <vt:lpstr>'4-10生产性生物资产'!sheet73_38</vt:lpstr>
      <vt:lpstr>'4-10生产性生物资产'!sheet73_39</vt:lpstr>
      <vt:lpstr>'4-11油气资产'!sheet73_39</vt:lpstr>
      <vt:lpstr>'4-11油气资产'!sheet73_4</vt:lpstr>
      <vt:lpstr>'4-10生产性生物资产'!sheet73_40</vt:lpstr>
      <vt:lpstr>'4-11油气资产'!sheet73_5</vt:lpstr>
      <vt:lpstr>'4-11油气资产'!sheet73_6</vt:lpstr>
      <vt:lpstr>'4-11油气资产'!sheet73_7</vt:lpstr>
      <vt:lpstr>'4-11油气资产'!sheet73_8</vt:lpstr>
      <vt:lpstr>'4-11油气资产'!sheet73_9</vt:lpstr>
      <vt:lpstr>'4-12使用权资产'!sheet74_1</vt:lpstr>
      <vt:lpstr>'4-12使用权资产'!sheet74_10</vt:lpstr>
      <vt:lpstr>'4-12使用权资产'!sheet74_12</vt:lpstr>
      <vt:lpstr>'4-12使用权资产'!sheet74_14</vt:lpstr>
      <vt:lpstr>'4-12使用权资产'!sheet74_15</vt:lpstr>
      <vt:lpstr>'4-12使用权资产'!sheet74_17</vt:lpstr>
      <vt:lpstr>'4-12使用权资产'!sheet74_18</vt:lpstr>
      <vt:lpstr>'4-12使用权资产'!sheet74_19</vt:lpstr>
      <vt:lpstr>'4-12使用权资产'!sheet74_2</vt:lpstr>
      <vt:lpstr>'4-12使用权资产'!sheet74_20</vt:lpstr>
      <vt:lpstr>'4-12使用权资产'!sheet74_21</vt:lpstr>
      <vt:lpstr>'4-12使用权资产'!sheet74_23</vt:lpstr>
      <vt:lpstr>'4-12使用权资产'!sheet74_3</vt:lpstr>
      <vt:lpstr>'4-11油气资产'!sheet74_34</vt:lpstr>
      <vt:lpstr>'4-11油气资产'!sheet74_35</vt:lpstr>
      <vt:lpstr>'4-11油气资产'!sheet74_36</vt:lpstr>
      <vt:lpstr>'4-11油气资产'!sheet74_37</vt:lpstr>
      <vt:lpstr>'4-11油气资产'!sheet74_38</vt:lpstr>
      <vt:lpstr>'4-11油气资产'!sheet74_39</vt:lpstr>
      <vt:lpstr>'4-12使用权资产'!sheet74_4</vt:lpstr>
      <vt:lpstr>'4-11油气资产'!sheet74_40</vt:lpstr>
      <vt:lpstr>'4-11油气资产'!sheet74_41</vt:lpstr>
      <vt:lpstr>'4-12使用权资产'!sheet74_5</vt:lpstr>
      <vt:lpstr>'4-12使用权资产'!sheet74_6</vt:lpstr>
      <vt:lpstr>'4-12使用权资产'!sheet74_7</vt:lpstr>
      <vt:lpstr>'4-12使用权资产'!sheet74_8</vt:lpstr>
      <vt:lpstr>'4-12使用权资产'!sheet74_9</vt:lpstr>
      <vt:lpstr>'4-13无形资产汇总'!sheet75_1</vt:lpstr>
      <vt:lpstr>'4-13无形资产汇总'!sheet75_10</vt:lpstr>
      <vt:lpstr>'4-13无形资产汇总'!sheet75_11</vt:lpstr>
      <vt:lpstr>'4-13无形资产汇总'!sheet75_12</vt:lpstr>
      <vt:lpstr>'4-13无形资产汇总'!sheet75_13</vt:lpstr>
      <vt:lpstr>'4-13无形资产汇总'!sheet75_14</vt:lpstr>
      <vt:lpstr>'4-13无形资产汇总'!sheet75_15</vt:lpstr>
      <vt:lpstr>'4-13无形资产汇总'!sheet75_16</vt:lpstr>
      <vt:lpstr>'4-13无形资产汇总'!sheet75_17</vt:lpstr>
      <vt:lpstr>'4-13无形资产汇总'!sheet75_18</vt:lpstr>
      <vt:lpstr>'4-13无形资产汇总'!sheet75_19</vt:lpstr>
      <vt:lpstr>'4-13无形资产汇总'!sheet75_2</vt:lpstr>
      <vt:lpstr>'4-13无形资产汇总'!sheet75_20</vt:lpstr>
      <vt:lpstr>'4-13无形资产汇总'!sheet75_21</vt:lpstr>
      <vt:lpstr>'4-12使用权资产'!sheet75_22</vt:lpstr>
      <vt:lpstr>'4-13无形资产汇总'!sheet75_22</vt:lpstr>
      <vt:lpstr>'4-12使用权资产'!sheet75_23</vt:lpstr>
      <vt:lpstr>'4-13无形资产汇总'!sheet75_23</vt:lpstr>
      <vt:lpstr>'4-12使用权资产'!sheet75_24</vt:lpstr>
      <vt:lpstr>'4-13无形资产汇总'!sheet75_24</vt:lpstr>
      <vt:lpstr>'4-12使用权资产'!sheet75_25</vt:lpstr>
      <vt:lpstr>'4-13无形资产汇总'!sheet75_25</vt:lpstr>
      <vt:lpstr>'4-13无形资产汇总'!sheet75_26</vt:lpstr>
      <vt:lpstr>'4-13无形资产汇总'!sheet75_27</vt:lpstr>
      <vt:lpstr>'4-13无形资产汇总'!sheet75_28</vt:lpstr>
      <vt:lpstr>'4-13无形资产汇总'!sheet75_29</vt:lpstr>
      <vt:lpstr>'4-13无形资产汇总'!sheet75_3</vt:lpstr>
      <vt:lpstr>'4-13无形资产汇总'!sheet75_30</vt:lpstr>
      <vt:lpstr>'4-13无形资产汇总'!sheet75_31</vt:lpstr>
      <vt:lpstr>'4-13无形资产汇总'!sheet75_32</vt:lpstr>
      <vt:lpstr>'4-13无形资产汇总'!sheet75_33</vt:lpstr>
      <vt:lpstr>'4-13无形资产汇总'!sheet75_34</vt:lpstr>
      <vt:lpstr>'4-13无形资产汇总'!sheet75_35</vt:lpstr>
      <vt:lpstr>'4-13无形资产汇总'!sheet75_36</vt:lpstr>
      <vt:lpstr>'4-13无形资产汇总'!sheet75_37</vt:lpstr>
      <vt:lpstr>'4-13无形资产汇总'!sheet75_4</vt:lpstr>
      <vt:lpstr>'4-13无形资产汇总'!sheet75_5</vt:lpstr>
      <vt:lpstr>'4-13无形资产汇总'!sheet75_6</vt:lpstr>
      <vt:lpstr>'4-13无形资产汇总'!sheet75_7</vt:lpstr>
      <vt:lpstr>'4-13无形资产汇总'!sheet75_8</vt:lpstr>
      <vt:lpstr>'4-13无形资产汇总'!sheet75_9</vt:lpstr>
      <vt:lpstr>'4-13-1无形-土地'!sheet76_1</vt:lpstr>
      <vt:lpstr>'4-13-1无形-土地'!sheet76_10</vt:lpstr>
      <vt:lpstr>'4-13-1无形-土地'!sheet76_11</vt:lpstr>
      <vt:lpstr>'4-13-1无形-土地'!sheet76_13</vt:lpstr>
      <vt:lpstr>'4-13-1无形-土地'!sheet76_14</vt:lpstr>
      <vt:lpstr>'4-13-1无形-土地'!sheet76_16</vt:lpstr>
      <vt:lpstr>'4-13-1无形-土地'!sheet76_18</vt:lpstr>
      <vt:lpstr>'4-13-1无形-土地'!sheet76_2</vt:lpstr>
      <vt:lpstr>'4-13-1无形-土地'!sheet76_20</vt:lpstr>
      <vt:lpstr>'4-13-1无形-土地'!sheet76_21</vt:lpstr>
      <vt:lpstr>'4-13-1无形-土地'!sheet76_22</vt:lpstr>
      <vt:lpstr>'4-13-1无形-土地'!sheet76_23</vt:lpstr>
      <vt:lpstr>'4-13-1无形-土地'!sheet76_25</vt:lpstr>
      <vt:lpstr>'4-13-1无形-土地'!sheet76_27</vt:lpstr>
      <vt:lpstr>'4-13-1无形-土地'!sheet76_28</vt:lpstr>
      <vt:lpstr>'4-13-1无形-土地'!sheet76_29</vt:lpstr>
      <vt:lpstr>'4-13-1无形-土地'!sheet76_3</vt:lpstr>
      <vt:lpstr>'4-13-1无形-土地'!sheet76_31</vt:lpstr>
      <vt:lpstr>'4-13-1无形-土地'!sheet76_4</vt:lpstr>
      <vt:lpstr>'4-13-1无形-土地'!sheet76_5</vt:lpstr>
      <vt:lpstr>'4-13-1无形-土地'!sheet76_6</vt:lpstr>
      <vt:lpstr>'4-13-1无形-土地'!sheet76_7</vt:lpstr>
      <vt:lpstr>'4-13-1无形-土地'!sheet76_8</vt:lpstr>
      <vt:lpstr>'4-13-1无形-土地'!sheet76_9</vt:lpstr>
      <vt:lpstr>'4-13-2无形-矿业权'!sheet77_1</vt:lpstr>
      <vt:lpstr>'4-13-2无形-矿业权'!sheet77_10</vt:lpstr>
      <vt:lpstr>'4-13-2无形-矿业权'!sheet77_11</vt:lpstr>
      <vt:lpstr>'4-13-2无形-矿业权'!sheet77_13</vt:lpstr>
      <vt:lpstr>'4-13-2无形-矿业权'!sheet77_14</vt:lpstr>
      <vt:lpstr>'4-13-2无形-矿业权'!sheet77_16</vt:lpstr>
      <vt:lpstr>'4-13-2无形-矿业权'!sheet77_18</vt:lpstr>
      <vt:lpstr>'4-13-2无形-矿业权'!sheet77_2</vt:lpstr>
      <vt:lpstr>'4-13-2无形-矿业权'!sheet77_20</vt:lpstr>
      <vt:lpstr>'4-13-2无形-矿业权'!sheet77_21</vt:lpstr>
      <vt:lpstr>'4-13-2无形-矿业权'!sheet77_22</vt:lpstr>
      <vt:lpstr>'4-13-2无形-矿业权'!sheet77_23</vt:lpstr>
      <vt:lpstr>'4-13-2无形-矿业权'!sheet77_25</vt:lpstr>
      <vt:lpstr>'4-13-2无形-矿业权'!sheet77_26</vt:lpstr>
      <vt:lpstr>'4-13-1无形-土地'!sheet77_27</vt:lpstr>
      <vt:lpstr>'4-13-2无形-矿业权'!sheet77_27</vt:lpstr>
      <vt:lpstr>'4-13-1无形-土地'!sheet77_28</vt:lpstr>
      <vt:lpstr>'4-13-1无形-土地'!sheet77_29</vt:lpstr>
      <vt:lpstr>'4-13-2无形-矿业权'!sheet77_29</vt:lpstr>
      <vt:lpstr>'4-13-2无形-矿业权'!sheet77_3</vt:lpstr>
      <vt:lpstr>'4-13-1无形-土地'!sheet77_30</vt:lpstr>
      <vt:lpstr>'4-13-1无形-土地'!sheet77_31</vt:lpstr>
      <vt:lpstr>'4-13-2无形-矿业权'!sheet77_31</vt:lpstr>
      <vt:lpstr>'4-13-1无形-土地'!sheet77_32</vt:lpstr>
      <vt:lpstr>'4-13-1无形-土地'!sheet77_33</vt:lpstr>
      <vt:lpstr>'4-13-2无形-矿业权'!sheet77_4</vt:lpstr>
      <vt:lpstr>'4-13-2无形-矿业权'!sheet77_5</vt:lpstr>
      <vt:lpstr>'4-13-2无形-矿业权'!sheet77_6</vt:lpstr>
      <vt:lpstr>'4-13-2无形-矿业权'!sheet77_7</vt:lpstr>
      <vt:lpstr>'4-13-2无形-矿业权'!sheet77_8</vt:lpstr>
      <vt:lpstr>'4-13-2无形-矿业权'!sheet77_9</vt:lpstr>
      <vt:lpstr>'4-13-3无形-其他'!sheet78_1</vt:lpstr>
      <vt:lpstr>'4-13-3无形-其他'!sheet78_10</vt:lpstr>
      <vt:lpstr>'4-13-3无形-其他'!sheet78_11</vt:lpstr>
      <vt:lpstr>'4-13-3无形-其他'!sheet78_13</vt:lpstr>
      <vt:lpstr>'4-13-3无形-其他'!sheet78_14</vt:lpstr>
      <vt:lpstr>'4-13-3无形-其他'!sheet78_16</vt:lpstr>
      <vt:lpstr>'4-13-3无形-其他'!sheet78_18</vt:lpstr>
      <vt:lpstr>'4-13-3无形-其他'!sheet78_2</vt:lpstr>
      <vt:lpstr>'4-13-3无形-其他'!sheet78_20</vt:lpstr>
      <vt:lpstr>'4-13-3无形-其他'!sheet78_21</vt:lpstr>
      <vt:lpstr>'4-13-3无形-其他'!sheet78_22</vt:lpstr>
      <vt:lpstr>'4-13-3无形-其他'!sheet78_23</vt:lpstr>
      <vt:lpstr>'4-13-3无形-其他'!sheet78_25</vt:lpstr>
      <vt:lpstr>'4-13-2无形-矿业权'!sheet78_27</vt:lpstr>
      <vt:lpstr>'4-13-3无形-其他'!sheet78_27</vt:lpstr>
      <vt:lpstr>'4-13-2无形-矿业权'!sheet78_28</vt:lpstr>
      <vt:lpstr>'4-13-3无形-其他'!sheet78_28</vt:lpstr>
      <vt:lpstr>'4-13-2无形-矿业权'!sheet78_29</vt:lpstr>
      <vt:lpstr>'4-13-3无形-其他'!sheet78_29</vt:lpstr>
      <vt:lpstr>'4-13-3无形-其他'!sheet78_3</vt:lpstr>
      <vt:lpstr>'4-13-2无形-矿业权'!sheet78_30</vt:lpstr>
      <vt:lpstr>'4-13-2无形-矿业权'!sheet78_31</vt:lpstr>
      <vt:lpstr>'4-13-3无形-其他'!sheet78_31</vt:lpstr>
      <vt:lpstr>'4-13-2无形-矿业权'!sheet78_32</vt:lpstr>
      <vt:lpstr>'4-13-2无形-矿业权'!sheet78_33</vt:lpstr>
      <vt:lpstr>'4-13-3无形-其他'!sheet78_33</vt:lpstr>
      <vt:lpstr>'4-13-3无形-其他'!sheet78_4</vt:lpstr>
      <vt:lpstr>'4-13-3无形-其他'!sheet78_5</vt:lpstr>
      <vt:lpstr>'4-13-3无形-其他'!sheet78_6</vt:lpstr>
      <vt:lpstr>'4-13-3无形-其他'!sheet78_7</vt:lpstr>
      <vt:lpstr>'4-13-3无形-其他'!sheet78_8</vt:lpstr>
      <vt:lpstr>'4-13-3无形-其他'!sheet78_9</vt:lpstr>
      <vt:lpstr>'4-14开发支出'!sheet79_1</vt:lpstr>
      <vt:lpstr>'4-14开发支出'!sheet79_10</vt:lpstr>
      <vt:lpstr>'4-14开发支出'!sheet79_11</vt:lpstr>
      <vt:lpstr>'4-14开发支出'!sheet79_13</vt:lpstr>
      <vt:lpstr>'4-14开发支出'!sheet79_15</vt:lpstr>
      <vt:lpstr>'4-14开发支出'!sheet79_17</vt:lpstr>
      <vt:lpstr>'4-14开发支出'!sheet79_2</vt:lpstr>
      <vt:lpstr>'4-13-3无形-其他'!sheet79_28</vt:lpstr>
      <vt:lpstr>'4-13-3无形-其他'!sheet79_29</vt:lpstr>
      <vt:lpstr>'4-14开发支出'!sheet79_3</vt:lpstr>
      <vt:lpstr>'4-13-3无形-其他'!sheet79_30</vt:lpstr>
      <vt:lpstr>'4-13-3无形-其他'!sheet79_31</vt:lpstr>
      <vt:lpstr>'4-13-3无形-其他'!sheet79_32</vt:lpstr>
      <vt:lpstr>'4-13-3无形-其他'!sheet79_33</vt:lpstr>
      <vt:lpstr>'4-13-3无形-其他'!sheet79_34</vt:lpstr>
      <vt:lpstr>'4-13-3无形-其他'!sheet79_35</vt:lpstr>
      <vt:lpstr>'4-14开发支出'!sheet79_4</vt:lpstr>
      <vt:lpstr>'4-14开发支出'!sheet79_6</vt:lpstr>
      <vt:lpstr>'4-14开发支出'!sheet79_8</vt:lpstr>
      <vt:lpstr>'4-14开发支出'!sheet79_9</vt:lpstr>
      <vt:lpstr>'4-15商誉'!sheet80_1</vt:lpstr>
      <vt:lpstr>'4-15商誉'!sheet80_10</vt:lpstr>
      <vt:lpstr>'4-15商誉'!sheet80_12</vt:lpstr>
      <vt:lpstr>'4-15商誉'!sheet80_14</vt:lpstr>
      <vt:lpstr>'4-14开发支出'!sheet80_15</vt:lpstr>
      <vt:lpstr>'4-15商誉'!sheet80_15</vt:lpstr>
      <vt:lpstr>'4-14开发支出'!sheet80_16</vt:lpstr>
      <vt:lpstr>'4-15商誉'!sheet80_16</vt:lpstr>
      <vt:lpstr>'4-14开发支出'!sheet80_17</vt:lpstr>
      <vt:lpstr>'4-15商誉'!sheet80_17</vt:lpstr>
      <vt:lpstr>'4-14开发支出'!sheet80_18</vt:lpstr>
      <vt:lpstr>'4-14开发支出'!sheet80_19</vt:lpstr>
      <vt:lpstr>'4-15商誉'!sheet80_19</vt:lpstr>
      <vt:lpstr>'4-15商誉'!sheet80_2</vt:lpstr>
      <vt:lpstr>'4-15商誉'!sheet80_21</vt:lpstr>
      <vt:lpstr>'4-15商誉'!sheet80_3</vt:lpstr>
      <vt:lpstr>'4-15商誉'!sheet80_4</vt:lpstr>
      <vt:lpstr>'4-15商誉'!sheet80_5</vt:lpstr>
      <vt:lpstr>'4-15商誉'!sheet80_6</vt:lpstr>
      <vt:lpstr>'4-15商誉'!sheet80_7</vt:lpstr>
      <vt:lpstr>'4-15商誉'!sheet80_8</vt:lpstr>
      <vt:lpstr>'4-15商誉'!sheet80_9</vt:lpstr>
      <vt:lpstr>'4-16长期待摊费用'!sheet81_1</vt:lpstr>
      <vt:lpstr>'4-16长期待摊费用'!sheet81_10</vt:lpstr>
      <vt:lpstr>'4-16长期待摊费用'!sheet81_11</vt:lpstr>
      <vt:lpstr>'4-16长期待摊费用'!sheet81_13</vt:lpstr>
      <vt:lpstr>'4-16长期待摊费用'!sheet81_15</vt:lpstr>
      <vt:lpstr>'4-16长期待摊费用'!sheet81_17</vt:lpstr>
      <vt:lpstr>'4-16长期待摊费用'!sheet81_19</vt:lpstr>
      <vt:lpstr>'4-16长期待摊费用'!sheet81_2</vt:lpstr>
      <vt:lpstr>'4-15商誉'!sheet81_20</vt:lpstr>
      <vt:lpstr>'4-15商誉'!sheet81_21</vt:lpstr>
      <vt:lpstr>'4-16长期待摊费用'!sheet81_21</vt:lpstr>
      <vt:lpstr>'4-15商誉'!sheet81_22</vt:lpstr>
      <vt:lpstr>'4-15商誉'!sheet81_23</vt:lpstr>
      <vt:lpstr>'4-16长期待摊费用'!sheet81_3</vt:lpstr>
      <vt:lpstr>'4-16长期待摊费用'!sheet81_4</vt:lpstr>
      <vt:lpstr>'4-16长期待摊费用'!sheet81_6</vt:lpstr>
      <vt:lpstr>'4-16长期待摊费用'!sheet81_8</vt:lpstr>
      <vt:lpstr>'4-16长期待摊费用'!sheet81_9</vt:lpstr>
      <vt:lpstr>'4-17递延所得税资产'!sheet82_1</vt:lpstr>
      <vt:lpstr>'4-17递延所得税资产'!sheet82_10</vt:lpstr>
      <vt:lpstr>'4-17递延所得税资产'!sheet82_11</vt:lpstr>
      <vt:lpstr>'4-17递延所得税资产'!sheet82_13</vt:lpstr>
      <vt:lpstr>'4-17递延所得税资产'!sheet82_15</vt:lpstr>
      <vt:lpstr>'4-16长期待摊费用'!sheet82_17</vt:lpstr>
      <vt:lpstr>'4-16长期待摊费用'!sheet82_18</vt:lpstr>
      <vt:lpstr>'4-16长期待摊费用'!sheet82_19</vt:lpstr>
      <vt:lpstr>'4-17递延所得税资产'!sheet82_2</vt:lpstr>
      <vt:lpstr>'4-16长期待摊费用'!sheet82_20</vt:lpstr>
      <vt:lpstr>'4-16长期待摊费用'!sheet82_21</vt:lpstr>
      <vt:lpstr>'4-16长期待摊费用'!sheet82_22</vt:lpstr>
      <vt:lpstr>'4-16长期待摊费用'!sheet82_23</vt:lpstr>
      <vt:lpstr>'4-17递延所得税资产'!sheet82_3</vt:lpstr>
      <vt:lpstr>'4-17递延所得税资产'!sheet82_4</vt:lpstr>
      <vt:lpstr>'4-17递延所得税资产'!sheet82_6</vt:lpstr>
      <vt:lpstr>'4-17递延所得税资产'!sheet82_8</vt:lpstr>
      <vt:lpstr>'4-17递延所得税资产'!sheet82_9</vt:lpstr>
      <vt:lpstr>'4-18其他非流动资产'!sheet83_1</vt:lpstr>
      <vt:lpstr>'4-18其他非流动资产'!sheet83_10</vt:lpstr>
      <vt:lpstr>'4-18其他非流动资产'!sheet83_11</vt:lpstr>
      <vt:lpstr>'4-18其他非流动资产'!sheet83_13</vt:lpstr>
      <vt:lpstr>'4-17递延所得税资产'!sheet83_14</vt:lpstr>
      <vt:lpstr>'4-17递延所得税资产'!sheet83_15</vt:lpstr>
      <vt:lpstr>'4-18其他非流动资产'!sheet83_15</vt:lpstr>
      <vt:lpstr>'4-17递延所得税资产'!sheet83_16</vt:lpstr>
      <vt:lpstr>'4-17递延所得税资产'!sheet83_17</vt:lpstr>
      <vt:lpstr>'4-18其他非流动资产'!sheet83_2</vt:lpstr>
      <vt:lpstr>'4-18其他非流动资产'!sheet83_3</vt:lpstr>
      <vt:lpstr>'4-18其他非流动资产'!sheet83_4</vt:lpstr>
      <vt:lpstr>'4-18其他非流动资产'!sheet83_6</vt:lpstr>
      <vt:lpstr>'4-18其他非流动资产'!sheet83_8</vt:lpstr>
      <vt:lpstr>'4-18其他非流动资产'!sheet83_9</vt:lpstr>
      <vt:lpstr>'5-流动负债汇总'!sheet84_1</vt:lpstr>
      <vt:lpstr>'5-流动负债汇总'!sheet84_10</vt:lpstr>
      <vt:lpstr>'5-流动负债汇总'!sheet84_11</vt:lpstr>
      <vt:lpstr>'5-流动负债汇总'!sheet84_12</vt:lpstr>
      <vt:lpstr>'5-流动负债汇总'!sheet84_13</vt:lpstr>
      <vt:lpstr>'4-18其他非流动资产'!sheet84_14</vt:lpstr>
      <vt:lpstr>'5-流动负债汇总'!sheet84_14</vt:lpstr>
      <vt:lpstr>'4-18其他非流动资产'!sheet84_15</vt:lpstr>
      <vt:lpstr>'5-流动负债汇总'!sheet84_15</vt:lpstr>
      <vt:lpstr>'4-18其他非流动资产'!sheet84_16</vt:lpstr>
      <vt:lpstr>'5-流动负债汇总'!sheet84_16</vt:lpstr>
      <vt:lpstr>'4-18其他非流动资产'!sheet84_17</vt:lpstr>
      <vt:lpstr>'5-流动负债汇总'!sheet84_17</vt:lpstr>
      <vt:lpstr>'5-流动负债汇总'!sheet84_18</vt:lpstr>
      <vt:lpstr>'5-流动负债汇总'!sheet84_19</vt:lpstr>
      <vt:lpstr>'5-流动负债汇总'!sheet84_2</vt:lpstr>
      <vt:lpstr>'5-流动负债汇总'!sheet84_20</vt:lpstr>
      <vt:lpstr>'5-流动负债汇总'!sheet84_21</vt:lpstr>
      <vt:lpstr>'5-流动负债汇总'!sheet84_22</vt:lpstr>
      <vt:lpstr>'5-流动负债汇总'!sheet84_23</vt:lpstr>
      <vt:lpstr>'5-流动负债汇总'!sheet84_24</vt:lpstr>
      <vt:lpstr>'5-流动负债汇总'!sheet84_25</vt:lpstr>
      <vt:lpstr>'5-流动负债汇总'!sheet84_26</vt:lpstr>
      <vt:lpstr>'5-流动负债汇总'!sheet84_27</vt:lpstr>
      <vt:lpstr>'5-流动负债汇总'!sheet84_28</vt:lpstr>
      <vt:lpstr>'5-流动负债汇总'!sheet84_29</vt:lpstr>
      <vt:lpstr>'5-流动负债汇总'!sheet84_3</vt:lpstr>
      <vt:lpstr>'5-流动负债汇总'!sheet84_30</vt:lpstr>
      <vt:lpstr>'5-流动负债汇总'!sheet84_31</vt:lpstr>
      <vt:lpstr>'5-流动负债汇总'!sheet84_32</vt:lpstr>
      <vt:lpstr>'5-流动负债汇总'!sheet84_33</vt:lpstr>
      <vt:lpstr>'5-流动负债汇总'!sheet84_34</vt:lpstr>
      <vt:lpstr>'5-流动负债汇总'!sheet84_35</vt:lpstr>
      <vt:lpstr>'5-流动负债汇总'!sheet84_36</vt:lpstr>
      <vt:lpstr>'5-流动负债汇总'!sheet84_37</vt:lpstr>
      <vt:lpstr>'5-流动负债汇总'!sheet84_38</vt:lpstr>
      <vt:lpstr>'5-流动负债汇总'!sheet84_39</vt:lpstr>
      <vt:lpstr>'5-流动负债汇总'!sheet84_4</vt:lpstr>
      <vt:lpstr>'5-流动负债汇总'!sheet84_40</vt:lpstr>
      <vt:lpstr>'5-流动负债汇总'!sheet84_41</vt:lpstr>
      <vt:lpstr>'5-流动负债汇总'!sheet84_42</vt:lpstr>
      <vt:lpstr>'5-流动负债汇总'!sheet84_43</vt:lpstr>
      <vt:lpstr>'5-流动负债汇总'!sheet84_44</vt:lpstr>
      <vt:lpstr>'5-流动负债汇总'!sheet84_45</vt:lpstr>
      <vt:lpstr>'5-流动负债汇总'!sheet84_46</vt:lpstr>
      <vt:lpstr>'5-流动负债汇总'!sheet84_47</vt:lpstr>
      <vt:lpstr>'5-流动负债汇总'!sheet84_48</vt:lpstr>
      <vt:lpstr>'5-流动负债汇总'!sheet84_49</vt:lpstr>
      <vt:lpstr>'5-流动负债汇总'!sheet84_5</vt:lpstr>
      <vt:lpstr>'5-流动负债汇总'!sheet84_50</vt:lpstr>
      <vt:lpstr>'5-流动负债汇总'!sheet84_51</vt:lpstr>
      <vt:lpstr>'5-流动负债汇总'!sheet84_52</vt:lpstr>
      <vt:lpstr>'5-流动负债汇总'!sheet84_53</vt:lpstr>
      <vt:lpstr>'5-流动负债汇总'!sheet84_54</vt:lpstr>
      <vt:lpstr>'5-流动负债汇总'!sheet84_55</vt:lpstr>
      <vt:lpstr>'5-流动负债汇总'!sheet84_56</vt:lpstr>
      <vt:lpstr>'5-流动负债汇总'!sheet84_57</vt:lpstr>
      <vt:lpstr>'5-流动负债汇总'!sheet84_58</vt:lpstr>
      <vt:lpstr>'5-流动负债汇总'!sheet84_59</vt:lpstr>
      <vt:lpstr>'5-流动负债汇总'!sheet84_6</vt:lpstr>
      <vt:lpstr>'5-流动负债汇总'!sheet84_60</vt:lpstr>
      <vt:lpstr>'5-流动负债汇总'!sheet84_61</vt:lpstr>
      <vt:lpstr>'5-流动负债汇总'!sheet84_62</vt:lpstr>
      <vt:lpstr>'5-流动负债汇总'!sheet84_63</vt:lpstr>
      <vt:lpstr>'5-流动负债汇总'!sheet84_64</vt:lpstr>
      <vt:lpstr>'5-流动负债汇总'!sheet84_65</vt:lpstr>
      <vt:lpstr>'5-流动负债汇总'!sheet84_66</vt:lpstr>
      <vt:lpstr>'5-流动负债汇总'!sheet84_7</vt:lpstr>
      <vt:lpstr>'5-流动负债汇总'!sheet84_8</vt:lpstr>
      <vt:lpstr>'5-流动负债汇总'!sheet84_9</vt:lpstr>
      <vt:lpstr>'5-1短期借款'!sheet85_1</vt:lpstr>
      <vt:lpstr>'5-1短期借款'!sheet85_10</vt:lpstr>
      <vt:lpstr>'5-1短期借款'!sheet85_11</vt:lpstr>
      <vt:lpstr>'5-1短期借款'!sheet85_13</vt:lpstr>
      <vt:lpstr>'5-1短期借款'!sheet85_15</vt:lpstr>
      <vt:lpstr>'5-1短期借款'!sheet85_17</vt:lpstr>
      <vt:lpstr>'5-1短期借款'!sheet85_2</vt:lpstr>
      <vt:lpstr>'5-1短期借款'!sheet85_3</vt:lpstr>
      <vt:lpstr>'5-1短期借款'!sheet85_4</vt:lpstr>
      <vt:lpstr>'5-1短期借款'!sheet85_7</vt:lpstr>
      <vt:lpstr>'5-1短期借款'!sheet85_8</vt:lpstr>
      <vt:lpstr>'5-1短期借款'!sheet85_9</vt:lpstr>
      <vt:lpstr>'5-2交易性金融负债'!sheet86_1</vt:lpstr>
      <vt:lpstr>'5-2交易性金融负债'!sheet86_10</vt:lpstr>
      <vt:lpstr>'5-2交易性金融负债'!sheet86_11</vt:lpstr>
      <vt:lpstr>'5-2交易性金融负债'!sheet86_13</vt:lpstr>
      <vt:lpstr>'5-1短期借款'!sheet86_15</vt:lpstr>
      <vt:lpstr>'5-2交易性金融负债'!sheet86_15</vt:lpstr>
      <vt:lpstr>'5-1短期借款'!sheet86_16</vt:lpstr>
      <vt:lpstr>'5-1短期借款'!sheet86_17</vt:lpstr>
      <vt:lpstr>'5-2交易性金融负债'!sheet86_17</vt:lpstr>
      <vt:lpstr>'5-1短期借款'!sheet86_18</vt:lpstr>
      <vt:lpstr>'5-1短期借款'!sheet86_19</vt:lpstr>
      <vt:lpstr>'5-2交易性金融负债'!sheet86_2</vt:lpstr>
      <vt:lpstr>'5-2交易性金融负债'!sheet86_3</vt:lpstr>
      <vt:lpstr>'5-2交易性金融负债'!sheet86_4</vt:lpstr>
      <vt:lpstr>'5-2交易性金融负债'!sheet86_7</vt:lpstr>
      <vt:lpstr>'5-2交易性金融负债'!sheet86_8</vt:lpstr>
      <vt:lpstr>'5-2交易性金融负债'!sheet86_9</vt:lpstr>
      <vt:lpstr>'5-3衍生金融负债'!sheet87_1</vt:lpstr>
      <vt:lpstr>'5-3衍生金融负债'!sheet87_10</vt:lpstr>
      <vt:lpstr>'5-3衍生金融负债'!sheet87_11</vt:lpstr>
      <vt:lpstr>'5-3衍生金融负债'!sheet87_13</vt:lpstr>
      <vt:lpstr>'5-2交易性金融负债'!sheet87_15</vt:lpstr>
      <vt:lpstr>'5-3衍生金融负债'!sheet87_15</vt:lpstr>
      <vt:lpstr>'5-2交易性金融负债'!sheet87_16</vt:lpstr>
      <vt:lpstr>'5-2交易性金融负债'!sheet87_17</vt:lpstr>
      <vt:lpstr>'5-3衍生金融负债'!sheet87_17</vt:lpstr>
      <vt:lpstr>'5-2交易性金融负债'!sheet87_18</vt:lpstr>
      <vt:lpstr>'5-2交易性金融负债'!sheet87_19</vt:lpstr>
      <vt:lpstr>'5-3衍生金融负债'!sheet87_19</vt:lpstr>
      <vt:lpstr>'5-3衍生金融负债'!sheet87_2</vt:lpstr>
      <vt:lpstr>'5-3衍生金融负债'!sheet87_21</vt:lpstr>
      <vt:lpstr>'5-3衍生金融负债'!sheet87_23</vt:lpstr>
      <vt:lpstr>'5-3衍生金融负债'!sheet87_25</vt:lpstr>
      <vt:lpstr>'5-3衍生金融负债'!sheet87_27</vt:lpstr>
      <vt:lpstr>'5-3衍生金融负债'!sheet87_29</vt:lpstr>
      <vt:lpstr>'5-3衍生金融负债'!sheet87_3</vt:lpstr>
      <vt:lpstr>'5-3衍生金融负债'!sheet87_31</vt:lpstr>
      <vt:lpstr>'5-3衍生金融负债'!sheet87_33</vt:lpstr>
      <vt:lpstr>'5-3衍生金融负债'!sheet87_35</vt:lpstr>
      <vt:lpstr>'5-3衍生金融负债'!sheet87_4</vt:lpstr>
      <vt:lpstr>'5-3衍生金融负债'!sheet87_7</vt:lpstr>
      <vt:lpstr>'5-3衍生金融负债'!sheet87_8</vt:lpstr>
      <vt:lpstr>'5-3衍生金融负债'!sheet87_9</vt:lpstr>
      <vt:lpstr>'5-4应付票据'!sheet88_1</vt:lpstr>
      <vt:lpstr>'5-4应付票据'!sheet88_10</vt:lpstr>
      <vt:lpstr>'5-4应付票据'!sheet88_11</vt:lpstr>
      <vt:lpstr>'5-4应付票据'!sheet88_13</vt:lpstr>
      <vt:lpstr>'5-4应付票据'!sheet88_2</vt:lpstr>
      <vt:lpstr>'5-3衍生金融负债'!sheet88_24</vt:lpstr>
      <vt:lpstr>'5-3衍生金融负债'!sheet88_25</vt:lpstr>
      <vt:lpstr>'5-3衍生金融负债'!sheet88_26</vt:lpstr>
      <vt:lpstr>'5-3衍生金融负债'!sheet88_27</vt:lpstr>
      <vt:lpstr>'5-3衍生金融负债'!sheet88_28</vt:lpstr>
      <vt:lpstr>'5-3衍生金融负债'!sheet88_29</vt:lpstr>
      <vt:lpstr>'5-4应付票据'!sheet88_3</vt:lpstr>
      <vt:lpstr>'5-3衍生金融负债'!sheet88_30</vt:lpstr>
      <vt:lpstr>'5-3衍生金融负债'!sheet88_31</vt:lpstr>
      <vt:lpstr>'5-3衍生金融负债'!sheet88_32</vt:lpstr>
      <vt:lpstr>'5-3衍生金融负债'!sheet88_33</vt:lpstr>
      <vt:lpstr>'5-3衍生金融负债'!sheet88_34</vt:lpstr>
      <vt:lpstr>'5-3衍生金融负债'!sheet88_35</vt:lpstr>
      <vt:lpstr>'5-4应付票据'!sheet88_4</vt:lpstr>
      <vt:lpstr>'5-4应付票据'!sheet88_7</vt:lpstr>
      <vt:lpstr>'5-4应付票据'!sheet88_8</vt:lpstr>
      <vt:lpstr>'5-4应付票据'!sheet88_9</vt:lpstr>
      <vt:lpstr>'5-5应付账款'!sheet89_1</vt:lpstr>
      <vt:lpstr>'5-5应付账款'!sheet89_10</vt:lpstr>
      <vt:lpstr>'5-5应付账款'!sheet89_11</vt:lpstr>
      <vt:lpstr>'5-4应付票据'!sheet89_13</vt:lpstr>
      <vt:lpstr>'5-5应付账款'!sheet89_13</vt:lpstr>
      <vt:lpstr>'5-4应付票据'!sheet89_14</vt:lpstr>
      <vt:lpstr>'5-4应付票据'!sheet89_15</vt:lpstr>
      <vt:lpstr>'5-5应付账款'!sheet89_2</vt:lpstr>
      <vt:lpstr>'5-5应付账款'!sheet89_3</vt:lpstr>
      <vt:lpstr>'5-5应付账款'!sheet89_4</vt:lpstr>
      <vt:lpstr>'5-5应付账款'!sheet89_7</vt:lpstr>
      <vt:lpstr>'5-5应付账款'!sheet89_8</vt:lpstr>
      <vt:lpstr>'5-5应付账款'!sheet89_9</vt:lpstr>
      <vt:lpstr>资产负债表!sheet9_1</vt:lpstr>
      <vt:lpstr>资产负债表!sheet9_10</vt:lpstr>
      <vt:lpstr>资产负债表!sheet9_100</vt:lpstr>
      <vt:lpstr>资产负债表!sheet9_101</vt:lpstr>
      <vt:lpstr>资产负债表!sheet9_102</vt:lpstr>
      <vt:lpstr>资产负债表!sheet9_103</vt:lpstr>
      <vt:lpstr>资产负债表!sheet9_104</vt:lpstr>
      <vt:lpstr>资产负债表!sheet9_105</vt:lpstr>
      <vt:lpstr>资产负债表!sheet9_106</vt:lpstr>
      <vt:lpstr>资产负债表!sheet9_107</vt:lpstr>
      <vt:lpstr>资产负债表!sheet9_108</vt:lpstr>
      <vt:lpstr>资产负债表!sheet9_109</vt:lpstr>
      <vt:lpstr>资产负债表!sheet9_11</vt:lpstr>
      <vt:lpstr>资产负债表!sheet9_110</vt:lpstr>
      <vt:lpstr>资产负债表!sheet9_111</vt:lpstr>
      <vt:lpstr>资产负债表!sheet9_112</vt:lpstr>
      <vt:lpstr>资产负债表!sheet9_113</vt:lpstr>
      <vt:lpstr>资产负债表!sheet9_114</vt:lpstr>
      <vt:lpstr>资产负债表!sheet9_115</vt:lpstr>
      <vt:lpstr>资产负债表!sheet9_116</vt:lpstr>
      <vt:lpstr>资产负债表!sheet9_117</vt:lpstr>
      <vt:lpstr>资产负债表!sheet9_118</vt:lpstr>
      <vt:lpstr>资产负债表!sheet9_119</vt:lpstr>
      <vt:lpstr>资产负债表!sheet9_12</vt:lpstr>
      <vt:lpstr>资产负债表!sheet9_120</vt:lpstr>
      <vt:lpstr>资产负债表!sheet9_121</vt:lpstr>
      <vt:lpstr>资产负债表!sheet9_122</vt:lpstr>
      <vt:lpstr>资产负债表!sheet9_123</vt:lpstr>
      <vt:lpstr>资产负债表!sheet9_124</vt:lpstr>
      <vt:lpstr>资产负债表!sheet9_125</vt:lpstr>
      <vt:lpstr>资产负债表!sheet9_126</vt:lpstr>
      <vt:lpstr>资产负债表!sheet9_127</vt:lpstr>
      <vt:lpstr>资产负债表!sheet9_128</vt:lpstr>
      <vt:lpstr>资产负债表!sheet9_129</vt:lpstr>
      <vt:lpstr>资产负债表!sheet9_13</vt:lpstr>
      <vt:lpstr>资产负债表!sheet9_130</vt:lpstr>
      <vt:lpstr>资产负债表!sheet9_131</vt:lpstr>
      <vt:lpstr>资产负债表!sheet9_132</vt:lpstr>
      <vt:lpstr>资产负债表!sheet9_133</vt:lpstr>
      <vt:lpstr>资产负债表!sheet9_134</vt:lpstr>
      <vt:lpstr>资产负债表!sheet9_136</vt:lpstr>
      <vt:lpstr>资产负债表!sheet9_137</vt:lpstr>
      <vt:lpstr>资产负债表!sheet9_14</vt:lpstr>
      <vt:lpstr>资产负债表!sheet9_15</vt:lpstr>
      <vt:lpstr>资产负债表!sheet9_16</vt:lpstr>
      <vt:lpstr>资产负债表!sheet9_17</vt:lpstr>
      <vt:lpstr>资产负债表!sheet9_18</vt:lpstr>
      <vt:lpstr>资产负债表!sheet9_19</vt:lpstr>
      <vt:lpstr>资产负债表!sheet9_2</vt:lpstr>
      <vt:lpstr>资产负债表!sheet9_20</vt:lpstr>
      <vt:lpstr>sheet9_200</vt:lpstr>
      <vt:lpstr>sheet9_201</vt:lpstr>
      <vt:lpstr>资产负债表!sheet9_21</vt:lpstr>
      <vt:lpstr>资产负债表!sheet9_22</vt:lpstr>
      <vt:lpstr>资产负债表!sheet9_23</vt:lpstr>
      <vt:lpstr>资产负债表!sheet9_24</vt:lpstr>
      <vt:lpstr>资产负债表!sheet9_25</vt:lpstr>
      <vt:lpstr>资产负债表!sheet9_26</vt:lpstr>
      <vt:lpstr>资产负债表!sheet9_27</vt:lpstr>
      <vt:lpstr>资产负债表!sheet9_28</vt:lpstr>
      <vt:lpstr>资产负债表!sheet9_29</vt:lpstr>
      <vt:lpstr>资产负债表!sheet9_3</vt:lpstr>
      <vt:lpstr>资产负债表!sheet9_30</vt:lpstr>
      <vt:lpstr>资产负债表!sheet9_31</vt:lpstr>
      <vt:lpstr>资产负债表!sheet9_32</vt:lpstr>
      <vt:lpstr>资产负债表!sheet9_33</vt:lpstr>
      <vt:lpstr>资产负债表!sheet9_34</vt:lpstr>
      <vt:lpstr>资产负债表!sheet9_35</vt:lpstr>
      <vt:lpstr>资产负债表!sheet9_36</vt:lpstr>
      <vt:lpstr>资产负债表!sheet9_37</vt:lpstr>
      <vt:lpstr>资产负债表!sheet9_38</vt:lpstr>
      <vt:lpstr>资产负债表!sheet9_39</vt:lpstr>
      <vt:lpstr>资产负债表!sheet9_4</vt:lpstr>
      <vt:lpstr>资产负债表!sheet9_40</vt:lpstr>
      <vt:lpstr>资产负债表!sheet9_41</vt:lpstr>
      <vt:lpstr>资产负债表!sheet9_42</vt:lpstr>
      <vt:lpstr>资产负债表!sheet9_43</vt:lpstr>
      <vt:lpstr>资产负债表!sheet9_44</vt:lpstr>
      <vt:lpstr>资产负债表!sheet9_45</vt:lpstr>
      <vt:lpstr>资产负债表!sheet9_46</vt:lpstr>
      <vt:lpstr>资产负债表!sheet9_47</vt:lpstr>
      <vt:lpstr>资产负债表!sheet9_48</vt:lpstr>
      <vt:lpstr>资产负债表!sheet9_49</vt:lpstr>
      <vt:lpstr>资产负债表!sheet9_5</vt:lpstr>
      <vt:lpstr>资产负债表!sheet9_50</vt:lpstr>
      <vt:lpstr>资产负债表!sheet9_51</vt:lpstr>
      <vt:lpstr>资产负债表!sheet9_52</vt:lpstr>
      <vt:lpstr>资产负债表!sheet9_53</vt:lpstr>
      <vt:lpstr>资产负债表!sheet9_54</vt:lpstr>
      <vt:lpstr>资产负债表!sheet9_55</vt:lpstr>
      <vt:lpstr>资产负债表!sheet9_56</vt:lpstr>
      <vt:lpstr>资产负债表!sheet9_57</vt:lpstr>
      <vt:lpstr>资产负债表!sheet9_58</vt:lpstr>
      <vt:lpstr>资产负债表!sheet9_59</vt:lpstr>
      <vt:lpstr>资产负债表!sheet9_6</vt:lpstr>
      <vt:lpstr>资产负债表!sheet9_60</vt:lpstr>
      <vt:lpstr>资产负债表!sheet9_61</vt:lpstr>
      <vt:lpstr>资产负债表!sheet9_62</vt:lpstr>
      <vt:lpstr>资产负债表!sheet9_63</vt:lpstr>
      <vt:lpstr>资产负债表!sheet9_64</vt:lpstr>
      <vt:lpstr>资产负债表!sheet9_65</vt:lpstr>
      <vt:lpstr>资产负债表!sheet9_66</vt:lpstr>
      <vt:lpstr>资产负债表!sheet9_67</vt:lpstr>
      <vt:lpstr>资产负债表!sheet9_68</vt:lpstr>
      <vt:lpstr>资产负债表!sheet9_69</vt:lpstr>
      <vt:lpstr>资产负债表!sheet9_7</vt:lpstr>
      <vt:lpstr>资产负债表!sheet9_70</vt:lpstr>
      <vt:lpstr>资产负债表!sheet9_71</vt:lpstr>
      <vt:lpstr>资产负债表!sheet9_72</vt:lpstr>
      <vt:lpstr>资产负债表!sheet9_73</vt:lpstr>
      <vt:lpstr>资产负债表!sheet9_74</vt:lpstr>
      <vt:lpstr>资产负债表!sheet9_75</vt:lpstr>
      <vt:lpstr>资产负债表!sheet9_76</vt:lpstr>
      <vt:lpstr>资产负债表!sheet9_77</vt:lpstr>
      <vt:lpstr>资产负债表!sheet9_78</vt:lpstr>
      <vt:lpstr>资产负债表!sheet9_79</vt:lpstr>
      <vt:lpstr>资产负债表!sheet9_8</vt:lpstr>
      <vt:lpstr>资产负债表!sheet9_80</vt:lpstr>
      <vt:lpstr>资产负债表!sheet9_81</vt:lpstr>
      <vt:lpstr>资产负债表!sheet9_82</vt:lpstr>
      <vt:lpstr>资产负债表!sheet9_83</vt:lpstr>
      <vt:lpstr>资产负债表!sheet9_84</vt:lpstr>
      <vt:lpstr>资产负债表!sheet9_85</vt:lpstr>
      <vt:lpstr>资产负债表!sheet9_86</vt:lpstr>
      <vt:lpstr>资产负债表!sheet9_87</vt:lpstr>
      <vt:lpstr>资产负债表!sheet9_88</vt:lpstr>
      <vt:lpstr>资产负债表!sheet9_89</vt:lpstr>
      <vt:lpstr>资产负债表!sheet9_9</vt:lpstr>
      <vt:lpstr>资产负债表!sheet9_90</vt:lpstr>
      <vt:lpstr>资产负债表!sheet9_91</vt:lpstr>
      <vt:lpstr>资产负债表!sheet9_92</vt:lpstr>
      <vt:lpstr>资产负债表!sheet9_93</vt:lpstr>
      <vt:lpstr>资产负债表!sheet9_94</vt:lpstr>
      <vt:lpstr>资产负债表!sheet9_95</vt:lpstr>
      <vt:lpstr>资产负债表!sheet9_96</vt:lpstr>
      <vt:lpstr>资产负债表!sheet9_97</vt:lpstr>
      <vt:lpstr>资产负债表!sheet9_98</vt:lpstr>
      <vt:lpstr>资产负债表!sheet9_99</vt:lpstr>
      <vt:lpstr>'5-6预收款项'!sheet90_1</vt:lpstr>
      <vt:lpstr>'5-6预收款项'!sheet90_10</vt:lpstr>
      <vt:lpstr>'5-6预收款项'!sheet90_11</vt:lpstr>
      <vt:lpstr>'5-5应付账款'!sheet90_13</vt:lpstr>
      <vt:lpstr>'5-6预收款项'!sheet90_13</vt:lpstr>
      <vt:lpstr>'5-5应付账款'!sheet90_14</vt:lpstr>
      <vt:lpstr>'5-5应付账款'!sheet90_15</vt:lpstr>
      <vt:lpstr>'5-6预收款项'!sheet90_2</vt:lpstr>
      <vt:lpstr>'5-6预收款项'!sheet90_3</vt:lpstr>
      <vt:lpstr>'5-6预收款项'!sheet90_4</vt:lpstr>
      <vt:lpstr>'5-6预收款项'!sheet90_7</vt:lpstr>
      <vt:lpstr>'5-6预收款项'!sheet90_8</vt:lpstr>
      <vt:lpstr>'5-6预收款项'!sheet90_9</vt:lpstr>
      <vt:lpstr>'5-7合同负债'!sheet91_1</vt:lpstr>
      <vt:lpstr>'5-7合同负债'!sheet91_10</vt:lpstr>
      <vt:lpstr>'5-7合同负债'!sheet91_11</vt:lpstr>
      <vt:lpstr>'5-6预收款项'!sheet91_13</vt:lpstr>
      <vt:lpstr>'5-7合同负债'!sheet91_13</vt:lpstr>
      <vt:lpstr>'5-6预收款项'!sheet91_14</vt:lpstr>
      <vt:lpstr>'5-6预收款项'!sheet91_15</vt:lpstr>
      <vt:lpstr>'5-7合同负债'!sheet91_2</vt:lpstr>
      <vt:lpstr>'5-7合同负债'!sheet91_3</vt:lpstr>
      <vt:lpstr>'5-7合同负债'!sheet91_4</vt:lpstr>
      <vt:lpstr>'5-7合同负债'!sheet91_7</vt:lpstr>
      <vt:lpstr>'5-7合同负债'!sheet91_8</vt:lpstr>
      <vt:lpstr>'5-7合同负债'!sheet91_9</vt:lpstr>
      <vt:lpstr>'5-8应付职工薪酬'!sheet92_1</vt:lpstr>
      <vt:lpstr>'5-8应付职工薪酬'!sheet92_10</vt:lpstr>
      <vt:lpstr>'5-8应付职工薪酬'!sheet92_11</vt:lpstr>
      <vt:lpstr>'5-7合同负债'!sheet92_13</vt:lpstr>
      <vt:lpstr>'5-7合同负债'!sheet92_14</vt:lpstr>
      <vt:lpstr>'5-7合同负债'!sheet92_15</vt:lpstr>
      <vt:lpstr>'5-8应付职工薪酬'!sheet92_2</vt:lpstr>
      <vt:lpstr>'5-8应付职工薪酬'!sheet92_3</vt:lpstr>
      <vt:lpstr>'5-8应付职工薪酬'!sheet92_4</vt:lpstr>
      <vt:lpstr>'5-8应付职工薪酬'!sheet92_7</vt:lpstr>
      <vt:lpstr>'5-8应付职工薪酬'!sheet92_8</vt:lpstr>
      <vt:lpstr>'5-8应付职工薪酬'!sheet92_9</vt:lpstr>
      <vt:lpstr>'5-9应交税费'!sheet93_1</vt:lpstr>
      <vt:lpstr>'5-9应交税费'!sheet93_10</vt:lpstr>
      <vt:lpstr>'5-9应交税费'!sheet93_11</vt:lpstr>
      <vt:lpstr>'5-8应付职工薪酬'!sheet93_12</vt:lpstr>
      <vt:lpstr>'5-9应交税费'!sheet93_12</vt:lpstr>
      <vt:lpstr>'5-8应付职工薪酬'!sheet93_13</vt:lpstr>
      <vt:lpstr>'5-9应交税费'!sheet93_13</vt:lpstr>
      <vt:lpstr>'5-9应交税费'!sheet93_2</vt:lpstr>
      <vt:lpstr>'5-9应交税费'!sheet93_3</vt:lpstr>
      <vt:lpstr>'5-9应交税费'!sheet93_4</vt:lpstr>
      <vt:lpstr>'5-9应交税费'!sheet93_7</vt:lpstr>
      <vt:lpstr>'5-9应交税费'!sheet93_8</vt:lpstr>
      <vt:lpstr>'5-9应交税费'!sheet93_9</vt:lpstr>
      <vt:lpstr>'5-10其他应付款'!sheet94_1</vt:lpstr>
      <vt:lpstr>'5-10其他应付款'!sheet94_10</vt:lpstr>
      <vt:lpstr>'5-10其他应付款'!sheet94_11</vt:lpstr>
      <vt:lpstr>'5-10其他应付款'!sheet94_13</vt:lpstr>
      <vt:lpstr>'5-9应交税费'!sheet94_14</vt:lpstr>
      <vt:lpstr>'5-9应交税费'!sheet94_15</vt:lpstr>
      <vt:lpstr>'5-10其他应付款'!sheet94_2</vt:lpstr>
      <vt:lpstr>'5-10其他应付款'!sheet94_3</vt:lpstr>
      <vt:lpstr>'5-10其他应付款'!sheet94_4</vt:lpstr>
      <vt:lpstr>'5-10其他应付款'!sheet94_7</vt:lpstr>
      <vt:lpstr>'5-10其他应付款'!sheet94_8</vt:lpstr>
      <vt:lpstr>'5-10其他应付款'!sheet94_9</vt:lpstr>
      <vt:lpstr>'5-11持有待售负债'!sheet95_1</vt:lpstr>
      <vt:lpstr>'5-11持有待售负债'!sheet95_10</vt:lpstr>
      <vt:lpstr>'5-11持有待售负债'!sheet95_11</vt:lpstr>
      <vt:lpstr>'5-10其他应付款'!sheet95_13</vt:lpstr>
      <vt:lpstr>'5-10其他应付款'!sheet95_14</vt:lpstr>
      <vt:lpstr>'5-10其他应付款'!sheet95_15</vt:lpstr>
      <vt:lpstr>'5-11持有待售负债'!sheet95_2</vt:lpstr>
      <vt:lpstr>'5-11持有待售负债'!sheet95_3</vt:lpstr>
      <vt:lpstr>'5-11持有待售负债'!sheet95_4</vt:lpstr>
      <vt:lpstr>'5-11持有待售负债'!sheet95_7</vt:lpstr>
      <vt:lpstr>'5-11持有待售负债'!sheet95_8</vt:lpstr>
      <vt:lpstr>'5-11持有待售负债'!sheet95_9</vt:lpstr>
      <vt:lpstr>'5-12一年内到期非流动负债'!sheet96_1</vt:lpstr>
      <vt:lpstr>'5-12一年内到期非流动负债'!sheet96_10</vt:lpstr>
      <vt:lpstr>'5-12一年内到期非流动负债'!sheet96_11</vt:lpstr>
      <vt:lpstr>'5-11持有待售负债'!sheet96_12</vt:lpstr>
      <vt:lpstr>'5-11持有待售负债'!sheet96_13</vt:lpstr>
      <vt:lpstr>'5-12一年内到期非流动负债'!sheet96_13</vt:lpstr>
      <vt:lpstr>'5-12一年内到期非流动负债'!sheet96_2</vt:lpstr>
      <vt:lpstr>'5-12一年内到期非流动负债'!sheet96_3</vt:lpstr>
      <vt:lpstr>'5-12一年内到期非流动负债'!sheet96_4</vt:lpstr>
      <vt:lpstr>'5-12一年内到期非流动负债'!sheet96_7</vt:lpstr>
      <vt:lpstr>'5-12一年内到期非流动负债'!sheet96_8</vt:lpstr>
      <vt:lpstr>'5-12一年内到期非流动负债'!sheet96_9</vt:lpstr>
      <vt:lpstr>'5-13其他流动负债'!sheet97_1</vt:lpstr>
      <vt:lpstr>'5-13其他流动负债'!sheet97_10</vt:lpstr>
      <vt:lpstr>'5-13其他流动负债'!sheet97_11</vt:lpstr>
      <vt:lpstr>'5-12一年内到期非流动负债'!sheet97_13</vt:lpstr>
      <vt:lpstr>'5-12一年内到期非流动负债'!sheet97_14</vt:lpstr>
      <vt:lpstr>'5-12一年内到期非流动负债'!sheet97_15</vt:lpstr>
      <vt:lpstr>'5-13其他流动负债'!sheet97_2</vt:lpstr>
      <vt:lpstr>'5-13其他流动负债'!sheet97_3</vt:lpstr>
      <vt:lpstr>'5-13其他流动负债'!sheet97_4</vt:lpstr>
      <vt:lpstr>'5-13其他流动负债'!sheet97_7</vt:lpstr>
      <vt:lpstr>'5-13其他流动负债'!sheet97_8</vt:lpstr>
      <vt:lpstr>'5-13其他流动负债'!sheet97_9</vt:lpstr>
      <vt:lpstr>'6-非流动负债汇总'!sheet98_1</vt:lpstr>
      <vt:lpstr>'6-非流动负债汇总'!sheet98_10</vt:lpstr>
      <vt:lpstr>'6-非流动负债汇总'!sheet98_11</vt:lpstr>
      <vt:lpstr>'5-13其他流动负债'!sheet98_12</vt:lpstr>
      <vt:lpstr>'6-非流动负债汇总'!sheet98_12</vt:lpstr>
      <vt:lpstr>'5-13其他流动负债'!sheet98_13</vt:lpstr>
      <vt:lpstr>'6-非流动负债汇总'!sheet98_13</vt:lpstr>
      <vt:lpstr>'6-非流动负债汇总'!sheet98_14</vt:lpstr>
      <vt:lpstr>'6-非流动负债汇总'!sheet98_15</vt:lpstr>
      <vt:lpstr>'6-非流动负债汇总'!sheet98_16</vt:lpstr>
      <vt:lpstr>'6-非流动负债汇总'!sheet98_17</vt:lpstr>
      <vt:lpstr>'6-非流动负债汇总'!sheet98_18</vt:lpstr>
      <vt:lpstr>'6-非流动负债汇总'!sheet98_19</vt:lpstr>
      <vt:lpstr>'6-非流动负债汇总'!sheet98_2</vt:lpstr>
      <vt:lpstr>'6-非流动负债汇总'!sheet98_20</vt:lpstr>
      <vt:lpstr>'6-非流动负债汇总'!sheet98_21</vt:lpstr>
      <vt:lpstr>'6-非流动负债汇总'!sheet98_22</vt:lpstr>
      <vt:lpstr>'6-非流动负债汇总'!sheet98_23</vt:lpstr>
      <vt:lpstr>'6-非流动负债汇总'!sheet98_24</vt:lpstr>
      <vt:lpstr>'6-非流动负债汇总'!sheet98_25</vt:lpstr>
      <vt:lpstr>'6-非流动负债汇总'!sheet98_26</vt:lpstr>
      <vt:lpstr>'6-非流动负债汇总'!sheet98_27</vt:lpstr>
      <vt:lpstr>'6-非流动负债汇总'!sheet98_28</vt:lpstr>
      <vt:lpstr>'6-非流动负债汇总'!sheet98_29</vt:lpstr>
      <vt:lpstr>'6-非流动负债汇总'!sheet98_3</vt:lpstr>
      <vt:lpstr>'6-非流动负债汇总'!sheet98_30</vt:lpstr>
      <vt:lpstr>'6-非流动负债汇总'!sheet98_31</vt:lpstr>
      <vt:lpstr>'6-非流动负债汇总'!sheet98_32</vt:lpstr>
      <vt:lpstr>'6-非流动负债汇总'!sheet98_33</vt:lpstr>
      <vt:lpstr>'6-非流动负债汇总'!sheet98_34</vt:lpstr>
      <vt:lpstr>'6-非流动负债汇总'!sheet98_35</vt:lpstr>
      <vt:lpstr>'6-非流动负债汇总'!sheet98_36</vt:lpstr>
      <vt:lpstr>'6-非流动负债汇总'!sheet98_37</vt:lpstr>
      <vt:lpstr>'6-非流动负债汇总'!sheet98_38</vt:lpstr>
      <vt:lpstr>'6-非流动负债汇总'!sheet98_39</vt:lpstr>
      <vt:lpstr>'6-非流动负债汇总'!sheet98_4</vt:lpstr>
      <vt:lpstr>'6-非流动负债汇总'!sheet98_40</vt:lpstr>
      <vt:lpstr>'6-非流动负债汇总'!sheet98_41</vt:lpstr>
      <vt:lpstr>'6-非流动负债汇总'!sheet98_42</vt:lpstr>
      <vt:lpstr>'6-非流动负债汇总'!sheet98_43</vt:lpstr>
      <vt:lpstr>'6-非流动负债汇总'!sheet98_5</vt:lpstr>
      <vt:lpstr>'6-非流动负债汇总'!sheet98_6</vt:lpstr>
      <vt:lpstr>'6-非流动负债汇总'!sheet98_7</vt:lpstr>
      <vt:lpstr>'6-非流动负债汇总'!sheet98_8</vt:lpstr>
      <vt:lpstr>'6-非流动负债汇总'!sheet98_9</vt:lpstr>
      <vt:lpstr>'6-1长期借款'!sheet99_1</vt:lpstr>
      <vt:lpstr>'6-1长期借款'!sheet99_10</vt:lpstr>
      <vt:lpstr>'6-1长期借款'!sheet99_11</vt:lpstr>
      <vt:lpstr>'6-1长期借款'!sheet99_13</vt:lpstr>
      <vt:lpstr>'6-1长期借款'!sheet99_15</vt:lpstr>
      <vt:lpstr>'6-1长期借款'!sheet99_2</vt:lpstr>
      <vt:lpstr>'6-1长期借款'!sheet99_3</vt:lpstr>
      <vt:lpstr>'6-1长期借款'!sheet99_4</vt:lpstr>
      <vt:lpstr>'6-1长期借款'!sheet99_7</vt:lpstr>
      <vt:lpstr>'6-1长期借款'!sheet99_8</vt:lpstr>
      <vt:lpstr>'6-1长期借款'!sheet99_9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dc:creator>
  <cp:lastModifiedBy>pc</cp:lastModifiedBy>
  <cp:lastPrinted>2021-03-27T01:17:00Z</cp:lastPrinted>
  <dcterms:created xsi:type="dcterms:W3CDTF">2014-06-27T01:51:00Z</dcterms:created>
  <dcterms:modified xsi:type="dcterms:W3CDTF">2026-03-24T11:24:49Z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2.5.2</vt:lpwstr>
  </property>
  <property fmtid="{D5CDD505-2E9C-101B-9397-08002B2CF9AE}" pid="4" name="{A44787D4-0540-4523-9961-78E4036D8C6D}">
    <vt:lpwstr>{EBC722C1-7D68-419B-BBC6-AAE1D890B783}</vt:lpwstr>
  </property>
  <property fmtid="{D5CDD505-2E9C-101B-9397-08002B2CF9AE}" pid="5" name="KSOProductBuildVer">
    <vt:lpwstr>2052-11.8.2.12309</vt:lpwstr>
  </property>
  <property fmtid="{D5CDD505-2E9C-101B-9397-08002B2CF9AE}" pid="6" name="WorkbookGuid">
    <vt:lpwstr>915237db-23c0-4830-aff2-edd3baf41167</vt:lpwstr>
  </property>
  <property fmtid="{D5CDD505-2E9C-101B-9397-08002B2CF9AE}" pid="7" name="ICV">
    <vt:lpwstr>92512DDABDE546779FD772CC49EE9A76</vt:lpwstr>
  </property>
</Properties>
</file>